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018baseyear\BKR0V1-02\"/>
    </mc:Choice>
  </mc:AlternateContent>
  <xr:revisionPtr revIDLastSave="0" documentId="13_ncr:1_{3F9A926D-54A4-4516-84D4-C2EA98070E22}" xr6:coauthVersionLast="41" xr6:coauthVersionMax="41" xr10:uidLastSave="{00000000-0000-0000-0000-000000000000}"/>
  <bookViews>
    <workbookView xWindow="28680" yWindow="-255" windowWidth="29040" windowHeight="15840" firstSheet="3" activeTab="9" xr2:uid="{00000000-000D-0000-FFFF-FFFF00000000}"/>
  </bookViews>
  <sheets>
    <sheet name="obs_boardings" sheetId="1" r:id="rId1"/>
    <sheet name="bkrcast_6to9" sheetId="3" r:id="rId2"/>
    <sheet name="bkrcast_9to1530" sheetId="2" r:id="rId3"/>
    <sheet name="bkrcast_1530to1830" sheetId="4" r:id="rId4"/>
    <sheet name="bkrcast_1830to6" sheetId="5" r:id="rId5"/>
    <sheet name="transit_line_attrs" sheetId="7" r:id="rId6"/>
    <sheet name="transit_withinbkr" sheetId="18" r:id="rId7"/>
    <sheet name="compare_all" sheetId="6" r:id="rId8"/>
    <sheet name="compare_inBKR" sheetId="8" r:id="rId9"/>
    <sheet name="compare_comp_inBKR" sheetId="19" r:id="rId10"/>
    <sheet name="compare_outBKR" sheetId="17" r:id="rId11"/>
    <sheet name="Trips_InOut" sheetId="20" r:id="rId12"/>
  </sheets>
  <definedNames>
    <definedName name="_xlnm._FilterDatabase" localSheetId="1" hidden="1">bkrcast_6to9!$A$1:$G$626</definedName>
    <definedName name="_xlnm._FilterDatabase" localSheetId="7" hidden="1">compare_all!$A$2:$O$326</definedName>
    <definedName name="_xlnm._FilterDatabase" localSheetId="9" hidden="1">compare_comp_inBKR!$A$2:$O$22</definedName>
    <definedName name="_xlnm._FilterDatabase" localSheetId="8" hidden="1">compare_inBKR!$A$2:$O$70</definedName>
    <definedName name="_xlnm._FilterDatabase" localSheetId="10" hidden="1">compare_outBKR!$A$2:$O$255</definedName>
    <definedName name="_xlnm._FilterDatabase" localSheetId="0" hidden="1">obs_boardings!$A$1:$G$324</definedName>
  </definedNames>
  <calcPr calcId="191029"/>
  <pivotCaches>
    <pivotCache cacheId="8" r:id="rId13"/>
    <pivotCache cacheId="9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1" i="4" l="1"/>
  <c r="G631" i="4"/>
  <c r="H631" i="4"/>
  <c r="F632" i="4"/>
  <c r="G632" i="4"/>
  <c r="H632" i="4"/>
  <c r="F633" i="4"/>
  <c r="G633" i="4"/>
  <c r="H633" i="4"/>
  <c r="F634" i="4"/>
  <c r="G634" i="4"/>
  <c r="H634" i="4"/>
  <c r="F635" i="4"/>
  <c r="G635" i="4"/>
  <c r="H635" i="4"/>
  <c r="F636" i="4"/>
  <c r="G636" i="4"/>
  <c r="H636" i="4"/>
  <c r="F637" i="4"/>
  <c r="G637" i="4"/>
  <c r="H637" i="4"/>
  <c r="F638" i="4"/>
  <c r="G638" i="4"/>
  <c r="H638" i="4"/>
  <c r="F639" i="4"/>
  <c r="G639" i="4"/>
  <c r="H639" i="4"/>
  <c r="F640" i="4"/>
  <c r="G640" i="4"/>
  <c r="H640" i="4"/>
  <c r="F641" i="4"/>
  <c r="G641" i="4"/>
  <c r="H641" i="4"/>
  <c r="F642" i="4"/>
  <c r="G642" i="4"/>
  <c r="H642" i="4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2" i="3" l="1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D4" i="20" l="1"/>
  <c r="D5" i="20" l="1"/>
  <c r="D6" i="20"/>
  <c r="D7" i="20"/>
  <c r="X3" i="6" l="1"/>
  <c r="U3" i="6"/>
  <c r="V3" i="6"/>
  <c r="W3" i="6"/>
  <c r="T3" i="6"/>
  <c r="C26" i="20" l="1"/>
  <c r="E26" i="20" s="1"/>
  <c r="F26" i="20" s="1"/>
  <c r="C27" i="20"/>
  <c r="E27" i="20" s="1"/>
  <c r="F27" i="20" s="1"/>
  <c r="C28" i="20"/>
  <c r="C25" i="20"/>
  <c r="E21" i="20"/>
  <c r="F21" i="20" s="1"/>
  <c r="E20" i="20"/>
  <c r="F20" i="20" s="1"/>
  <c r="E19" i="20"/>
  <c r="F19" i="20" s="1"/>
  <c r="E18" i="20"/>
  <c r="F18" i="20" s="1"/>
  <c r="E14" i="20"/>
  <c r="F14" i="20" s="1"/>
  <c r="E13" i="20"/>
  <c r="F13" i="20" s="1"/>
  <c r="E12" i="20"/>
  <c r="F12" i="20" s="1"/>
  <c r="E11" i="20"/>
  <c r="F11" i="20" s="1"/>
  <c r="E5" i="20"/>
  <c r="F5" i="20" s="1"/>
  <c r="E6" i="20"/>
  <c r="F6" i="20" s="1"/>
  <c r="E7" i="20"/>
  <c r="F7" i="20" s="1"/>
  <c r="E4" i="20"/>
  <c r="F4" i="20" s="1"/>
  <c r="E28" i="20" l="1"/>
  <c r="F28" i="20" s="1"/>
  <c r="E25" i="20"/>
  <c r="F25" i="20" s="1"/>
  <c r="L3" i="19" l="1"/>
  <c r="C18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" i="18"/>
  <c r="G21" i="19"/>
  <c r="F21" i="19"/>
  <c r="E21" i="19"/>
  <c r="D21" i="19"/>
  <c r="C21" i="19"/>
  <c r="G20" i="19"/>
  <c r="F20" i="19"/>
  <c r="E20" i="19"/>
  <c r="D20" i="19"/>
  <c r="C20" i="19"/>
  <c r="G19" i="19"/>
  <c r="F19" i="19"/>
  <c r="E19" i="19"/>
  <c r="D19" i="19"/>
  <c r="C19" i="19"/>
  <c r="F18" i="19"/>
  <c r="E18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D10" i="19"/>
  <c r="C10" i="19"/>
  <c r="G9" i="19"/>
  <c r="F9" i="19"/>
  <c r="E9" i="19"/>
  <c r="D9" i="19"/>
  <c r="C9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G4" i="19"/>
  <c r="F4" i="19"/>
  <c r="E4" i="19"/>
  <c r="D4" i="19"/>
  <c r="C4" i="19"/>
  <c r="K3" i="19"/>
  <c r="J3" i="19"/>
  <c r="I3" i="19"/>
  <c r="H3" i="19"/>
  <c r="G3" i="19"/>
  <c r="F3" i="19"/>
  <c r="E3" i="19"/>
  <c r="D3" i="19"/>
  <c r="C3" i="19"/>
  <c r="D18" i="19" l="1"/>
  <c r="C17" i="19"/>
  <c r="C22" i="19" s="1"/>
  <c r="D17" i="19"/>
  <c r="E17" i="19"/>
  <c r="E22" i="19" s="1"/>
  <c r="F17" i="19"/>
  <c r="F22" i="19" s="1"/>
  <c r="G17" i="19"/>
  <c r="G18" i="19"/>
  <c r="U3" i="19" l="1"/>
  <c r="X3" i="19"/>
  <c r="V3" i="19"/>
  <c r="W3" i="19"/>
  <c r="T3" i="19"/>
  <c r="D22" i="19"/>
  <c r="G22" i="19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2" i="4"/>
  <c r="C71" i="17" l="1"/>
  <c r="D71" i="17"/>
  <c r="E71" i="17"/>
  <c r="F71" i="17"/>
  <c r="G71" i="17"/>
  <c r="C72" i="17"/>
  <c r="D72" i="17"/>
  <c r="E72" i="17"/>
  <c r="F72" i="17"/>
  <c r="G72" i="17"/>
  <c r="C73" i="17"/>
  <c r="D73" i="17"/>
  <c r="E73" i="17"/>
  <c r="F73" i="17"/>
  <c r="G73" i="17"/>
  <c r="C74" i="17"/>
  <c r="D74" i="17"/>
  <c r="E74" i="17"/>
  <c r="F74" i="17"/>
  <c r="G74" i="17"/>
  <c r="C75" i="17"/>
  <c r="D75" i="17"/>
  <c r="E75" i="17"/>
  <c r="F75" i="17"/>
  <c r="G75" i="17"/>
  <c r="C76" i="17"/>
  <c r="D76" i="17"/>
  <c r="E76" i="17"/>
  <c r="F76" i="17"/>
  <c r="G76" i="17"/>
  <c r="C77" i="17"/>
  <c r="D77" i="17"/>
  <c r="E77" i="17"/>
  <c r="F77" i="17"/>
  <c r="G77" i="17"/>
  <c r="C78" i="17"/>
  <c r="D78" i="17"/>
  <c r="E78" i="17"/>
  <c r="F78" i="17"/>
  <c r="G78" i="17"/>
  <c r="C79" i="17"/>
  <c r="D79" i="17"/>
  <c r="E79" i="17"/>
  <c r="F79" i="17"/>
  <c r="G79" i="17"/>
  <c r="C80" i="17"/>
  <c r="D80" i="17"/>
  <c r="E80" i="17"/>
  <c r="F80" i="17"/>
  <c r="G80" i="17"/>
  <c r="C81" i="17"/>
  <c r="D81" i="17"/>
  <c r="E81" i="17"/>
  <c r="F81" i="17"/>
  <c r="G81" i="17"/>
  <c r="C82" i="17"/>
  <c r="D82" i="17"/>
  <c r="E82" i="17"/>
  <c r="F82" i="17"/>
  <c r="G82" i="17"/>
  <c r="C83" i="17"/>
  <c r="D83" i="17"/>
  <c r="E83" i="17"/>
  <c r="F83" i="17"/>
  <c r="G83" i="17"/>
  <c r="C84" i="17"/>
  <c r="D84" i="17"/>
  <c r="E84" i="17"/>
  <c r="F84" i="17"/>
  <c r="G84" i="17"/>
  <c r="C85" i="17"/>
  <c r="D85" i="17"/>
  <c r="E85" i="17"/>
  <c r="F85" i="17"/>
  <c r="G85" i="17"/>
  <c r="C86" i="17"/>
  <c r="D86" i="17"/>
  <c r="E86" i="17"/>
  <c r="F86" i="17"/>
  <c r="G86" i="17"/>
  <c r="C87" i="17"/>
  <c r="D87" i="17"/>
  <c r="E87" i="17"/>
  <c r="F87" i="17"/>
  <c r="G87" i="17"/>
  <c r="C88" i="17"/>
  <c r="D88" i="17"/>
  <c r="E88" i="17"/>
  <c r="F88" i="17"/>
  <c r="G88" i="17"/>
  <c r="C89" i="17"/>
  <c r="D89" i="17"/>
  <c r="E89" i="17"/>
  <c r="F89" i="17"/>
  <c r="G89" i="17"/>
  <c r="C90" i="17"/>
  <c r="D90" i="17"/>
  <c r="E90" i="17"/>
  <c r="F90" i="17"/>
  <c r="G90" i="17"/>
  <c r="C91" i="17"/>
  <c r="D91" i="17"/>
  <c r="E91" i="17"/>
  <c r="F91" i="17"/>
  <c r="G91" i="17"/>
  <c r="C92" i="17"/>
  <c r="D92" i="17"/>
  <c r="E92" i="17"/>
  <c r="F92" i="17"/>
  <c r="G92" i="17"/>
  <c r="C93" i="17"/>
  <c r="D93" i="17"/>
  <c r="E93" i="17"/>
  <c r="F93" i="17"/>
  <c r="G93" i="17"/>
  <c r="C94" i="17"/>
  <c r="D94" i="17"/>
  <c r="E94" i="17"/>
  <c r="F94" i="17"/>
  <c r="G94" i="17"/>
  <c r="C95" i="17"/>
  <c r="D95" i="17"/>
  <c r="E95" i="17"/>
  <c r="F95" i="17"/>
  <c r="G95" i="17"/>
  <c r="C96" i="17"/>
  <c r="D96" i="17"/>
  <c r="E96" i="17"/>
  <c r="F96" i="17"/>
  <c r="G96" i="17"/>
  <c r="C97" i="17"/>
  <c r="D97" i="17"/>
  <c r="E97" i="17"/>
  <c r="F97" i="17"/>
  <c r="G97" i="17"/>
  <c r="C98" i="17"/>
  <c r="D98" i="17"/>
  <c r="E98" i="17"/>
  <c r="F98" i="17"/>
  <c r="G98" i="17"/>
  <c r="C99" i="17"/>
  <c r="D99" i="17"/>
  <c r="E99" i="17"/>
  <c r="F99" i="17"/>
  <c r="G99" i="17"/>
  <c r="C100" i="17"/>
  <c r="D100" i="17"/>
  <c r="E100" i="17"/>
  <c r="F100" i="17"/>
  <c r="G100" i="17"/>
  <c r="C101" i="17"/>
  <c r="D101" i="17"/>
  <c r="E101" i="17"/>
  <c r="F101" i="17"/>
  <c r="G101" i="17"/>
  <c r="C102" i="17"/>
  <c r="D102" i="17"/>
  <c r="E102" i="17"/>
  <c r="F102" i="17"/>
  <c r="G102" i="17"/>
  <c r="C103" i="17"/>
  <c r="D103" i="17"/>
  <c r="E103" i="17"/>
  <c r="F103" i="17"/>
  <c r="G103" i="17"/>
  <c r="C104" i="17"/>
  <c r="D104" i="17"/>
  <c r="E104" i="17"/>
  <c r="F104" i="17"/>
  <c r="G104" i="17"/>
  <c r="C105" i="17"/>
  <c r="D105" i="17"/>
  <c r="E105" i="17"/>
  <c r="F105" i="17"/>
  <c r="G105" i="17"/>
  <c r="C106" i="17"/>
  <c r="D106" i="17"/>
  <c r="E106" i="17"/>
  <c r="F106" i="17"/>
  <c r="G106" i="17"/>
  <c r="C107" i="17"/>
  <c r="D107" i="17"/>
  <c r="E107" i="17"/>
  <c r="F107" i="17"/>
  <c r="G107" i="17"/>
  <c r="C108" i="17"/>
  <c r="D108" i="17"/>
  <c r="E108" i="17"/>
  <c r="F108" i="17"/>
  <c r="G108" i="17"/>
  <c r="C109" i="17"/>
  <c r="D109" i="17"/>
  <c r="E109" i="17"/>
  <c r="F109" i="17"/>
  <c r="G109" i="17"/>
  <c r="C110" i="17"/>
  <c r="D110" i="17"/>
  <c r="E110" i="17"/>
  <c r="F110" i="17"/>
  <c r="G110" i="17"/>
  <c r="C111" i="17"/>
  <c r="D111" i="17"/>
  <c r="E111" i="17"/>
  <c r="F111" i="17"/>
  <c r="G111" i="17"/>
  <c r="C112" i="17"/>
  <c r="D112" i="17"/>
  <c r="E112" i="17"/>
  <c r="F112" i="17"/>
  <c r="G112" i="17"/>
  <c r="C113" i="17"/>
  <c r="D113" i="17"/>
  <c r="E113" i="17"/>
  <c r="F113" i="17"/>
  <c r="G113" i="17"/>
  <c r="C114" i="17"/>
  <c r="D114" i="17"/>
  <c r="E114" i="17"/>
  <c r="F114" i="17"/>
  <c r="G114" i="17"/>
  <c r="C115" i="17"/>
  <c r="D115" i="17"/>
  <c r="E115" i="17"/>
  <c r="F115" i="17"/>
  <c r="G115" i="17"/>
  <c r="C116" i="17"/>
  <c r="D116" i="17"/>
  <c r="E116" i="17"/>
  <c r="F116" i="17"/>
  <c r="G116" i="17"/>
  <c r="C117" i="17"/>
  <c r="D117" i="17"/>
  <c r="E117" i="17"/>
  <c r="F117" i="17"/>
  <c r="G117" i="17"/>
  <c r="C118" i="17"/>
  <c r="D118" i="17"/>
  <c r="E118" i="17"/>
  <c r="F118" i="17"/>
  <c r="G118" i="17"/>
  <c r="C119" i="17"/>
  <c r="D119" i="17"/>
  <c r="E119" i="17"/>
  <c r="F119" i="17"/>
  <c r="G119" i="17"/>
  <c r="C120" i="17"/>
  <c r="D120" i="17"/>
  <c r="E120" i="17"/>
  <c r="F120" i="17"/>
  <c r="G120" i="17"/>
  <c r="C121" i="17"/>
  <c r="D121" i="17"/>
  <c r="E121" i="17"/>
  <c r="F121" i="17"/>
  <c r="G121" i="17"/>
  <c r="C122" i="17"/>
  <c r="D122" i="17"/>
  <c r="E122" i="17"/>
  <c r="F122" i="17"/>
  <c r="G122" i="17"/>
  <c r="C123" i="17"/>
  <c r="D123" i="17"/>
  <c r="E123" i="17"/>
  <c r="F123" i="17"/>
  <c r="G123" i="17"/>
  <c r="C124" i="17"/>
  <c r="D124" i="17"/>
  <c r="E124" i="17"/>
  <c r="F124" i="17"/>
  <c r="G124" i="17"/>
  <c r="C125" i="17"/>
  <c r="D125" i="17"/>
  <c r="E125" i="17"/>
  <c r="F125" i="17"/>
  <c r="G125" i="17"/>
  <c r="C126" i="17"/>
  <c r="D126" i="17"/>
  <c r="E126" i="17"/>
  <c r="F126" i="17"/>
  <c r="G126" i="17"/>
  <c r="C127" i="17"/>
  <c r="D127" i="17"/>
  <c r="E127" i="17"/>
  <c r="F127" i="17"/>
  <c r="G127" i="17"/>
  <c r="C128" i="17"/>
  <c r="D128" i="17"/>
  <c r="E128" i="17"/>
  <c r="F128" i="17"/>
  <c r="G128" i="17"/>
  <c r="C129" i="17"/>
  <c r="D129" i="17"/>
  <c r="E129" i="17"/>
  <c r="F129" i="17"/>
  <c r="G129" i="17"/>
  <c r="C130" i="17"/>
  <c r="D130" i="17"/>
  <c r="E130" i="17"/>
  <c r="F130" i="17"/>
  <c r="G130" i="17"/>
  <c r="C131" i="17"/>
  <c r="D131" i="17"/>
  <c r="E131" i="17"/>
  <c r="F131" i="17"/>
  <c r="G131" i="17"/>
  <c r="C132" i="17"/>
  <c r="D132" i="17"/>
  <c r="E132" i="17"/>
  <c r="F132" i="17"/>
  <c r="G132" i="17"/>
  <c r="C133" i="17"/>
  <c r="D133" i="17"/>
  <c r="E133" i="17"/>
  <c r="F133" i="17"/>
  <c r="G133" i="17"/>
  <c r="C134" i="17"/>
  <c r="D134" i="17"/>
  <c r="E134" i="17"/>
  <c r="F134" i="17"/>
  <c r="G134" i="17"/>
  <c r="C135" i="17"/>
  <c r="D135" i="17"/>
  <c r="E135" i="17"/>
  <c r="F135" i="17"/>
  <c r="G135" i="17"/>
  <c r="C136" i="17"/>
  <c r="D136" i="17"/>
  <c r="E136" i="17"/>
  <c r="F136" i="17"/>
  <c r="G136" i="17"/>
  <c r="C137" i="17"/>
  <c r="D137" i="17"/>
  <c r="E137" i="17"/>
  <c r="F137" i="17"/>
  <c r="G137" i="17"/>
  <c r="C138" i="17"/>
  <c r="D138" i="17"/>
  <c r="E138" i="17"/>
  <c r="F138" i="17"/>
  <c r="G138" i="17"/>
  <c r="C139" i="17"/>
  <c r="D139" i="17"/>
  <c r="E139" i="17"/>
  <c r="F139" i="17"/>
  <c r="G139" i="17"/>
  <c r="C140" i="17"/>
  <c r="D140" i="17"/>
  <c r="E140" i="17"/>
  <c r="F140" i="17"/>
  <c r="G140" i="17"/>
  <c r="C141" i="17"/>
  <c r="D141" i="17"/>
  <c r="E141" i="17"/>
  <c r="F141" i="17"/>
  <c r="G141" i="17"/>
  <c r="C142" i="17"/>
  <c r="D142" i="17"/>
  <c r="E142" i="17"/>
  <c r="F142" i="17"/>
  <c r="G142" i="17"/>
  <c r="C143" i="17"/>
  <c r="D143" i="17"/>
  <c r="E143" i="17"/>
  <c r="F143" i="17"/>
  <c r="G143" i="17"/>
  <c r="C144" i="17"/>
  <c r="D144" i="17"/>
  <c r="E144" i="17"/>
  <c r="F144" i="17"/>
  <c r="G144" i="17"/>
  <c r="C145" i="17"/>
  <c r="D145" i="17"/>
  <c r="E145" i="17"/>
  <c r="F145" i="17"/>
  <c r="G145" i="17"/>
  <c r="C146" i="17"/>
  <c r="D146" i="17"/>
  <c r="E146" i="17"/>
  <c r="F146" i="17"/>
  <c r="G146" i="17"/>
  <c r="C147" i="17"/>
  <c r="D147" i="17"/>
  <c r="E147" i="17"/>
  <c r="F147" i="17"/>
  <c r="G147" i="17"/>
  <c r="C148" i="17"/>
  <c r="D148" i="17"/>
  <c r="E148" i="17"/>
  <c r="F148" i="17"/>
  <c r="G148" i="17"/>
  <c r="C149" i="17"/>
  <c r="D149" i="17"/>
  <c r="E149" i="17"/>
  <c r="F149" i="17"/>
  <c r="G149" i="17"/>
  <c r="C150" i="17"/>
  <c r="D150" i="17"/>
  <c r="E150" i="17"/>
  <c r="F150" i="17"/>
  <c r="G150" i="17"/>
  <c r="C151" i="17"/>
  <c r="D151" i="17"/>
  <c r="E151" i="17"/>
  <c r="F151" i="17"/>
  <c r="G151" i="17"/>
  <c r="C152" i="17"/>
  <c r="D152" i="17"/>
  <c r="E152" i="17"/>
  <c r="F152" i="17"/>
  <c r="G152" i="17"/>
  <c r="C153" i="17"/>
  <c r="D153" i="17"/>
  <c r="E153" i="17"/>
  <c r="F153" i="17"/>
  <c r="G153" i="17"/>
  <c r="C154" i="17"/>
  <c r="D154" i="17"/>
  <c r="E154" i="17"/>
  <c r="F154" i="17"/>
  <c r="G154" i="17"/>
  <c r="C155" i="17"/>
  <c r="D155" i="17"/>
  <c r="E155" i="17"/>
  <c r="F155" i="17"/>
  <c r="G155" i="17"/>
  <c r="C156" i="17"/>
  <c r="D156" i="17"/>
  <c r="E156" i="17"/>
  <c r="F156" i="17"/>
  <c r="G156" i="17"/>
  <c r="C157" i="17"/>
  <c r="D157" i="17"/>
  <c r="E157" i="17"/>
  <c r="F157" i="17"/>
  <c r="G157" i="17"/>
  <c r="C158" i="17"/>
  <c r="D158" i="17"/>
  <c r="E158" i="17"/>
  <c r="F158" i="17"/>
  <c r="G158" i="17"/>
  <c r="C159" i="17"/>
  <c r="D159" i="17"/>
  <c r="E159" i="17"/>
  <c r="F159" i="17"/>
  <c r="G159" i="17"/>
  <c r="C160" i="17"/>
  <c r="D160" i="17"/>
  <c r="E160" i="17"/>
  <c r="F160" i="17"/>
  <c r="G160" i="17"/>
  <c r="C161" i="17"/>
  <c r="D161" i="17"/>
  <c r="E161" i="17"/>
  <c r="F161" i="17"/>
  <c r="G161" i="17"/>
  <c r="C162" i="17"/>
  <c r="D162" i="17"/>
  <c r="E162" i="17"/>
  <c r="F162" i="17"/>
  <c r="G162" i="17"/>
  <c r="C163" i="17"/>
  <c r="D163" i="17"/>
  <c r="E163" i="17"/>
  <c r="F163" i="17"/>
  <c r="G163" i="17"/>
  <c r="C164" i="17"/>
  <c r="D164" i="17"/>
  <c r="E164" i="17"/>
  <c r="F164" i="17"/>
  <c r="G164" i="17"/>
  <c r="C165" i="17"/>
  <c r="D165" i="17"/>
  <c r="E165" i="17"/>
  <c r="F165" i="17"/>
  <c r="G165" i="17"/>
  <c r="C166" i="17"/>
  <c r="D166" i="17"/>
  <c r="E166" i="17"/>
  <c r="F166" i="17"/>
  <c r="G166" i="17"/>
  <c r="C167" i="17"/>
  <c r="D167" i="17"/>
  <c r="E167" i="17"/>
  <c r="F167" i="17"/>
  <c r="G167" i="17"/>
  <c r="C168" i="17"/>
  <c r="D168" i="17"/>
  <c r="E168" i="17"/>
  <c r="F168" i="17"/>
  <c r="G168" i="17"/>
  <c r="C169" i="17"/>
  <c r="D169" i="17"/>
  <c r="E169" i="17"/>
  <c r="F169" i="17"/>
  <c r="G169" i="17"/>
  <c r="C170" i="17"/>
  <c r="D170" i="17"/>
  <c r="E170" i="17"/>
  <c r="F170" i="17"/>
  <c r="G170" i="17"/>
  <c r="C171" i="17"/>
  <c r="D171" i="17"/>
  <c r="E171" i="17"/>
  <c r="F171" i="17"/>
  <c r="G171" i="17"/>
  <c r="C172" i="17"/>
  <c r="D172" i="17"/>
  <c r="E172" i="17"/>
  <c r="F172" i="17"/>
  <c r="G172" i="17"/>
  <c r="C173" i="17"/>
  <c r="D173" i="17"/>
  <c r="E173" i="17"/>
  <c r="F173" i="17"/>
  <c r="G173" i="17"/>
  <c r="C174" i="17"/>
  <c r="D174" i="17"/>
  <c r="E174" i="17"/>
  <c r="F174" i="17"/>
  <c r="G174" i="17"/>
  <c r="C175" i="17"/>
  <c r="D175" i="17"/>
  <c r="E175" i="17"/>
  <c r="F175" i="17"/>
  <c r="G175" i="17"/>
  <c r="C176" i="17"/>
  <c r="D176" i="17"/>
  <c r="E176" i="17"/>
  <c r="F176" i="17"/>
  <c r="G176" i="17"/>
  <c r="C177" i="17"/>
  <c r="D177" i="17"/>
  <c r="E177" i="17"/>
  <c r="F177" i="17"/>
  <c r="G177" i="17"/>
  <c r="C178" i="17"/>
  <c r="D178" i="17"/>
  <c r="E178" i="17"/>
  <c r="F178" i="17"/>
  <c r="G178" i="17"/>
  <c r="C179" i="17"/>
  <c r="D179" i="17"/>
  <c r="E179" i="17"/>
  <c r="F179" i="17"/>
  <c r="G179" i="17"/>
  <c r="C180" i="17"/>
  <c r="D180" i="17"/>
  <c r="E180" i="17"/>
  <c r="F180" i="17"/>
  <c r="G180" i="17"/>
  <c r="C181" i="17"/>
  <c r="D181" i="17"/>
  <c r="E181" i="17"/>
  <c r="F181" i="17"/>
  <c r="G181" i="17"/>
  <c r="C182" i="17"/>
  <c r="D182" i="17"/>
  <c r="E182" i="17"/>
  <c r="F182" i="17"/>
  <c r="G182" i="17"/>
  <c r="C183" i="17"/>
  <c r="D183" i="17"/>
  <c r="E183" i="17"/>
  <c r="F183" i="17"/>
  <c r="G183" i="17"/>
  <c r="C184" i="17"/>
  <c r="D184" i="17"/>
  <c r="E184" i="17"/>
  <c r="F184" i="17"/>
  <c r="G184" i="17"/>
  <c r="C185" i="17"/>
  <c r="D185" i="17"/>
  <c r="E185" i="17"/>
  <c r="F185" i="17"/>
  <c r="G185" i="17"/>
  <c r="C186" i="17"/>
  <c r="D186" i="17"/>
  <c r="E186" i="17"/>
  <c r="F186" i="17"/>
  <c r="G186" i="17"/>
  <c r="C187" i="17"/>
  <c r="D187" i="17"/>
  <c r="E187" i="17"/>
  <c r="F187" i="17"/>
  <c r="G187" i="17"/>
  <c r="C188" i="17"/>
  <c r="D188" i="17"/>
  <c r="E188" i="17"/>
  <c r="F188" i="17"/>
  <c r="G188" i="17"/>
  <c r="C189" i="17"/>
  <c r="D189" i="17"/>
  <c r="E189" i="17"/>
  <c r="F189" i="17"/>
  <c r="G189" i="17"/>
  <c r="C190" i="17"/>
  <c r="D190" i="17"/>
  <c r="E190" i="17"/>
  <c r="F190" i="17"/>
  <c r="G190" i="17"/>
  <c r="C191" i="17"/>
  <c r="D191" i="17"/>
  <c r="E191" i="17"/>
  <c r="F191" i="17"/>
  <c r="G191" i="17"/>
  <c r="C192" i="17"/>
  <c r="D192" i="17"/>
  <c r="E192" i="17"/>
  <c r="F192" i="17"/>
  <c r="G192" i="17"/>
  <c r="C193" i="17"/>
  <c r="D193" i="17"/>
  <c r="E193" i="17"/>
  <c r="F193" i="17"/>
  <c r="G193" i="17"/>
  <c r="C194" i="17"/>
  <c r="D194" i="17"/>
  <c r="E194" i="17"/>
  <c r="F194" i="17"/>
  <c r="G194" i="17"/>
  <c r="C195" i="17"/>
  <c r="D195" i="17"/>
  <c r="E195" i="17"/>
  <c r="F195" i="17"/>
  <c r="G195" i="17"/>
  <c r="C196" i="17"/>
  <c r="D196" i="17"/>
  <c r="E196" i="17"/>
  <c r="F196" i="17"/>
  <c r="G196" i="17"/>
  <c r="C197" i="17"/>
  <c r="D197" i="17"/>
  <c r="E197" i="17"/>
  <c r="F197" i="17"/>
  <c r="G197" i="17"/>
  <c r="C198" i="17"/>
  <c r="D198" i="17"/>
  <c r="E198" i="17"/>
  <c r="F198" i="17"/>
  <c r="G198" i="17"/>
  <c r="C199" i="17"/>
  <c r="D199" i="17"/>
  <c r="E199" i="17"/>
  <c r="F199" i="17"/>
  <c r="G199" i="17"/>
  <c r="C200" i="17"/>
  <c r="D200" i="17"/>
  <c r="E200" i="17"/>
  <c r="F200" i="17"/>
  <c r="G200" i="17"/>
  <c r="C201" i="17"/>
  <c r="D201" i="17"/>
  <c r="E201" i="17"/>
  <c r="F201" i="17"/>
  <c r="G201" i="17"/>
  <c r="C202" i="17"/>
  <c r="D202" i="17"/>
  <c r="E202" i="17"/>
  <c r="F202" i="17"/>
  <c r="G202" i="17"/>
  <c r="C203" i="17"/>
  <c r="D203" i="17"/>
  <c r="E203" i="17"/>
  <c r="F203" i="17"/>
  <c r="G203" i="17"/>
  <c r="C204" i="17"/>
  <c r="D204" i="17"/>
  <c r="E204" i="17"/>
  <c r="F204" i="17"/>
  <c r="G204" i="17"/>
  <c r="C205" i="17"/>
  <c r="D205" i="17"/>
  <c r="E205" i="17"/>
  <c r="F205" i="17"/>
  <c r="G205" i="17"/>
  <c r="C206" i="17"/>
  <c r="D206" i="17"/>
  <c r="E206" i="17"/>
  <c r="F206" i="17"/>
  <c r="G206" i="17"/>
  <c r="C207" i="17"/>
  <c r="D207" i="17"/>
  <c r="E207" i="17"/>
  <c r="F207" i="17"/>
  <c r="G207" i="17"/>
  <c r="C208" i="17"/>
  <c r="D208" i="17"/>
  <c r="E208" i="17"/>
  <c r="F208" i="17"/>
  <c r="G208" i="17"/>
  <c r="C209" i="17"/>
  <c r="D209" i="17"/>
  <c r="E209" i="17"/>
  <c r="F209" i="17"/>
  <c r="G209" i="17"/>
  <c r="C210" i="17"/>
  <c r="D210" i="17"/>
  <c r="E210" i="17"/>
  <c r="F210" i="17"/>
  <c r="G210" i="17"/>
  <c r="C211" i="17"/>
  <c r="D211" i="17"/>
  <c r="E211" i="17"/>
  <c r="F211" i="17"/>
  <c r="G211" i="17"/>
  <c r="C212" i="17"/>
  <c r="D212" i="17"/>
  <c r="E212" i="17"/>
  <c r="F212" i="17"/>
  <c r="G212" i="17"/>
  <c r="C213" i="17"/>
  <c r="D213" i="17"/>
  <c r="E213" i="17"/>
  <c r="F213" i="17"/>
  <c r="G213" i="17"/>
  <c r="C214" i="17"/>
  <c r="D214" i="17"/>
  <c r="E214" i="17"/>
  <c r="F214" i="17"/>
  <c r="G214" i="17"/>
  <c r="C215" i="17"/>
  <c r="D215" i="17"/>
  <c r="E215" i="17"/>
  <c r="F215" i="17"/>
  <c r="G215" i="17"/>
  <c r="C216" i="17"/>
  <c r="D216" i="17"/>
  <c r="E216" i="17"/>
  <c r="F216" i="17"/>
  <c r="G216" i="17"/>
  <c r="C217" i="17"/>
  <c r="D217" i="17"/>
  <c r="E217" i="17"/>
  <c r="F217" i="17"/>
  <c r="G217" i="17"/>
  <c r="C218" i="17"/>
  <c r="D218" i="17"/>
  <c r="E218" i="17"/>
  <c r="F218" i="17"/>
  <c r="G218" i="17"/>
  <c r="C219" i="17"/>
  <c r="D219" i="17"/>
  <c r="E219" i="17"/>
  <c r="F219" i="17"/>
  <c r="G219" i="17"/>
  <c r="C220" i="17"/>
  <c r="D220" i="17"/>
  <c r="E220" i="17"/>
  <c r="F220" i="17"/>
  <c r="G220" i="17"/>
  <c r="C221" i="17"/>
  <c r="D221" i="17"/>
  <c r="E221" i="17"/>
  <c r="F221" i="17"/>
  <c r="G221" i="17"/>
  <c r="C222" i="17"/>
  <c r="D222" i="17"/>
  <c r="E222" i="17"/>
  <c r="F222" i="17"/>
  <c r="G222" i="17"/>
  <c r="C223" i="17"/>
  <c r="D223" i="17"/>
  <c r="E223" i="17"/>
  <c r="F223" i="17"/>
  <c r="G223" i="17"/>
  <c r="C224" i="17"/>
  <c r="D224" i="17"/>
  <c r="E224" i="17"/>
  <c r="F224" i="17"/>
  <c r="G224" i="17"/>
  <c r="C225" i="17"/>
  <c r="D225" i="17"/>
  <c r="E225" i="17"/>
  <c r="F225" i="17"/>
  <c r="G225" i="17"/>
  <c r="C226" i="17"/>
  <c r="D226" i="17"/>
  <c r="E226" i="17"/>
  <c r="F226" i="17"/>
  <c r="G226" i="17"/>
  <c r="C227" i="17"/>
  <c r="D227" i="17"/>
  <c r="E227" i="17"/>
  <c r="F227" i="17"/>
  <c r="G227" i="17"/>
  <c r="C228" i="17"/>
  <c r="D228" i="17"/>
  <c r="E228" i="17"/>
  <c r="F228" i="17"/>
  <c r="G228" i="17"/>
  <c r="C229" i="17"/>
  <c r="D229" i="17"/>
  <c r="E229" i="17"/>
  <c r="F229" i="17"/>
  <c r="G229" i="17"/>
  <c r="C230" i="17"/>
  <c r="D230" i="17"/>
  <c r="E230" i="17"/>
  <c r="F230" i="17"/>
  <c r="G230" i="17"/>
  <c r="C231" i="17"/>
  <c r="D231" i="17"/>
  <c r="E231" i="17"/>
  <c r="F231" i="17"/>
  <c r="G231" i="17"/>
  <c r="C232" i="17"/>
  <c r="D232" i="17"/>
  <c r="E232" i="17"/>
  <c r="F232" i="17"/>
  <c r="G232" i="17"/>
  <c r="C233" i="17"/>
  <c r="D233" i="17"/>
  <c r="E233" i="17"/>
  <c r="F233" i="17"/>
  <c r="G233" i="17"/>
  <c r="C234" i="17"/>
  <c r="D234" i="17"/>
  <c r="E234" i="17"/>
  <c r="F234" i="17"/>
  <c r="G234" i="17"/>
  <c r="C235" i="17"/>
  <c r="D235" i="17"/>
  <c r="E235" i="17"/>
  <c r="F235" i="17"/>
  <c r="G235" i="17"/>
  <c r="C236" i="17"/>
  <c r="D236" i="17"/>
  <c r="E236" i="17"/>
  <c r="F236" i="17"/>
  <c r="G236" i="17"/>
  <c r="C237" i="17"/>
  <c r="D237" i="17"/>
  <c r="E237" i="17"/>
  <c r="F237" i="17"/>
  <c r="G237" i="17"/>
  <c r="C238" i="17"/>
  <c r="D238" i="17"/>
  <c r="E238" i="17"/>
  <c r="F238" i="17"/>
  <c r="G238" i="17"/>
  <c r="C239" i="17"/>
  <c r="D239" i="17"/>
  <c r="E239" i="17"/>
  <c r="F239" i="17"/>
  <c r="G239" i="17"/>
  <c r="C240" i="17"/>
  <c r="D240" i="17"/>
  <c r="E240" i="17"/>
  <c r="F240" i="17"/>
  <c r="G240" i="17"/>
  <c r="C241" i="17"/>
  <c r="D241" i="17"/>
  <c r="E241" i="17"/>
  <c r="F241" i="17"/>
  <c r="G241" i="17"/>
  <c r="C242" i="17"/>
  <c r="D242" i="17"/>
  <c r="E242" i="17"/>
  <c r="F242" i="17"/>
  <c r="G242" i="17"/>
  <c r="C243" i="17"/>
  <c r="D243" i="17"/>
  <c r="E243" i="17"/>
  <c r="F243" i="17"/>
  <c r="G243" i="17"/>
  <c r="C244" i="17"/>
  <c r="D244" i="17"/>
  <c r="E244" i="17"/>
  <c r="F244" i="17"/>
  <c r="G244" i="17"/>
  <c r="C245" i="17"/>
  <c r="D245" i="17"/>
  <c r="E245" i="17"/>
  <c r="F245" i="17"/>
  <c r="G245" i="17"/>
  <c r="C246" i="17"/>
  <c r="D246" i="17"/>
  <c r="E246" i="17"/>
  <c r="F246" i="17"/>
  <c r="G246" i="17"/>
  <c r="C247" i="17"/>
  <c r="D247" i="17"/>
  <c r="E247" i="17"/>
  <c r="F247" i="17"/>
  <c r="G247" i="17"/>
  <c r="C248" i="17"/>
  <c r="D248" i="17"/>
  <c r="E248" i="17"/>
  <c r="F248" i="17"/>
  <c r="G248" i="17"/>
  <c r="C249" i="17"/>
  <c r="D249" i="17"/>
  <c r="E249" i="17"/>
  <c r="F249" i="17"/>
  <c r="G249" i="17"/>
  <c r="C250" i="17"/>
  <c r="D250" i="17"/>
  <c r="E250" i="17"/>
  <c r="F250" i="17"/>
  <c r="G250" i="17"/>
  <c r="C251" i="17"/>
  <c r="D251" i="17"/>
  <c r="E251" i="17"/>
  <c r="F251" i="17"/>
  <c r="G251" i="17"/>
  <c r="C252" i="17"/>
  <c r="D252" i="17"/>
  <c r="E252" i="17"/>
  <c r="F252" i="17"/>
  <c r="G252" i="17"/>
  <c r="C253" i="17"/>
  <c r="D253" i="17"/>
  <c r="E253" i="17"/>
  <c r="F253" i="17"/>
  <c r="G253" i="17"/>
  <c r="C254" i="17"/>
  <c r="D254" i="17"/>
  <c r="E254" i="17"/>
  <c r="F254" i="17"/>
  <c r="G254" i="17"/>
  <c r="C69" i="17"/>
  <c r="D69" i="17"/>
  <c r="E69" i="17"/>
  <c r="F69" i="17"/>
  <c r="G69" i="17"/>
  <c r="C70" i="17"/>
  <c r="D70" i="17"/>
  <c r="E70" i="17"/>
  <c r="F70" i="17"/>
  <c r="G70" i="17"/>
  <c r="G68" i="17"/>
  <c r="F68" i="17"/>
  <c r="E68" i="17"/>
  <c r="D68" i="17"/>
  <c r="C68" i="17"/>
  <c r="G67" i="17"/>
  <c r="F67" i="17"/>
  <c r="E67" i="17"/>
  <c r="D67" i="17"/>
  <c r="C67" i="17"/>
  <c r="G66" i="17"/>
  <c r="F66" i="17"/>
  <c r="E66" i="17"/>
  <c r="D66" i="17"/>
  <c r="C66" i="17"/>
  <c r="G65" i="17"/>
  <c r="F65" i="17"/>
  <c r="E65" i="17"/>
  <c r="D65" i="17"/>
  <c r="C65" i="17"/>
  <c r="G64" i="17"/>
  <c r="F64" i="17"/>
  <c r="E64" i="17"/>
  <c r="D64" i="17"/>
  <c r="C64" i="17"/>
  <c r="G63" i="17"/>
  <c r="F63" i="17"/>
  <c r="E63" i="17"/>
  <c r="D63" i="17"/>
  <c r="C63" i="17"/>
  <c r="G62" i="17"/>
  <c r="F62" i="17"/>
  <c r="E62" i="17"/>
  <c r="D62" i="17"/>
  <c r="C62" i="17"/>
  <c r="G61" i="17"/>
  <c r="F61" i="17"/>
  <c r="E61" i="17"/>
  <c r="D61" i="17"/>
  <c r="C61" i="17"/>
  <c r="G60" i="17"/>
  <c r="F60" i="17"/>
  <c r="E60" i="17"/>
  <c r="D60" i="17"/>
  <c r="C60" i="17"/>
  <c r="G59" i="17"/>
  <c r="F59" i="17"/>
  <c r="E59" i="17"/>
  <c r="D59" i="17"/>
  <c r="C59" i="17"/>
  <c r="G58" i="17"/>
  <c r="F58" i="17"/>
  <c r="E58" i="17"/>
  <c r="D58" i="17"/>
  <c r="C58" i="17"/>
  <c r="G57" i="17"/>
  <c r="F57" i="17"/>
  <c r="E57" i="17"/>
  <c r="D57" i="17"/>
  <c r="C57" i="17"/>
  <c r="G56" i="17"/>
  <c r="F56" i="17"/>
  <c r="E56" i="17"/>
  <c r="D56" i="17"/>
  <c r="C56" i="17"/>
  <c r="G55" i="17"/>
  <c r="F55" i="17"/>
  <c r="E55" i="17"/>
  <c r="D55" i="17"/>
  <c r="C55" i="17"/>
  <c r="G54" i="17"/>
  <c r="F54" i="17"/>
  <c r="E54" i="17"/>
  <c r="D54" i="17"/>
  <c r="C54" i="17"/>
  <c r="G53" i="17"/>
  <c r="F53" i="17"/>
  <c r="E53" i="17"/>
  <c r="D53" i="17"/>
  <c r="C53" i="17"/>
  <c r="G52" i="17"/>
  <c r="F52" i="17"/>
  <c r="E52" i="17"/>
  <c r="D52" i="17"/>
  <c r="C52" i="17"/>
  <c r="G51" i="17"/>
  <c r="F51" i="17"/>
  <c r="E51" i="17"/>
  <c r="D51" i="17"/>
  <c r="C51" i="17"/>
  <c r="G50" i="17"/>
  <c r="F50" i="17"/>
  <c r="E50" i="17"/>
  <c r="D50" i="17"/>
  <c r="C50" i="17"/>
  <c r="G49" i="17"/>
  <c r="F49" i="17"/>
  <c r="E49" i="17"/>
  <c r="D49" i="17"/>
  <c r="C49" i="17"/>
  <c r="G48" i="17"/>
  <c r="F48" i="17"/>
  <c r="E48" i="17"/>
  <c r="D48" i="17"/>
  <c r="C48" i="17"/>
  <c r="G47" i="17"/>
  <c r="F47" i="17"/>
  <c r="E47" i="17"/>
  <c r="D47" i="17"/>
  <c r="C47" i="17"/>
  <c r="G46" i="17"/>
  <c r="F46" i="17"/>
  <c r="E46" i="17"/>
  <c r="D46" i="17"/>
  <c r="C46" i="17"/>
  <c r="G45" i="17"/>
  <c r="F45" i="17"/>
  <c r="E45" i="17"/>
  <c r="D45" i="17"/>
  <c r="C45" i="17"/>
  <c r="G44" i="17"/>
  <c r="F44" i="17"/>
  <c r="E44" i="17"/>
  <c r="D44" i="17"/>
  <c r="C44" i="17"/>
  <c r="G43" i="17"/>
  <c r="F43" i="17"/>
  <c r="E43" i="17"/>
  <c r="D43" i="17"/>
  <c r="C43" i="17"/>
  <c r="G42" i="17"/>
  <c r="F42" i="17"/>
  <c r="E42" i="17"/>
  <c r="D42" i="17"/>
  <c r="C42" i="17"/>
  <c r="G41" i="17"/>
  <c r="F41" i="17"/>
  <c r="E41" i="17"/>
  <c r="D41" i="17"/>
  <c r="C41" i="17"/>
  <c r="G40" i="17"/>
  <c r="F40" i="17"/>
  <c r="E40" i="17"/>
  <c r="D40" i="17"/>
  <c r="C40" i="17"/>
  <c r="G39" i="17"/>
  <c r="F39" i="17"/>
  <c r="E39" i="17"/>
  <c r="D39" i="17"/>
  <c r="C39" i="17"/>
  <c r="G38" i="17"/>
  <c r="F38" i="17"/>
  <c r="E38" i="17"/>
  <c r="D38" i="17"/>
  <c r="C38" i="17"/>
  <c r="G37" i="17"/>
  <c r="F37" i="17"/>
  <c r="E37" i="17"/>
  <c r="D37" i="17"/>
  <c r="C37" i="17"/>
  <c r="G36" i="17"/>
  <c r="F36" i="17"/>
  <c r="E36" i="17"/>
  <c r="D36" i="17"/>
  <c r="C36" i="17"/>
  <c r="G35" i="17"/>
  <c r="F35" i="17"/>
  <c r="E35" i="17"/>
  <c r="D35" i="17"/>
  <c r="C35" i="17"/>
  <c r="G34" i="17"/>
  <c r="F34" i="17"/>
  <c r="E34" i="17"/>
  <c r="D34" i="17"/>
  <c r="C34" i="17"/>
  <c r="G33" i="17"/>
  <c r="F33" i="17"/>
  <c r="E33" i="17"/>
  <c r="D33" i="17"/>
  <c r="C33" i="17"/>
  <c r="G32" i="17"/>
  <c r="F32" i="17"/>
  <c r="E32" i="17"/>
  <c r="D32" i="17"/>
  <c r="C32" i="17"/>
  <c r="G31" i="17"/>
  <c r="F31" i="17"/>
  <c r="E31" i="17"/>
  <c r="D31" i="17"/>
  <c r="C31" i="17"/>
  <c r="G30" i="17"/>
  <c r="F30" i="17"/>
  <c r="E30" i="17"/>
  <c r="D30" i="17"/>
  <c r="C30" i="17"/>
  <c r="G29" i="17"/>
  <c r="F29" i="17"/>
  <c r="E29" i="17"/>
  <c r="D29" i="17"/>
  <c r="C29" i="17"/>
  <c r="G28" i="17"/>
  <c r="F28" i="17"/>
  <c r="E28" i="17"/>
  <c r="D28" i="17"/>
  <c r="C28" i="17"/>
  <c r="G27" i="17"/>
  <c r="F27" i="17"/>
  <c r="E27" i="17"/>
  <c r="D27" i="17"/>
  <c r="C27" i="17"/>
  <c r="G26" i="17"/>
  <c r="F26" i="17"/>
  <c r="E26" i="17"/>
  <c r="D26" i="17"/>
  <c r="C26" i="17"/>
  <c r="G25" i="17"/>
  <c r="F25" i="17"/>
  <c r="E25" i="17"/>
  <c r="D25" i="17"/>
  <c r="C25" i="17"/>
  <c r="G24" i="17"/>
  <c r="F24" i="17"/>
  <c r="E24" i="17"/>
  <c r="D24" i="17"/>
  <c r="C24" i="17"/>
  <c r="G23" i="17"/>
  <c r="F23" i="17"/>
  <c r="E23" i="17"/>
  <c r="D23" i="17"/>
  <c r="C23" i="17"/>
  <c r="G22" i="17"/>
  <c r="F22" i="17"/>
  <c r="E22" i="17"/>
  <c r="D22" i="17"/>
  <c r="C22" i="17"/>
  <c r="G21" i="17"/>
  <c r="F21" i="17"/>
  <c r="E21" i="17"/>
  <c r="D21" i="17"/>
  <c r="C21" i="17"/>
  <c r="G20" i="17"/>
  <c r="F20" i="17"/>
  <c r="E20" i="17"/>
  <c r="D20" i="17"/>
  <c r="C20" i="17"/>
  <c r="G19" i="17"/>
  <c r="F19" i="17"/>
  <c r="E19" i="17"/>
  <c r="D19" i="17"/>
  <c r="C19" i="17"/>
  <c r="G18" i="17"/>
  <c r="F18" i="17"/>
  <c r="E18" i="17"/>
  <c r="D18" i="17"/>
  <c r="C18" i="17"/>
  <c r="G17" i="17"/>
  <c r="F17" i="17"/>
  <c r="E17" i="17"/>
  <c r="D17" i="17"/>
  <c r="C17" i="17"/>
  <c r="G16" i="17"/>
  <c r="F16" i="17"/>
  <c r="E16" i="17"/>
  <c r="D16" i="17"/>
  <c r="C16" i="17"/>
  <c r="G15" i="17"/>
  <c r="F15" i="17"/>
  <c r="E15" i="17"/>
  <c r="D15" i="17"/>
  <c r="C15" i="17"/>
  <c r="G14" i="17"/>
  <c r="F14" i="17"/>
  <c r="E14" i="17"/>
  <c r="D14" i="17"/>
  <c r="C14" i="17"/>
  <c r="G13" i="17"/>
  <c r="F13" i="17"/>
  <c r="E13" i="17"/>
  <c r="D13" i="17"/>
  <c r="C13" i="17"/>
  <c r="G12" i="17"/>
  <c r="F12" i="17"/>
  <c r="E12" i="17"/>
  <c r="D12" i="17"/>
  <c r="C12" i="17"/>
  <c r="G11" i="17"/>
  <c r="F11" i="17"/>
  <c r="E11" i="17"/>
  <c r="D11" i="17"/>
  <c r="C11" i="17"/>
  <c r="G10" i="17"/>
  <c r="F10" i="17"/>
  <c r="E10" i="17"/>
  <c r="D10" i="17"/>
  <c r="C10" i="17"/>
  <c r="G9" i="17"/>
  <c r="F9" i="17"/>
  <c r="E9" i="17"/>
  <c r="D9" i="17"/>
  <c r="C9" i="17"/>
  <c r="G8" i="17"/>
  <c r="F8" i="17"/>
  <c r="E8" i="17"/>
  <c r="D8" i="17"/>
  <c r="C8" i="17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G4" i="17"/>
  <c r="F4" i="17"/>
  <c r="E4" i="17"/>
  <c r="D4" i="17"/>
  <c r="C4" i="17"/>
  <c r="G3" i="17"/>
  <c r="F3" i="17"/>
  <c r="E3" i="17"/>
  <c r="D3" i="17"/>
  <c r="C3" i="17"/>
  <c r="C4" i="8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G3" i="8"/>
  <c r="F3" i="8"/>
  <c r="E3" i="8"/>
  <c r="D3" i="8"/>
  <c r="C3" i="8"/>
  <c r="N627" i="7"/>
  <c r="O627" i="7"/>
  <c r="N628" i="7"/>
  <c r="O628" i="7"/>
  <c r="N629" i="7"/>
  <c r="O629" i="7"/>
  <c r="N630" i="7"/>
  <c r="O630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2" i="7"/>
  <c r="T3" i="17" l="1"/>
  <c r="U3" i="17"/>
  <c r="V3" i="17"/>
  <c r="W3" i="17"/>
  <c r="X3" i="17"/>
  <c r="T3" i="8"/>
  <c r="U3" i="8"/>
  <c r="V3" i="8"/>
  <c r="W3" i="8"/>
  <c r="X3" i="8"/>
  <c r="N19" i="19"/>
  <c r="N12" i="19"/>
  <c r="N7" i="19"/>
  <c r="N21" i="19"/>
  <c r="N4" i="19"/>
  <c r="N14" i="19"/>
  <c r="N9" i="19"/>
  <c r="N11" i="19"/>
  <c r="N6" i="19"/>
  <c r="N20" i="19"/>
  <c r="N3" i="19"/>
  <c r="N17" i="19"/>
  <c r="N13" i="19"/>
  <c r="N8" i="19"/>
  <c r="N15" i="19"/>
  <c r="N5" i="19"/>
  <c r="N18" i="19"/>
  <c r="N40" i="17"/>
  <c r="G282" i="1"/>
  <c r="G254" i="1"/>
  <c r="G258" i="1"/>
  <c r="G305" i="1"/>
  <c r="G281" i="1"/>
  <c r="G257" i="1"/>
  <c r="G233" i="1"/>
  <c r="G209" i="1"/>
  <c r="G185" i="1"/>
  <c r="G161" i="1"/>
  <c r="G137" i="1"/>
  <c r="G113" i="1"/>
  <c r="G89" i="1"/>
  <c r="G65" i="1"/>
  <c r="G41" i="1"/>
  <c r="G17" i="1"/>
  <c r="N5" i="17"/>
  <c r="N30" i="17"/>
  <c r="G90" i="1"/>
  <c r="G280" i="1"/>
  <c r="G232" i="1"/>
  <c r="G184" i="1"/>
  <c r="G160" i="1"/>
  <c r="G136" i="1"/>
  <c r="G88" i="1"/>
  <c r="G64" i="1"/>
  <c r="G40" i="1"/>
  <c r="G16" i="1"/>
  <c r="N3" i="17"/>
  <c r="N28" i="17"/>
  <c r="G210" i="1"/>
  <c r="G304" i="1"/>
  <c r="G256" i="1"/>
  <c r="G208" i="1"/>
  <c r="G112" i="1"/>
  <c r="G303" i="1"/>
  <c r="G279" i="1"/>
  <c r="G255" i="1"/>
  <c r="G231" i="1"/>
  <c r="G207" i="1"/>
  <c r="G183" i="1"/>
  <c r="G159" i="1"/>
  <c r="G135" i="1"/>
  <c r="G111" i="1"/>
  <c r="G87" i="1"/>
  <c r="G63" i="1"/>
  <c r="G39" i="1"/>
  <c r="G15" i="1"/>
  <c r="N26" i="17"/>
  <c r="G234" i="1"/>
  <c r="N24" i="17"/>
  <c r="G86" i="1"/>
  <c r="G2" i="1"/>
  <c r="G301" i="1"/>
  <c r="G277" i="1"/>
  <c r="G253" i="1"/>
  <c r="G229" i="1"/>
  <c r="G205" i="1"/>
  <c r="G181" i="1"/>
  <c r="G157" i="1"/>
  <c r="G133" i="1"/>
  <c r="G109" i="1"/>
  <c r="G85" i="1"/>
  <c r="G61" i="1"/>
  <c r="G37" i="1"/>
  <c r="G12" i="1"/>
  <c r="N22" i="17"/>
  <c r="N32" i="17"/>
  <c r="G324" i="1"/>
  <c r="G300" i="1"/>
  <c r="G276" i="1"/>
  <c r="G252" i="1"/>
  <c r="G228" i="1"/>
  <c r="G204" i="1"/>
  <c r="G180" i="1"/>
  <c r="G156" i="1"/>
  <c r="G132" i="1"/>
  <c r="G108" i="1"/>
  <c r="G84" i="1"/>
  <c r="G60" i="1"/>
  <c r="G36" i="1"/>
  <c r="G11" i="1"/>
  <c r="N20" i="17"/>
  <c r="G62" i="1"/>
  <c r="G323" i="1"/>
  <c r="G299" i="1"/>
  <c r="G275" i="1"/>
  <c r="G251" i="1"/>
  <c r="G227" i="1"/>
  <c r="G203" i="1"/>
  <c r="G179" i="1"/>
  <c r="G155" i="1"/>
  <c r="G131" i="1"/>
  <c r="G107" i="1"/>
  <c r="G83" i="1"/>
  <c r="G59" i="1"/>
  <c r="G35" i="1"/>
  <c r="G10" i="1"/>
  <c r="N18" i="17"/>
  <c r="G322" i="1"/>
  <c r="G298" i="1"/>
  <c r="G274" i="1"/>
  <c r="G250" i="1"/>
  <c r="G226" i="1"/>
  <c r="G202" i="1"/>
  <c r="G178" i="1"/>
  <c r="G154" i="1"/>
  <c r="G130" i="1"/>
  <c r="G106" i="1"/>
  <c r="G82" i="1"/>
  <c r="G58" i="1"/>
  <c r="G34" i="1"/>
  <c r="G9" i="1"/>
  <c r="N16" i="17"/>
  <c r="G38" i="1"/>
  <c r="G321" i="1"/>
  <c r="G297" i="1"/>
  <c r="G273" i="1"/>
  <c r="G249" i="1"/>
  <c r="G225" i="1"/>
  <c r="G201" i="1"/>
  <c r="G177" i="1"/>
  <c r="G153" i="1"/>
  <c r="G129" i="1"/>
  <c r="G105" i="1"/>
  <c r="G81" i="1"/>
  <c r="G57" i="1"/>
  <c r="G33" i="1"/>
  <c r="G8" i="1"/>
  <c r="N14" i="17"/>
  <c r="G162" i="1"/>
  <c r="G320" i="1"/>
  <c r="G296" i="1"/>
  <c r="G272" i="1"/>
  <c r="G248" i="1"/>
  <c r="G224" i="1"/>
  <c r="G200" i="1"/>
  <c r="G176" i="1"/>
  <c r="G152" i="1"/>
  <c r="G128" i="1"/>
  <c r="G104" i="1"/>
  <c r="G80" i="1"/>
  <c r="G56" i="1"/>
  <c r="G32" i="1"/>
  <c r="G7" i="1"/>
  <c r="N12" i="17"/>
  <c r="G306" i="1"/>
  <c r="G319" i="1"/>
  <c r="G295" i="1"/>
  <c r="G271" i="1"/>
  <c r="G247" i="1"/>
  <c r="G223" i="1"/>
  <c r="G199" i="1"/>
  <c r="G175" i="1"/>
  <c r="G151" i="1"/>
  <c r="G127" i="1"/>
  <c r="G103" i="1"/>
  <c r="G79" i="1"/>
  <c r="G55" i="1"/>
  <c r="G31" i="1"/>
  <c r="G6" i="1"/>
  <c r="N8" i="17"/>
  <c r="N10" i="17"/>
  <c r="G42" i="1"/>
  <c r="G13" i="1"/>
  <c r="G318" i="1"/>
  <c r="G294" i="1"/>
  <c r="G270" i="1"/>
  <c r="G246" i="1"/>
  <c r="G222" i="1"/>
  <c r="G198" i="1"/>
  <c r="G174" i="1"/>
  <c r="G150" i="1"/>
  <c r="G126" i="1"/>
  <c r="G102" i="1"/>
  <c r="G78" i="1"/>
  <c r="G54" i="1"/>
  <c r="G30" i="1"/>
  <c r="G5" i="1"/>
  <c r="N6" i="17"/>
  <c r="G110" i="1"/>
  <c r="G317" i="1"/>
  <c r="G293" i="1"/>
  <c r="G269" i="1"/>
  <c r="G245" i="1"/>
  <c r="G221" i="1"/>
  <c r="G197" i="1"/>
  <c r="G173" i="1"/>
  <c r="G149" i="1"/>
  <c r="G125" i="1"/>
  <c r="G101" i="1"/>
  <c r="G77" i="1"/>
  <c r="G53" i="1"/>
  <c r="G29" i="1"/>
  <c r="G4" i="1"/>
  <c r="N4" i="17"/>
  <c r="G66" i="1"/>
  <c r="G134" i="1"/>
  <c r="G316" i="1"/>
  <c r="G292" i="1"/>
  <c r="G268" i="1"/>
  <c r="G244" i="1"/>
  <c r="G220" i="1"/>
  <c r="G196" i="1"/>
  <c r="G172" i="1"/>
  <c r="G148" i="1"/>
  <c r="G124" i="1"/>
  <c r="G100" i="1"/>
  <c r="G76" i="1"/>
  <c r="G52" i="1"/>
  <c r="G28" i="1"/>
  <c r="G3" i="1"/>
  <c r="G186" i="1"/>
  <c r="G315" i="1"/>
  <c r="G291" i="1"/>
  <c r="G267" i="1"/>
  <c r="G243" i="1"/>
  <c r="G219" i="1"/>
  <c r="G195" i="1"/>
  <c r="G171" i="1"/>
  <c r="G147" i="1"/>
  <c r="G123" i="1"/>
  <c r="G99" i="1"/>
  <c r="G75" i="1"/>
  <c r="G51" i="1"/>
  <c r="G27" i="1"/>
  <c r="G18" i="1"/>
  <c r="G206" i="1"/>
  <c r="G314" i="1"/>
  <c r="G290" i="1"/>
  <c r="G266" i="1"/>
  <c r="G242" i="1"/>
  <c r="G218" i="1"/>
  <c r="G194" i="1"/>
  <c r="G170" i="1"/>
  <c r="G146" i="1"/>
  <c r="G122" i="1"/>
  <c r="G98" i="1"/>
  <c r="G74" i="1"/>
  <c r="G50" i="1"/>
  <c r="G26" i="1"/>
  <c r="C255" i="17"/>
  <c r="G158" i="1"/>
  <c r="G313" i="1"/>
  <c r="G289" i="1"/>
  <c r="G265" i="1"/>
  <c r="G241" i="1"/>
  <c r="G217" i="1"/>
  <c r="G193" i="1"/>
  <c r="G169" i="1"/>
  <c r="G145" i="1"/>
  <c r="G121" i="1"/>
  <c r="G97" i="1"/>
  <c r="G73" i="1"/>
  <c r="G49" i="1"/>
  <c r="G25" i="1"/>
  <c r="D255" i="17"/>
  <c r="N46" i="17"/>
  <c r="G278" i="1"/>
  <c r="G312" i="1"/>
  <c r="G288" i="1"/>
  <c r="G264" i="1"/>
  <c r="G240" i="1"/>
  <c r="G216" i="1"/>
  <c r="G192" i="1"/>
  <c r="G168" i="1"/>
  <c r="G144" i="1"/>
  <c r="G120" i="1"/>
  <c r="G96" i="1"/>
  <c r="G72" i="1"/>
  <c r="G48" i="1"/>
  <c r="G24" i="1"/>
  <c r="E255" i="17"/>
  <c r="N44" i="17"/>
  <c r="G230" i="1"/>
  <c r="G311" i="1"/>
  <c r="G287" i="1"/>
  <c r="G263" i="1"/>
  <c r="G239" i="1"/>
  <c r="G215" i="1"/>
  <c r="G191" i="1"/>
  <c r="G167" i="1"/>
  <c r="G143" i="1"/>
  <c r="G119" i="1"/>
  <c r="G95" i="1"/>
  <c r="G71" i="1"/>
  <c r="G47" i="1"/>
  <c r="G23" i="1"/>
  <c r="F255" i="17"/>
  <c r="N42" i="17"/>
  <c r="N7" i="17"/>
  <c r="G302" i="1"/>
  <c r="G310" i="1"/>
  <c r="G286" i="1"/>
  <c r="G262" i="1"/>
  <c r="G238" i="1"/>
  <c r="G214" i="1"/>
  <c r="G190" i="1"/>
  <c r="G166" i="1"/>
  <c r="G142" i="1"/>
  <c r="G118" i="1"/>
  <c r="G94" i="1"/>
  <c r="G70" i="1"/>
  <c r="G46" i="1"/>
  <c r="G22" i="1"/>
  <c r="G255" i="17"/>
  <c r="G114" i="1"/>
  <c r="G182" i="1"/>
  <c r="N69" i="17"/>
  <c r="N68" i="17"/>
  <c r="N66" i="17"/>
  <c r="N64" i="17"/>
  <c r="N62" i="17"/>
  <c r="N60" i="17"/>
  <c r="N58" i="17"/>
  <c r="N56" i="17"/>
  <c r="N54" i="17"/>
  <c r="N52" i="17"/>
  <c r="N50" i="17"/>
  <c r="N48" i="17"/>
  <c r="N67" i="17"/>
  <c r="N65" i="17"/>
  <c r="N63" i="17"/>
  <c r="N61" i="17"/>
  <c r="N59" i="17"/>
  <c r="N57" i="17"/>
  <c r="N55" i="17"/>
  <c r="N53" i="17"/>
  <c r="N51" i="17"/>
  <c r="N49" i="17"/>
  <c r="N47" i="17"/>
  <c r="N45" i="17"/>
  <c r="N43" i="17"/>
  <c r="N41" i="17"/>
  <c r="N39" i="17"/>
  <c r="N37" i="17"/>
  <c r="N35" i="17"/>
  <c r="N33" i="17"/>
  <c r="N31" i="17"/>
  <c r="N29" i="17"/>
  <c r="N27" i="17"/>
  <c r="N25" i="17"/>
  <c r="N23" i="17"/>
  <c r="N21" i="17"/>
  <c r="N19" i="17"/>
  <c r="N17" i="17"/>
  <c r="N15" i="17"/>
  <c r="N13" i="17"/>
  <c r="N11" i="17"/>
  <c r="G14" i="1"/>
  <c r="G309" i="1"/>
  <c r="G285" i="1"/>
  <c r="G261" i="1"/>
  <c r="G237" i="1"/>
  <c r="G213" i="1"/>
  <c r="G189" i="1"/>
  <c r="G165" i="1"/>
  <c r="G141" i="1"/>
  <c r="G117" i="1"/>
  <c r="G93" i="1"/>
  <c r="G69" i="1"/>
  <c r="G45" i="1"/>
  <c r="G21" i="1"/>
  <c r="N38" i="17"/>
  <c r="G138" i="1"/>
  <c r="G308" i="1"/>
  <c r="G284" i="1"/>
  <c r="G260" i="1"/>
  <c r="G236" i="1"/>
  <c r="G212" i="1"/>
  <c r="G188" i="1"/>
  <c r="G164" i="1"/>
  <c r="G140" i="1"/>
  <c r="G116" i="1"/>
  <c r="G92" i="1"/>
  <c r="G68" i="1"/>
  <c r="G44" i="1"/>
  <c r="G20" i="1"/>
  <c r="N36" i="17"/>
  <c r="G307" i="1"/>
  <c r="G283" i="1"/>
  <c r="G259" i="1"/>
  <c r="G235" i="1"/>
  <c r="G211" i="1"/>
  <c r="G187" i="1"/>
  <c r="G163" i="1"/>
  <c r="G139" i="1"/>
  <c r="G115" i="1"/>
  <c r="G91" i="1"/>
  <c r="G67" i="1"/>
  <c r="G43" i="1"/>
  <c r="G19" i="1"/>
  <c r="N9" i="17"/>
  <c r="N34" i="17"/>
  <c r="D70" i="8"/>
  <c r="E70" i="8"/>
  <c r="F70" i="8"/>
  <c r="G70" i="8"/>
  <c r="C70" i="8"/>
  <c r="N6" i="8"/>
  <c r="N10" i="8"/>
  <c r="N14" i="8"/>
  <c r="N18" i="8"/>
  <c r="N22" i="8"/>
  <c r="N26" i="8"/>
  <c r="N30" i="8"/>
  <c r="N34" i="8"/>
  <c r="N38" i="8"/>
  <c r="N42" i="8"/>
  <c r="N46" i="8"/>
  <c r="N50" i="8"/>
  <c r="N54" i="8"/>
  <c r="N58" i="8"/>
  <c r="N62" i="8"/>
  <c r="N66" i="8"/>
  <c r="N218" i="6"/>
  <c r="N3" i="8"/>
  <c r="N7" i="8"/>
  <c r="N11" i="8"/>
  <c r="N15" i="8"/>
  <c r="N19" i="8"/>
  <c r="N23" i="8"/>
  <c r="N27" i="8"/>
  <c r="N31" i="8"/>
  <c r="N35" i="8"/>
  <c r="N39" i="8"/>
  <c r="N43" i="8"/>
  <c r="N47" i="8"/>
  <c r="N51" i="8"/>
  <c r="N55" i="8"/>
  <c r="N59" i="8"/>
  <c r="N63" i="8"/>
  <c r="N67" i="8"/>
  <c r="N4" i="8"/>
  <c r="N8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4" i="6"/>
  <c r="N26" i="6"/>
  <c r="N5" i="8"/>
  <c r="N9" i="8"/>
  <c r="N13" i="8"/>
  <c r="N17" i="8"/>
  <c r="N21" i="8"/>
  <c r="N25" i="8"/>
  <c r="N29" i="8"/>
  <c r="N33" i="8"/>
  <c r="N37" i="8"/>
  <c r="N41" i="8"/>
  <c r="N45" i="8"/>
  <c r="N49" i="8"/>
  <c r="N53" i="8"/>
  <c r="N57" i="8"/>
  <c r="N61" i="8"/>
  <c r="N65" i="8"/>
  <c r="N69" i="8"/>
  <c r="N315" i="6"/>
  <c r="N291" i="6"/>
  <c r="N267" i="6"/>
  <c r="N243" i="6"/>
  <c r="N219" i="6"/>
  <c r="N195" i="6"/>
  <c r="N171" i="6"/>
  <c r="N147" i="6"/>
  <c r="N123" i="6"/>
  <c r="N99" i="6"/>
  <c r="N75" i="6"/>
  <c r="N51" i="6"/>
  <c r="N27" i="6"/>
  <c r="N313" i="6"/>
  <c r="N289" i="6"/>
  <c r="N265" i="6"/>
  <c r="N241" i="6"/>
  <c r="N217" i="6"/>
  <c r="N193" i="6"/>
  <c r="N169" i="6"/>
  <c r="N145" i="6"/>
  <c r="N121" i="6"/>
  <c r="N97" i="6"/>
  <c r="N73" i="6"/>
  <c r="N49" i="6"/>
  <c r="N25" i="6"/>
  <c r="N312" i="6"/>
  <c r="N288" i="6"/>
  <c r="N264" i="6"/>
  <c r="N240" i="6"/>
  <c r="N216" i="6"/>
  <c r="N192" i="6"/>
  <c r="N168" i="6"/>
  <c r="N144" i="6"/>
  <c r="N120" i="6"/>
  <c r="N96" i="6"/>
  <c r="N72" i="6"/>
  <c r="N48" i="6"/>
  <c r="N24" i="6"/>
  <c r="N242" i="6"/>
  <c r="N311" i="6"/>
  <c r="N287" i="6"/>
  <c r="N263" i="6"/>
  <c r="N239" i="6"/>
  <c r="N215" i="6"/>
  <c r="N191" i="6"/>
  <c r="N167" i="6"/>
  <c r="N143" i="6"/>
  <c r="N119" i="6"/>
  <c r="N95" i="6"/>
  <c r="N71" i="6"/>
  <c r="N47" i="6"/>
  <c r="N23" i="6"/>
  <c r="N310" i="6"/>
  <c r="N286" i="6"/>
  <c r="N262" i="6"/>
  <c r="N238" i="6"/>
  <c r="N214" i="6"/>
  <c r="N190" i="6"/>
  <c r="N166" i="6"/>
  <c r="N142" i="6"/>
  <c r="N118" i="6"/>
  <c r="N94" i="6"/>
  <c r="N70" i="6"/>
  <c r="N46" i="6"/>
  <c r="N22" i="6"/>
  <c r="N309" i="6"/>
  <c r="N285" i="6"/>
  <c r="N261" i="6"/>
  <c r="N237" i="6"/>
  <c r="N213" i="6"/>
  <c r="N189" i="6"/>
  <c r="N165" i="6"/>
  <c r="N141" i="6"/>
  <c r="N117" i="6"/>
  <c r="N93" i="6"/>
  <c r="N69" i="6"/>
  <c r="N45" i="6"/>
  <c r="N21" i="6"/>
  <c r="N308" i="6"/>
  <c r="N284" i="6"/>
  <c r="N260" i="6"/>
  <c r="N236" i="6"/>
  <c r="N212" i="6"/>
  <c r="N188" i="6"/>
  <c r="N164" i="6"/>
  <c r="N140" i="6"/>
  <c r="N116" i="6"/>
  <c r="N92" i="6"/>
  <c r="N68" i="6"/>
  <c r="N44" i="6"/>
  <c r="N20" i="6"/>
  <c r="N314" i="6"/>
  <c r="N307" i="6"/>
  <c r="N283" i="6"/>
  <c r="N259" i="6"/>
  <c r="N235" i="6"/>
  <c r="N211" i="6"/>
  <c r="N187" i="6"/>
  <c r="N163" i="6"/>
  <c r="N139" i="6"/>
  <c r="N115" i="6"/>
  <c r="N91" i="6"/>
  <c r="N67" i="6"/>
  <c r="N43" i="6"/>
  <c r="N19" i="6"/>
  <c r="N306" i="6"/>
  <c r="N282" i="6"/>
  <c r="N258" i="6"/>
  <c r="N234" i="6"/>
  <c r="N210" i="6"/>
  <c r="N186" i="6"/>
  <c r="N162" i="6"/>
  <c r="N138" i="6"/>
  <c r="N114" i="6"/>
  <c r="N90" i="6"/>
  <c r="N66" i="6"/>
  <c r="N42" i="6"/>
  <c r="N18" i="6"/>
  <c r="N146" i="6"/>
  <c r="N305" i="6"/>
  <c r="N281" i="6"/>
  <c r="N257" i="6"/>
  <c r="N233" i="6"/>
  <c r="N209" i="6"/>
  <c r="N185" i="6"/>
  <c r="N161" i="6"/>
  <c r="N137" i="6"/>
  <c r="N113" i="6"/>
  <c r="N89" i="6"/>
  <c r="N65" i="6"/>
  <c r="N41" i="6"/>
  <c r="N17" i="6"/>
  <c r="N122" i="6"/>
  <c r="N304" i="6"/>
  <c r="N280" i="6"/>
  <c r="N256" i="6"/>
  <c r="N232" i="6"/>
  <c r="N208" i="6"/>
  <c r="N184" i="6"/>
  <c r="N160" i="6"/>
  <c r="N136" i="6"/>
  <c r="N112" i="6"/>
  <c r="N88" i="6"/>
  <c r="N64" i="6"/>
  <c r="N40" i="6"/>
  <c r="N16" i="6"/>
  <c r="N98" i="6"/>
  <c r="N303" i="6"/>
  <c r="N279" i="6"/>
  <c r="N255" i="6"/>
  <c r="N231" i="6"/>
  <c r="N207" i="6"/>
  <c r="N183" i="6"/>
  <c r="N159" i="6"/>
  <c r="N135" i="6"/>
  <c r="N111" i="6"/>
  <c r="N87" i="6"/>
  <c r="N63" i="6"/>
  <c r="N39" i="6"/>
  <c r="N15" i="6"/>
  <c r="N290" i="6"/>
  <c r="N3" i="6"/>
  <c r="N302" i="6"/>
  <c r="N278" i="6"/>
  <c r="N254" i="6"/>
  <c r="N230" i="6"/>
  <c r="N206" i="6"/>
  <c r="N182" i="6"/>
  <c r="N158" i="6"/>
  <c r="N134" i="6"/>
  <c r="N110" i="6"/>
  <c r="N86" i="6"/>
  <c r="N62" i="6"/>
  <c r="N38" i="6"/>
  <c r="N14" i="6"/>
  <c r="N325" i="6"/>
  <c r="N301" i="6"/>
  <c r="N277" i="6"/>
  <c r="N253" i="6"/>
  <c r="N229" i="6"/>
  <c r="N205" i="6"/>
  <c r="N181" i="6"/>
  <c r="N157" i="6"/>
  <c r="N133" i="6"/>
  <c r="N109" i="6"/>
  <c r="N85" i="6"/>
  <c r="N61" i="6"/>
  <c r="N37" i="6"/>
  <c r="N13" i="6"/>
  <c r="N170" i="6"/>
  <c r="N324" i="6"/>
  <c r="N300" i="6"/>
  <c r="N276" i="6"/>
  <c r="N252" i="6"/>
  <c r="N228" i="6"/>
  <c r="N204" i="6"/>
  <c r="N180" i="6"/>
  <c r="N156" i="6"/>
  <c r="N132" i="6"/>
  <c r="N108" i="6"/>
  <c r="N84" i="6"/>
  <c r="N60" i="6"/>
  <c r="N36" i="6"/>
  <c r="N12" i="6"/>
  <c r="N323" i="6"/>
  <c r="N299" i="6"/>
  <c r="N275" i="6"/>
  <c r="N251" i="6"/>
  <c r="N227" i="6"/>
  <c r="N203" i="6"/>
  <c r="N179" i="6"/>
  <c r="N155" i="6"/>
  <c r="N131" i="6"/>
  <c r="N107" i="6"/>
  <c r="N83" i="6"/>
  <c r="N59" i="6"/>
  <c r="N35" i="6"/>
  <c r="N11" i="6"/>
  <c r="N194" i="6"/>
  <c r="N322" i="6"/>
  <c r="N298" i="6"/>
  <c r="N274" i="6"/>
  <c r="N250" i="6"/>
  <c r="N226" i="6"/>
  <c r="N202" i="6"/>
  <c r="N178" i="6"/>
  <c r="N154" i="6"/>
  <c r="N130" i="6"/>
  <c r="N106" i="6"/>
  <c r="N82" i="6"/>
  <c r="N58" i="6"/>
  <c r="N34" i="6"/>
  <c r="N10" i="6"/>
  <c r="N50" i="6"/>
  <c r="N321" i="6"/>
  <c r="N297" i="6"/>
  <c r="N273" i="6"/>
  <c r="N249" i="6"/>
  <c r="N225" i="6"/>
  <c r="N201" i="6"/>
  <c r="N177" i="6"/>
  <c r="N153" i="6"/>
  <c r="N129" i="6"/>
  <c r="N105" i="6"/>
  <c r="N81" i="6"/>
  <c r="N57" i="6"/>
  <c r="N33" i="6"/>
  <c r="N9" i="6"/>
  <c r="N266" i="6"/>
  <c r="N320" i="6"/>
  <c r="N296" i="6"/>
  <c r="N272" i="6"/>
  <c r="N248" i="6"/>
  <c r="N224" i="6"/>
  <c r="N200" i="6"/>
  <c r="N176" i="6"/>
  <c r="N152" i="6"/>
  <c r="N128" i="6"/>
  <c r="N104" i="6"/>
  <c r="N80" i="6"/>
  <c r="N56" i="6"/>
  <c r="N32" i="6"/>
  <c r="N8" i="6"/>
  <c r="N319" i="6"/>
  <c r="N295" i="6"/>
  <c r="N271" i="6"/>
  <c r="N247" i="6"/>
  <c r="N223" i="6"/>
  <c r="N199" i="6"/>
  <c r="N175" i="6"/>
  <c r="N151" i="6"/>
  <c r="N127" i="6"/>
  <c r="N103" i="6"/>
  <c r="N79" i="6"/>
  <c r="N55" i="6"/>
  <c r="N31" i="6"/>
  <c r="N7" i="6"/>
  <c r="N318" i="6"/>
  <c r="N294" i="6"/>
  <c r="N270" i="6"/>
  <c r="N246" i="6"/>
  <c r="N222" i="6"/>
  <c r="N198" i="6"/>
  <c r="N174" i="6"/>
  <c r="N150" i="6"/>
  <c r="N126" i="6"/>
  <c r="N102" i="6"/>
  <c r="N78" i="6"/>
  <c r="N54" i="6"/>
  <c r="N30" i="6"/>
  <c r="N6" i="6"/>
  <c r="N74" i="6"/>
  <c r="N317" i="6"/>
  <c r="N293" i="6"/>
  <c r="N269" i="6"/>
  <c r="N245" i="6"/>
  <c r="N221" i="6"/>
  <c r="N197" i="6"/>
  <c r="N173" i="6"/>
  <c r="N149" i="6"/>
  <c r="N125" i="6"/>
  <c r="N101" i="6"/>
  <c r="N77" i="6"/>
  <c r="N53" i="6"/>
  <c r="N29" i="6"/>
  <c r="N5" i="6"/>
  <c r="N316" i="6"/>
  <c r="N292" i="6"/>
  <c r="N268" i="6"/>
  <c r="N244" i="6"/>
  <c r="N220" i="6"/>
  <c r="N196" i="6"/>
  <c r="N172" i="6"/>
  <c r="N148" i="6"/>
  <c r="N124" i="6"/>
  <c r="N100" i="6"/>
  <c r="N76" i="6"/>
  <c r="N52" i="6"/>
  <c r="N28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" i="5"/>
  <c r="F326" i="6"/>
  <c r="G326" i="6"/>
  <c r="E326" i="6"/>
  <c r="C326" i="6"/>
  <c r="D326" i="6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" i="5"/>
  <c r="K18" i="6" l="1"/>
  <c r="K241" i="17" s="1"/>
  <c r="K42" i="6"/>
  <c r="K222" i="17" s="1"/>
  <c r="K66" i="6"/>
  <c r="K200" i="17" s="1"/>
  <c r="K90" i="6"/>
  <c r="K184" i="17" s="1"/>
  <c r="K114" i="6"/>
  <c r="K162" i="17" s="1"/>
  <c r="K138" i="6"/>
  <c r="K42" i="8" s="1"/>
  <c r="K162" i="6"/>
  <c r="K126" i="17" s="1"/>
  <c r="K186" i="6"/>
  <c r="K33" i="8" s="1"/>
  <c r="K210" i="6"/>
  <c r="K91" i="17" s="1"/>
  <c r="K234" i="6"/>
  <c r="K77" i="17" s="1"/>
  <c r="K258" i="6"/>
  <c r="K57" i="17" s="1"/>
  <c r="K282" i="6"/>
  <c r="K38" i="17" s="1"/>
  <c r="K306" i="6"/>
  <c r="K4" i="8" s="1"/>
  <c r="K19" i="6"/>
  <c r="K67" i="8" s="1"/>
  <c r="K43" i="6"/>
  <c r="K62" i="8" s="1"/>
  <c r="K67" i="6"/>
  <c r="K199" i="17" s="1"/>
  <c r="K91" i="6"/>
  <c r="K183" i="17" s="1"/>
  <c r="K115" i="6"/>
  <c r="K161" i="17" s="1"/>
  <c r="K139" i="6"/>
  <c r="K146" i="17" s="1"/>
  <c r="K163" i="6"/>
  <c r="K38" i="8" s="1"/>
  <c r="K187" i="6"/>
  <c r="K108" i="17" s="1"/>
  <c r="K211" i="6"/>
  <c r="K90" i="17" s="1"/>
  <c r="K235" i="6"/>
  <c r="K76" i="17" s="1"/>
  <c r="K259" i="6"/>
  <c r="K56" i="17" s="1"/>
  <c r="K283" i="6"/>
  <c r="K37" i="17" s="1"/>
  <c r="K307" i="6"/>
  <c r="K20" i="17" s="1"/>
  <c r="K320" i="6"/>
  <c r="K8" i="17" s="1"/>
  <c r="K20" i="6"/>
  <c r="K66" i="8" s="1"/>
  <c r="K44" i="6"/>
  <c r="K221" i="17" s="1"/>
  <c r="K68" i="6"/>
  <c r="K60" i="8" s="1"/>
  <c r="K92" i="6"/>
  <c r="K182" i="17" s="1"/>
  <c r="K116" i="6"/>
  <c r="K160" i="17" s="1"/>
  <c r="K140" i="6"/>
  <c r="K164" i="6"/>
  <c r="K125" i="17" s="1"/>
  <c r="K188" i="6"/>
  <c r="K32" i="8" s="1"/>
  <c r="K212" i="6"/>
  <c r="K26" i="8" s="1"/>
  <c r="K236" i="6"/>
  <c r="K75" i="17" s="1"/>
  <c r="K260" i="6"/>
  <c r="K14" i="8" s="1"/>
  <c r="K284" i="6"/>
  <c r="K36" i="17" s="1"/>
  <c r="K308" i="6"/>
  <c r="K18" i="17" s="1"/>
  <c r="K21" i="6"/>
  <c r="K240" i="17" s="1"/>
  <c r="K45" i="6"/>
  <c r="K220" i="17" s="1"/>
  <c r="K69" i="6"/>
  <c r="K198" i="17" s="1"/>
  <c r="K93" i="6"/>
  <c r="K181" i="17" s="1"/>
  <c r="K117" i="6"/>
  <c r="K141" i="6"/>
  <c r="K144" i="17" s="1"/>
  <c r="K165" i="6"/>
  <c r="K124" i="17" s="1"/>
  <c r="K189" i="6"/>
  <c r="K107" i="17" s="1"/>
  <c r="K213" i="6"/>
  <c r="K89" i="17" s="1"/>
  <c r="K237" i="6"/>
  <c r="K18" i="8" s="1"/>
  <c r="K261" i="6"/>
  <c r="K54" i="17" s="1"/>
  <c r="K285" i="6"/>
  <c r="K35" i="17" s="1"/>
  <c r="K309" i="6"/>
  <c r="K19" i="17" s="1"/>
  <c r="K22" i="6"/>
  <c r="K239" i="17" s="1"/>
  <c r="K46" i="6"/>
  <c r="K219" i="17" s="1"/>
  <c r="K70" i="6"/>
  <c r="K59" i="8" s="1"/>
  <c r="K94" i="6"/>
  <c r="K180" i="17" s="1"/>
  <c r="K118" i="6"/>
  <c r="K159" i="17" s="1"/>
  <c r="K142" i="6"/>
  <c r="K145" i="17" s="1"/>
  <c r="K166" i="6"/>
  <c r="K123" i="17" s="1"/>
  <c r="K190" i="6"/>
  <c r="K106" i="17" s="1"/>
  <c r="K214" i="6"/>
  <c r="K88" i="17" s="1"/>
  <c r="K238" i="6"/>
  <c r="K74" i="17" s="1"/>
  <c r="K262" i="6"/>
  <c r="K55" i="17" s="1"/>
  <c r="K286" i="6"/>
  <c r="K310" i="6"/>
  <c r="K17" i="17" s="1"/>
  <c r="K23" i="6"/>
  <c r="K238" i="17" s="1"/>
  <c r="K47" i="6"/>
  <c r="K218" i="17" s="1"/>
  <c r="K71" i="6"/>
  <c r="K197" i="17" s="1"/>
  <c r="K95" i="6"/>
  <c r="K179" i="17" s="1"/>
  <c r="K119" i="6"/>
  <c r="K158" i="17" s="1"/>
  <c r="K143" i="6"/>
  <c r="K40" i="8" s="1"/>
  <c r="K167" i="6"/>
  <c r="K122" i="17" s="1"/>
  <c r="K191" i="6"/>
  <c r="K105" i="17" s="1"/>
  <c r="K215" i="6"/>
  <c r="K239" i="6"/>
  <c r="K73" i="17" s="1"/>
  <c r="K263" i="6"/>
  <c r="K13" i="8" s="1"/>
  <c r="K287" i="6"/>
  <c r="K34" i="17" s="1"/>
  <c r="K311" i="6"/>
  <c r="K3" i="8" s="1"/>
  <c r="K24" i="6"/>
  <c r="K237" i="17" s="1"/>
  <c r="K48" i="6"/>
  <c r="K217" i="17" s="1"/>
  <c r="K72" i="6"/>
  <c r="K196" i="17" s="1"/>
  <c r="K96" i="6"/>
  <c r="K178" i="17" s="1"/>
  <c r="K120" i="6"/>
  <c r="K157" i="17" s="1"/>
  <c r="K144" i="6"/>
  <c r="K143" i="17" s="1"/>
  <c r="K168" i="6"/>
  <c r="K120" i="17" s="1"/>
  <c r="K192" i="6"/>
  <c r="K104" i="17" s="1"/>
  <c r="K216" i="6"/>
  <c r="K25" i="8" s="1"/>
  <c r="K240" i="6"/>
  <c r="K72" i="17" s="1"/>
  <c r="K264" i="6"/>
  <c r="K53" i="17" s="1"/>
  <c r="K288" i="6"/>
  <c r="K8" i="8" s="1"/>
  <c r="K312" i="6"/>
  <c r="K16" i="17" s="1"/>
  <c r="K25" i="6"/>
  <c r="K65" i="8" s="1"/>
  <c r="K49" i="6"/>
  <c r="K216" i="17" s="1"/>
  <c r="K73" i="6"/>
  <c r="K58" i="8" s="1"/>
  <c r="K97" i="6"/>
  <c r="K176" i="17" s="1"/>
  <c r="K121" i="6"/>
  <c r="K49" i="8" s="1"/>
  <c r="K145" i="6"/>
  <c r="K142" i="17" s="1"/>
  <c r="K169" i="6"/>
  <c r="K121" i="17" s="1"/>
  <c r="K193" i="6"/>
  <c r="K103" i="17" s="1"/>
  <c r="K217" i="6"/>
  <c r="K23" i="8" s="1"/>
  <c r="K241" i="6"/>
  <c r="K71" i="17" s="1"/>
  <c r="K265" i="6"/>
  <c r="K52" i="17" s="1"/>
  <c r="K289" i="6"/>
  <c r="K33" i="17" s="1"/>
  <c r="K313" i="6"/>
  <c r="K15" i="17" s="1"/>
  <c r="K26" i="6"/>
  <c r="K236" i="17" s="1"/>
  <c r="K50" i="6"/>
  <c r="K215" i="17" s="1"/>
  <c r="K74" i="6"/>
  <c r="K98" i="6"/>
  <c r="K177" i="17" s="1"/>
  <c r="K122" i="6"/>
  <c r="K156" i="17" s="1"/>
  <c r="K146" i="6"/>
  <c r="K141" i="17" s="1"/>
  <c r="K170" i="6"/>
  <c r="K119" i="17" s="1"/>
  <c r="K194" i="6"/>
  <c r="K218" i="6"/>
  <c r="K242" i="6"/>
  <c r="K70" i="17" s="1"/>
  <c r="K266" i="6"/>
  <c r="K290" i="6"/>
  <c r="K32" i="17" s="1"/>
  <c r="K314" i="6"/>
  <c r="K14" i="17" s="1"/>
  <c r="K27" i="6"/>
  <c r="K235" i="17" s="1"/>
  <c r="K51" i="6"/>
  <c r="K214" i="17" s="1"/>
  <c r="K75" i="6"/>
  <c r="K195" i="17" s="1"/>
  <c r="K99" i="6"/>
  <c r="K175" i="17" s="1"/>
  <c r="K123" i="6"/>
  <c r="K155" i="17" s="1"/>
  <c r="K147" i="6"/>
  <c r="K140" i="17" s="1"/>
  <c r="K171" i="6"/>
  <c r="K37" i="8" s="1"/>
  <c r="K195" i="6"/>
  <c r="K102" i="17" s="1"/>
  <c r="K219" i="6"/>
  <c r="K87" i="17" s="1"/>
  <c r="K243" i="6"/>
  <c r="K69" i="17" s="1"/>
  <c r="K267" i="6"/>
  <c r="K11" i="8" s="1"/>
  <c r="K291" i="6"/>
  <c r="K31" i="17" s="1"/>
  <c r="K315" i="6"/>
  <c r="K13" i="17" s="1"/>
  <c r="K4" i="6"/>
  <c r="K253" i="17" s="1"/>
  <c r="K28" i="6"/>
  <c r="K234" i="17" s="1"/>
  <c r="K52" i="6"/>
  <c r="K213" i="17" s="1"/>
  <c r="K76" i="6"/>
  <c r="K194" i="17" s="1"/>
  <c r="K100" i="6"/>
  <c r="K174" i="17" s="1"/>
  <c r="K124" i="6"/>
  <c r="K154" i="17" s="1"/>
  <c r="K148" i="6"/>
  <c r="K139" i="17" s="1"/>
  <c r="K172" i="6"/>
  <c r="K118" i="17" s="1"/>
  <c r="K196" i="6"/>
  <c r="K101" i="17" s="1"/>
  <c r="K220" i="6"/>
  <c r="K85" i="17" s="1"/>
  <c r="K244" i="6"/>
  <c r="K68" i="17" s="1"/>
  <c r="K268" i="6"/>
  <c r="K50" i="17" s="1"/>
  <c r="K292" i="6"/>
  <c r="K30" i="17" s="1"/>
  <c r="K316" i="6"/>
  <c r="K12" i="17" s="1"/>
  <c r="K5" i="6"/>
  <c r="K252" i="17" s="1"/>
  <c r="K29" i="6"/>
  <c r="K233" i="17" s="1"/>
  <c r="K53" i="6"/>
  <c r="K212" i="17" s="1"/>
  <c r="K77" i="6"/>
  <c r="K193" i="17" s="1"/>
  <c r="K101" i="6"/>
  <c r="K173" i="17" s="1"/>
  <c r="K125" i="6"/>
  <c r="K48" i="8" s="1"/>
  <c r="K149" i="6"/>
  <c r="K173" i="6"/>
  <c r="K36" i="8" s="1"/>
  <c r="K197" i="6"/>
  <c r="K30" i="8" s="1"/>
  <c r="K221" i="6"/>
  <c r="K86" i="17" s="1"/>
  <c r="K245" i="6"/>
  <c r="K67" i="17" s="1"/>
  <c r="K269" i="6"/>
  <c r="K51" i="17" s="1"/>
  <c r="K293" i="6"/>
  <c r="K29" i="17" s="1"/>
  <c r="K317" i="6"/>
  <c r="K11" i="17" s="1"/>
  <c r="K6" i="6"/>
  <c r="K251" i="17" s="1"/>
  <c r="K30" i="6"/>
  <c r="K232" i="17" s="1"/>
  <c r="K54" i="6"/>
  <c r="K211" i="17" s="1"/>
  <c r="K78" i="6"/>
  <c r="K192" i="17" s="1"/>
  <c r="K102" i="6"/>
  <c r="K172" i="17" s="1"/>
  <c r="K126" i="6"/>
  <c r="K153" i="17" s="1"/>
  <c r="K150" i="6"/>
  <c r="K138" i="17" s="1"/>
  <c r="K174" i="6"/>
  <c r="K117" i="17" s="1"/>
  <c r="K198" i="6"/>
  <c r="K100" i="17" s="1"/>
  <c r="K222" i="6"/>
  <c r="K84" i="17" s="1"/>
  <c r="K246" i="6"/>
  <c r="K270" i="6"/>
  <c r="K49" i="17" s="1"/>
  <c r="K294" i="6"/>
  <c r="K7" i="8" s="1"/>
  <c r="K318" i="6"/>
  <c r="K10" i="17" s="1"/>
  <c r="K7" i="6"/>
  <c r="K250" i="17" s="1"/>
  <c r="K31" i="6"/>
  <c r="K231" i="17" s="1"/>
  <c r="K55" i="6"/>
  <c r="K210" i="17" s="1"/>
  <c r="K79" i="6"/>
  <c r="K191" i="17" s="1"/>
  <c r="K103" i="6"/>
  <c r="K171" i="17" s="1"/>
  <c r="K127" i="6"/>
  <c r="K47" i="8" s="1"/>
  <c r="K151" i="6"/>
  <c r="K137" i="17" s="1"/>
  <c r="K175" i="6"/>
  <c r="K199" i="6"/>
  <c r="K99" i="17" s="1"/>
  <c r="K223" i="6"/>
  <c r="K83" i="17" s="1"/>
  <c r="K247" i="6"/>
  <c r="K66" i="17" s="1"/>
  <c r="K271" i="6"/>
  <c r="K48" i="17" s="1"/>
  <c r="K295" i="6"/>
  <c r="K319" i="6"/>
  <c r="K9" i="17" s="1"/>
  <c r="K8" i="6"/>
  <c r="K69" i="8" s="1"/>
  <c r="K32" i="6"/>
  <c r="K230" i="17" s="1"/>
  <c r="K56" i="6"/>
  <c r="K209" i="17" s="1"/>
  <c r="K80" i="6"/>
  <c r="K56" i="8" s="1"/>
  <c r="K104" i="6"/>
  <c r="K128" i="6"/>
  <c r="K46" i="8" s="1"/>
  <c r="K152" i="6"/>
  <c r="K136" i="17" s="1"/>
  <c r="K176" i="6"/>
  <c r="K116" i="17" s="1"/>
  <c r="K200" i="6"/>
  <c r="K98" i="17" s="1"/>
  <c r="K224" i="6"/>
  <c r="K248" i="6"/>
  <c r="K65" i="17" s="1"/>
  <c r="K272" i="6"/>
  <c r="K47" i="17" s="1"/>
  <c r="K296" i="6"/>
  <c r="K28" i="17" s="1"/>
  <c r="K9" i="6"/>
  <c r="K249" i="17" s="1"/>
  <c r="K33" i="6"/>
  <c r="K229" i="17" s="1"/>
  <c r="K57" i="6"/>
  <c r="K61" i="8" s="1"/>
  <c r="K81" i="6"/>
  <c r="K190" i="17" s="1"/>
  <c r="K105" i="6"/>
  <c r="K170" i="17" s="1"/>
  <c r="K129" i="6"/>
  <c r="K152" i="17" s="1"/>
  <c r="K153" i="6"/>
  <c r="K135" i="17" s="1"/>
  <c r="K177" i="6"/>
  <c r="K115" i="17" s="1"/>
  <c r="K201" i="6"/>
  <c r="K97" i="17" s="1"/>
  <c r="K225" i="6"/>
  <c r="K82" i="17" s="1"/>
  <c r="K249" i="6"/>
  <c r="K64" i="17" s="1"/>
  <c r="K273" i="6"/>
  <c r="K46" i="17" s="1"/>
  <c r="K297" i="6"/>
  <c r="K27" i="17" s="1"/>
  <c r="K321" i="6"/>
  <c r="K7" i="17" s="1"/>
  <c r="K10" i="6"/>
  <c r="K68" i="8" s="1"/>
  <c r="K34" i="6"/>
  <c r="K228" i="17" s="1"/>
  <c r="K58" i="6"/>
  <c r="K208" i="17" s="1"/>
  <c r="K82" i="6"/>
  <c r="K189" i="17" s="1"/>
  <c r="K106" i="6"/>
  <c r="K130" i="6"/>
  <c r="K151" i="17" s="1"/>
  <c r="K154" i="6"/>
  <c r="K134" i="17" s="1"/>
  <c r="K178" i="6"/>
  <c r="K114" i="17" s="1"/>
  <c r="K202" i="6"/>
  <c r="K96" i="17" s="1"/>
  <c r="K226" i="6"/>
  <c r="K81" i="17" s="1"/>
  <c r="K250" i="6"/>
  <c r="K61" i="17" s="1"/>
  <c r="K274" i="6"/>
  <c r="K45" i="17" s="1"/>
  <c r="K298" i="6"/>
  <c r="K10" i="19" s="1"/>
  <c r="K322" i="6"/>
  <c r="K6" i="17" s="1"/>
  <c r="K11" i="6"/>
  <c r="K248" i="17" s="1"/>
  <c r="K35" i="6"/>
  <c r="K64" i="8" s="1"/>
  <c r="K59" i="6"/>
  <c r="K207" i="17" s="1"/>
  <c r="K83" i="6"/>
  <c r="K55" i="8" s="1"/>
  <c r="K107" i="6"/>
  <c r="K169" i="17" s="1"/>
  <c r="K131" i="6"/>
  <c r="K150" i="17" s="1"/>
  <c r="K155" i="6"/>
  <c r="K133" i="17" s="1"/>
  <c r="K179" i="6"/>
  <c r="K113" i="17" s="1"/>
  <c r="K203" i="6"/>
  <c r="K95" i="17" s="1"/>
  <c r="K227" i="6"/>
  <c r="K80" i="17" s="1"/>
  <c r="K251" i="6"/>
  <c r="K62" i="17" s="1"/>
  <c r="K275" i="6"/>
  <c r="K44" i="17" s="1"/>
  <c r="K299" i="6"/>
  <c r="K26" i="17" s="1"/>
  <c r="K323" i="6"/>
  <c r="K5" i="17" s="1"/>
  <c r="K12" i="6"/>
  <c r="K247" i="17" s="1"/>
  <c r="K36" i="6"/>
  <c r="K227" i="17" s="1"/>
  <c r="K60" i="6"/>
  <c r="K206" i="17" s="1"/>
  <c r="K84" i="6"/>
  <c r="K188" i="17" s="1"/>
  <c r="K108" i="6"/>
  <c r="K168" i="17" s="1"/>
  <c r="K132" i="6"/>
  <c r="K45" i="8" s="1"/>
  <c r="K156" i="6"/>
  <c r="K131" i="17" s="1"/>
  <c r="K180" i="6"/>
  <c r="K112" i="17" s="1"/>
  <c r="K204" i="6"/>
  <c r="K94" i="17" s="1"/>
  <c r="K228" i="6"/>
  <c r="K79" i="17" s="1"/>
  <c r="K252" i="6"/>
  <c r="K63" i="17" s="1"/>
  <c r="K276" i="6"/>
  <c r="K43" i="17" s="1"/>
  <c r="K300" i="6"/>
  <c r="K25" i="17" s="1"/>
  <c r="K324" i="6"/>
  <c r="K4" i="17" s="1"/>
  <c r="K13" i="6"/>
  <c r="K246" i="17" s="1"/>
  <c r="K37" i="6"/>
  <c r="K226" i="17" s="1"/>
  <c r="K61" i="6"/>
  <c r="K205" i="17" s="1"/>
  <c r="K85" i="6"/>
  <c r="K109" i="6"/>
  <c r="K167" i="17" s="1"/>
  <c r="K133" i="6"/>
  <c r="K149" i="17" s="1"/>
  <c r="K157" i="6"/>
  <c r="K132" i="17" s="1"/>
  <c r="K181" i="6"/>
  <c r="K35" i="8" s="1"/>
  <c r="K205" i="6"/>
  <c r="K29" i="8" s="1"/>
  <c r="K229" i="6"/>
  <c r="K253" i="6"/>
  <c r="K16" i="8" s="1"/>
  <c r="K277" i="6"/>
  <c r="K10" i="8" s="1"/>
  <c r="K301" i="6"/>
  <c r="K5" i="8" s="1"/>
  <c r="K325" i="6"/>
  <c r="K3" i="17" s="1"/>
  <c r="K14" i="6"/>
  <c r="K245" i="17" s="1"/>
  <c r="K38" i="6"/>
  <c r="K225" i="17" s="1"/>
  <c r="K62" i="6"/>
  <c r="K204" i="17" s="1"/>
  <c r="K86" i="6"/>
  <c r="K187" i="17" s="1"/>
  <c r="K110" i="6"/>
  <c r="K166" i="17" s="1"/>
  <c r="K134" i="6"/>
  <c r="K44" i="8" s="1"/>
  <c r="K158" i="6"/>
  <c r="K130" i="17" s="1"/>
  <c r="K182" i="6"/>
  <c r="K111" i="17" s="1"/>
  <c r="K206" i="6"/>
  <c r="K93" i="17" s="1"/>
  <c r="K230" i="6"/>
  <c r="K21" i="8" s="1"/>
  <c r="K254" i="6"/>
  <c r="K59" i="17" s="1"/>
  <c r="K278" i="6"/>
  <c r="K42" i="17" s="1"/>
  <c r="K302" i="6"/>
  <c r="K24" i="17" s="1"/>
  <c r="K3" i="6"/>
  <c r="K15" i="6"/>
  <c r="K244" i="17" s="1"/>
  <c r="K39" i="6"/>
  <c r="K63" i="6"/>
  <c r="K203" i="17" s="1"/>
  <c r="K87" i="6"/>
  <c r="K186" i="17" s="1"/>
  <c r="K111" i="6"/>
  <c r="K164" i="17" s="1"/>
  <c r="K135" i="6"/>
  <c r="K147" i="17" s="1"/>
  <c r="K159" i="6"/>
  <c r="K129" i="17" s="1"/>
  <c r="K183" i="6"/>
  <c r="K34" i="8" s="1"/>
  <c r="K207" i="6"/>
  <c r="K92" i="17" s="1"/>
  <c r="K231" i="6"/>
  <c r="K78" i="17" s="1"/>
  <c r="K255" i="6"/>
  <c r="K60" i="17" s="1"/>
  <c r="K279" i="6"/>
  <c r="K41" i="17" s="1"/>
  <c r="K303" i="6"/>
  <c r="K23" i="17" s="1"/>
  <c r="K16" i="6"/>
  <c r="K243" i="17" s="1"/>
  <c r="K40" i="6"/>
  <c r="K224" i="17" s="1"/>
  <c r="K64" i="6"/>
  <c r="K202" i="17" s="1"/>
  <c r="K88" i="6"/>
  <c r="K185" i="17" s="1"/>
  <c r="K112" i="6"/>
  <c r="K165" i="17" s="1"/>
  <c r="K136" i="6"/>
  <c r="K148" i="17" s="1"/>
  <c r="K160" i="6"/>
  <c r="K128" i="17" s="1"/>
  <c r="K184" i="6"/>
  <c r="K110" i="17" s="1"/>
  <c r="K208" i="6"/>
  <c r="K27" i="8" s="1"/>
  <c r="K232" i="6"/>
  <c r="K20" i="8" s="1"/>
  <c r="K256" i="6"/>
  <c r="K15" i="8" s="1"/>
  <c r="K280" i="6"/>
  <c r="K40" i="17" s="1"/>
  <c r="K304" i="6"/>
  <c r="K22" i="17" s="1"/>
  <c r="K17" i="6"/>
  <c r="K242" i="17" s="1"/>
  <c r="K41" i="6"/>
  <c r="K223" i="17" s="1"/>
  <c r="K65" i="6"/>
  <c r="K201" i="17" s="1"/>
  <c r="K89" i="6"/>
  <c r="K113" i="6"/>
  <c r="K163" i="17" s="1"/>
  <c r="K137" i="6"/>
  <c r="K43" i="8" s="1"/>
  <c r="K161" i="6"/>
  <c r="K127" i="17" s="1"/>
  <c r="K185" i="6"/>
  <c r="K109" i="17" s="1"/>
  <c r="K209" i="6"/>
  <c r="K28" i="8" s="1"/>
  <c r="K233" i="6"/>
  <c r="K257" i="6"/>
  <c r="K58" i="17" s="1"/>
  <c r="K281" i="6"/>
  <c r="K39" i="17" s="1"/>
  <c r="K305" i="6"/>
  <c r="K21" i="17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2" i="4"/>
  <c r="K254" i="17" l="1"/>
  <c r="AB3" i="17" s="1"/>
  <c r="AB3" i="6"/>
  <c r="K52" i="8"/>
  <c r="K8" i="19"/>
  <c r="K63" i="8"/>
  <c r="K15" i="19"/>
  <c r="K50" i="8"/>
  <c r="K18" i="19"/>
  <c r="K54" i="8"/>
  <c r="K4" i="19"/>
  <c r="K12" i="8"/>
  <c r="K13" i="19"/>
  <c r="K6" i="8"/>
  <c r="K21" i="19"/>
  <c r="K22" i="8"/>
  <c r="K16" i="19"/>
  <c r="K31" i="8"/>
  <c r="K9" i="19"/>
  <c r="K9" i="8"/>
  <c r="K19" i="19"/>
  <c r="K57" i="8"/>
  <c r="K5" i="19"/>
  <c r="K41" i="8"/>
  <c r="K11" i="19"/>
  <c r="K19" i="8"/>
  <c r="K20" i="19"/>
  <c r="K39" i="8"/>
  <c r="K12" i="19"/>
  <c r="K51" i="8"/>
  <c r="K17" i="19"/>
  <c r="K24" i="8"/>
  <c r="K6" i="19"/>
  <c r="K53" i="8"/>
  <c r="K7" i="19"/>
  <c r="K17" i="8"/>
  <c r="K14" i="19"/>
  <c r="K255" i="17"/>
  <c r="K326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2" i="4"/>
  <c r="AB3" i="19" l="1"/>
  <c r="AB3" i="8"/>
  <c r="K70" i="8"/>
  <c r="B13" i="19"/>
  <c r="B8" i="19"/>
  <c r="B3" i="19"/>
  <c r="B15" i="19"/>
  <c r="B5" i="19"/>
  <c r="B19" i="19"/>
  <c r="B12" i="19"/>
  <c r="B7" i="19"/>
  <c r="B4" i="19"/>
  <c r="B21" i="19"/>
  <c r="B14" i="19"/>
  <c r="B9" i="19"/>
  <c r="B16" i="19"/>
  <c r="B11" i="19"/>
  <c r="B6" i="19"/>
  <c r="B20" i="19"/>
  <c r="B18" i="19"/>
  <c r="B17" i="19"/>
  <c r="K22" i="19"/>
  <c r="B5" i="17"/>
  <c r="B29" i="17"/>
  <c r="B53" i="17"/>
  <c r="B77" i="17"/>
  <c r="B101" i="17"/>
  <c r="B125" i="17"/>
  <c r="B149" i="17"/>
  <c r="B173" i="17"/>
  <c r="B197" i="17"/>
  <c r="B221" i="17"/>
  <c r="B245" i="17"/>
  <c r="B17" i="8"/>
  <c r="B41" i="8"/>
  <c r="B65" i="8"/>
  <c r="B18" i="6"/>
  <c r="B46" i="6"/>
  <c r="B70" i="6"/>
  <c r="B96" i="6"/>
  <c r="B123" i="6"/>
  <c r="B148" i="6"/>
  <c r="B172" i="6"/>
  <c r="B198" i="6"/>
  <c r="B225" i="6"/>
  <c r="B250" i="6"/>
  <c r="B275" i="6"/>
  <c r="B299" i="6"/>
  <c r="B323" i="6"/>
  <c r="B219" i="17"/>
  <c r="B6" i="17"/>
  <c r="B30" i="17"/>
  <c r="B54" i="17"/>
  <c r="B78" i="17"/>
  <c r="B102" i="17"/>
  <c r="B126" i="17"/>
  <c r="B150" i="17"/>
  <c r="B174" i="17"/>
  <c r="B198" i="17"/>
  <c r="B222" i="17"/>
  <c r="B246" i="17"/>
  <c r="B18" i="8"/>
  <c r="B42" i="8"/>
  <c r="B66" i="8"/>
  <c r="B19" i="6"/>
  <c r="B47" i="6"/>
  <c r="B71" i="6"/>
  <c r="B97" i="6"/>
  <c r="B124" i="6"/>
  <c r="B149" i="6"/>
  <c r="B173" i="6"/>
  <c r="B200" i="6"/>
  <c r="B226" i="6"/>
  <c r="B251" i="6"/>
  <c r="B276" i="6"/>
  <c r="B300" i="6"/>
  <c r="B324" i="6"/>
  <c r="B281" i="6"/>
  <c r="B260" i="6"/>
  <c r="B136" i="6"/>
  <c r="B16" i="6"/>
  <c r="B7" i="17"/>
  <c r="B31" i="17"/>
  <c r="B55" i="17"/>
  <c r="B79" i="17"/>
  <c r="B103" i="17"/>
  <c r="B127" i="17"/>
  <c r="B151" i="17"/>
  <c r="B175" i="17"/>
  <c r="B199" i="17"/>
  <c r="B223" i="17"/>
  <c r="B247" i="17"/>
  <c r="B19" i="8"/>
  <c r="B43" i="8"/>
  <c r="B67" i="8"/>
  <c r="B20" i="6"/>
  <c r="B48" i="6"/>
  <c r="B72" i="6"/>
  <c r="B98" i="6"/>
  <c r="B125" i="6"/>
  <c r="B150" i="6"/>
  <c r="B174" i="6"/>
  <c r="B201" i="6"/>
  <c r="B227" i="6"/>
  <c r="B252" i="6"/>
  <c r="B277" i="6"/>
  <c r="B301" i="6"/>
  <c r="B325" i="6"/>
  <c r="B278" i="6"/>
  <c r="B3" i="6"/>
  <c r="B74" i="6"/>
  <c r="B128" i="6"/>
  <c r="B152" i="6"/>
  <c r="B204" i="6"/>
  <c r="B279" i="6"/>
  <c r="B75" i="6"/>
  <c r="B177" i="6"/>
  <c r="B304" i="6"/>
  <c r="B154" i="6"/>
  <c r="B259" i="6"/>
  <c r="B286" i="6"/>
  <c r="B67" i="6"/>
  <c r="B147" i="17"/>
  <c r="B170" i="6"/>
  <c r="B8" i="17"/>
  <c r="B32" i="17"/>
  <c r="B56" i="17"/>
  <c r="B80" i="17"/>
  <c r="B104" i="17"/>
  <c r="B128" i="17"/>
  <c r="B152" i="17"/>
  <c r="B176" i="17"/>
  <c r="B200" i="17"/>
  <c r="B224" i="17"/>
  <c r="B248" i="17"/>
  <c r="B20" i="8"/>
  <c r="B44" i="8"/>
  <c r="B68" i="8"/>
  <c r="B21" i="6"/>
  <c r="B49" i="6"/>
  <c r="B73" i="6"/>
  <c r="B99" i="6"/>
  <c r="B126" i="6"/>
  <c r="B151" i="6"/>
  <c r="B175" i="6"/>
  <c r="B203" i="6"/>
  <c r="B228" i="6"/>
  <c r="B253" i="6"/>
  <c r="B302" i="6"/>
  <c r="B22" i="6"/>
  <c r="B100" i="6"/>
  <c r="B176" i="6"/>
  <c r="B254" i="6"/>
  <c r="B303" i="6"/>
  <c r="B51" i="6"/>
  <c r="B153" i="6"/>
  <c r="B230" i="6"/>
  <c r="B103" i="6"/>
  <c r="B206" i="6"/>
  <c r="B309" i="6"/>
  <c r="B110" i="6"/>
  <c r="B9" i="17"/>
  <c r="B33" i="17"/>
  <c r="B57" i="17"/>
  <c r="B81" i="17"/>
  <c r="B105" i="17"/>
  <c r="B129" i="17"/>
  <c r="B153" i="17"/>
  <c r="B177" i="17"/>
  <c r="B201" i="17"/>
  <c r="B225" i="17"/>
  <c r="B249" i="17"/>
  <c r="B21" i="8"/>
  <c r="B45" i="8"/>
  <c r="B69" i="8"/>
  <c r="B50" i="6"/>
  <c r="B229" i="6"/>
  <c r="B101" i="6"/>
  <c r="B205" i="6"/>
  <c r="B280" i="6"/>
  <c r="B178" i="6"/>
  <c r="B305" i="6"/>
  <c r="B236" i="6"/>
  <c r="B237" i="6"/>
  <c r="B196" i="6"/>
  <c r="B10" i="17"/>
  <c r="B34" i="17"/>
  <c r="B58" i="17"/>
  <c r="B82" i="17"/>
  <c r="B106" i="17"/>
  <c r="B130" i="17"/>
  <c r="B154" i="17"/>
  <c r="B178" i="17"/>
  <c r="B202" i="17"/>
  <c r="B226" i="17"/>
  <c r="B250" i="17"/>
  <c r="B22" i="8"/>
  <c r="B46" i="8"/>
  <c r="B3" i="8"/>
  <c r="B23" i="6"/>
  <c r="B129" i="6"/>
  <c r="B255" i="6"/>
  <c r="B256" i="6"/>
  <c r="B308" i="6"/>
  <c r="B310" i="6"/>
  <c r="B311" i="6"/>
  <c r="B272" i="6"/>
  <c r="B11" i="17"/>
  <c r="B35" i="17"/>
  <c r="B59" i="17"/>
  <c r="B83" i="17"/>
  <c r="B107" i="17"/>
  <c r="B131" i="17"/>
  <c r="B155" i="17"/>
  <c r="B179" i="17"/>
  <c r="B203" i="17"/>
  <c r="B227" i="17"/>
  <c r="B251" i="17"/>
  <c r="B23" i="8"/>
  <c r="B47" i="8"/>
  <c r="B24" i="6"/>
  <c r="B52" i="6"/>
  <c r="B77" i="6"/>
  <c r="B130" i="6"/>
  <c r="B231" i="6"/>
  <c r="B160" i="6"/>
  <c r="B43" i="6"/>
  <c r="B12" i="17"/>
  <c r="B36" i="17"/>
  <c r="B60" i="17"/>
  <c r="B84" i="17"/>
  <c r="B108" i="17"/>
  <c r="B132" i="17"/>
  <c r="B156" i="17"/>
  <c r="B180" i="17"/>
  <c r="B204" i="17"/>
  <c r="B228" i="17"/>
  <c r="B252" i="17"/>
  <c r="B24" i="8"/>
  <c r="B48" i="8"/>
  <c r="B25" i="6"/>
  <c r="B53" i="6"/>
  <c r="B78" i="6"/>
  <c r="B104" i="6"/>
  <c r="B131" i="6"/>
  <c r="B155" i="6"/>
  <c r="B180" i="6"/>
  <c r="B207" i="6"/>
  <c r="B232" i="6"/>
  <c r="B257" i="6"/>
  <c r="B282" i="6"/>
  <c r="B306" i="6"/>
  <c r="B26" i="6"/>
  <c r="B79" i="6"/>
  <c r="B105" i="6"/>
  <c r="B156" i="6"/>
  <c r="B181" i="6"/>
  <c r="B208" i="6"/>
  <c r="B258" i="6"/>
  <c r="B283" i="6"/>
  <c r="B28" i="6"/>
  <c r="B106" i="6"/>
  <c r="B157" i="6"/>
  <c r="B209" i="6"/>
  <c r="B284" i="6"/>
  <c r="B287" i="6"/>
  <c r="B222" i="6"/>
  <c r="B27" i="17"/>
  <c r="B146" i="6"/>
  <c r="B13" i="17"/>
  <c r="B37" i="17"/>
  <c r="B61" i="17"/>
  <c r="B85" i="17"/>
  <c r="B109" i="17"/>
  <c r="B133" i="17"/>
  <c r="B157" i="17"/>
  <c r="B181" i="17"/>
  <c r="B205" i="17"/>
  <c r="B229" i="17"/>
  <c r="B253" i="17"/>
  <c r="B25" i="8"/>
  <c r="B49" i="8"/>
  <c r="B54" i="6"/>
  <c r="B132" i="6"/>
  <c r="B233" i="6"/>
  <c r="B307" i="6"/>
  <c r="B80" i="6"/>
  <c r="B133" i="6"/>
  <c r="B234" i="6"/>
  <c r="B213" i="6"/>
  <c r="B14" i="17"/>
  <c r="B38" i="17"/>
  <c r="B62" i="17"/>
  <c r="B86" i="17"/>
  <c r="B110" i="17"/>
  <c r="B134" i="17"/>
  <c r="B158" i="17"/>
  <c r="B182" i="17"/>
  <c r="B206" i="17"/>
  <c r="B230" i="17"/>
  <c r="B254" i="17"/>
  <c r="B26" i="8"/>
  <c r="B50" i="8"/>
  <c r="B55" i="6"/>
  <c r="B182" i="6"/>
  <c r="B296" i="6"/>
  <c r="B63" i="8"/>
  <c r="B223" i="6"/>
  <c r="B15" i="17"/>
  <c r="B39" i="17"/>
  <c r="B63" i="17"/>
  <c r="B87" i="17"/>
  <c r="B111" i="17"/>
  <c r="B135" i="17"/>
  <c r="B159" i="17"/>
  <c r="B183" i="17"/>
  <c r="B207" i="17"/>
  <c r="B231" i="17"/>
  <c r="B3" i="17"/>
  <c r="B27" i="8"/>
  <c r="B51" i="8"/>
  <c r="B29" i="6"/>
  <c r="B56" i="6"/>
  <c r="B81" i="6"/>
  <c r="B107" i="6"/>
  <c r="B134" i="6"/>
  <c r="B158" i="6"/>
  <c r="B183" i="6"/>
  <c r="B211" i="6"/>
  <c r="B235" i="6"/>
  <c r="B285" i="6"/>
  <c r="B185" i="6"/>
  <c r="B94" i="6"/>
  <c r="B16" i="17"/>
  <c r="B40" i="17"/>
  <c r="B64" i="17"/>
  <c r="B88" i="17"/>
  <c r="B112" i="17"/>
  <c r="B136" i="17"/>
  <c r="B160" i="17"/>
  <c r="B184" i="17"/>
  <c r="B208" i="17"/>
  <c r="B232" i="17"/>
  <c r="B4" i="8"/>
  <c r="B28" i="8"/>
  <c r="B52" i="8"/>
  <c r="B5" i="6"/>
  <c r="B30" i="6"/>
  <c r="B57" i="6"/>
  <c r="B82" i="6"/>
  <c r="B108" i="6"/>
  <c r="B135" i="6"/>
  <c r="B159" i="6"/>
  <c r="B184" i="6"/>
  <c r="B212" i="6"/>
  <c r="B261" i="6"/>
  <c r="B93" i="6"/>
  <c r="B123" i="17"/>
  <c r="B121" i="6"/>
  <c r="B17" i="17"/>
  <c r="B41" i="17"/>
  <c r="B65" i="17"/>
  <c r="B89" i="17"/>
  <c r="B113" i="17"/>
  <c r="B137" i="17"/>
  <c r="B161" i="17"/>
  <c r="B185" i="17"/>
  <c r="B209" i="17"/>
  <c r="B233" i="17"/>
  <c r="B5" i="8"/>
  <c r="B29" i="8"/>
  <c r="B53" i="8"/>
  <c r="B6" i="6"/>
  <c r="B31" i="6"/>
  <c r="B58" i="6"/>
  <c r="B83" i="6"/>
  <c r="B262" i="6"/>
  <c r="B171" i="17"/>
  <c r="B18" i="17"/>
  <c r="B42" i="17"/>
  <c r="B66" i="17"/>
  <c r="B90" i="17"/>
  <c r="B114" i="17"/>
  <c r="B138" i="17"/>
  <c r="B162" i="17"/>
  <c r="B186" i="17"/>
  <c r="B210" i="17"/>
  <c r="B234" i="17"/>
  <c r="B6" i="8"/>
  <c r="B30" i="8"/>
  <c r="B54" i="8"/>
  <c r="B7" i="6"/>
  <c r="B32" i="6"/>
  <c r="B59" i="6"/>
  <c r="B84" i="6"/>
  <c r="B111" i="6"/>
  <c r="B137" i="6"/>
  <c r="B161" i="6"/>
  <c r="B186" i="6"/>
  <c r="B214" i="6"/>
  <c r="B238" i="6"/>
  <c r="B263" i="6"/>
  <c r="B288" i="6"/>
  <c r="B312" i="6"/>
  <c r="B317" i="6"/>
  <c r="B144" i="6"/>
  <c r="B273" i="6"/>
  <c r="B19" i="17"/>
  <c r="B43" i="17"/>
  <c r="B67" i="17"/>
  <c r="B91" i="17"/>
  <c r="B115" i="17"/>
  <c r="B139" i="17"/>
  <c r="B163" i="17"/>
  <c r="B187" i="17"/>
  <c r="B211" i="17"/>
  <c r="B235" i="17"/>
  <c r="B7" i="8"/>
  <c r="B31" i="8"/>
  <c r="B55" i="8"/>
  <c r="B8" i="6"/>
  <c r="B33" i="6"/>
  <c r="B60" i="6"/>
  <c r="B85" i="6"/>
  <c r="B112" i="6"/>
  <c r="B138" i="6"/>
  <c r="B162" i="6"/>
  <c r="B187" i="6"/>
  <c r="B215" i="6"/>
  <c r="B239" i="6"/>
  <c r="B264" i="6"/>
  <c r="B289" i="6"/>
  <c r="B313" i="6"/>
  <c r="B35" i="6"/>
  <c r="B88" i="6"/>
  <c r="B115" i="6"/>
  <c r="B164" i="6"/>
  <c r="B217" i="6"/>
  <c r="B266" i="6"/>
  <c r="B315" i="6"/>
  <c r="B63" i="6"/>
  <c r="B116" i="6"/>
  <c r="B165" i="6"/>
  <c r="B242" i="6"/>
  <c r="B292" i="6"/>
  <c r="B117" i="6"/>
  <c r="B268" i="6"/>
  <c r="B245" i="6"/>
  <c r="B120" i="6"/>
  <c r="B75" i="17"/>
  <c r="B20" i="17"/>
  <c r="B44" i="17"/>
  <c r="B68" i="17"/>
  <c r="B92" i="17"/>
  <c r="B116" i="17"/>
  <c r="B140" i="17"/>
  <c r="B164" i="17"/>
  <c r="B188" i="17"/>
  <c r="B212" i="17"/>
  <c r="B236" i="17"/>
  <c r="B8" i="8"/>
  <c r="B32" i="8"/>
  <c r="B56" i="8"/>
  <c r="B9" i="6"/>
  <c r="B34" i="6"/>
  <c r="B61" i="6"/>
  <c r="B87" i="6"/>
  <c r="B113" i="6"/>
  <c r="B139" i="6"/>
  <c r="B163" i="6"/>
  <c r="B188" i="6"/>
  <c r="B216" i="6"/>
  <c r="B240" i="6"/>
  <c r="B265" i="6"/>
  <c r="B290" i="6"/>
  <c r="B314" i="6"/>
  <c r="B10" i="6"/>
  <c r="B62" i="6"/>
  <c r="B140" i="6"/>
  <c r="B189" i="6"/>
  <c r="B291" i="6"/>
  <c r="B11" i="6"/>
  <c r="B89" i="6"/>
  <c r="B141" i="6"/>
  <c r="B218" i="6"/>
  <c r="B316" i="6"/>
  <c r="B166" i="6"/>
  <c r="B293" i="6"/>
  <c r="B319" i="6"/>
  <c r="B42" i="6"/>
  <c r="B195" i="17"/>
  <c r="B248" i="6"/>
  <c r="B21" i="17"/>
  <c r="B45" i="17"/>
  <c r="B69" i="17"/>
  <c r="B93" i="17"/>
  <c r="B117" i="17"/>
  <c r="B141" i="17"/>
  <c r="B165" i="17"/>
  <c r="B189" i="17"/>
  <c r="B213" i="17"/>
  <c r="B237" i="17"/>
  <c r="B9" i="8"/>
  <c r="B33" i="8"/>
  <c r="B57" i="8"/>
  <c r="B241" i="6"/>
  <c r="B267" i="6"/>
  <c r="B142" i="6"/>
  <c r="B243" i="6"/>
  <c r="B168" i="6"/>
  <c r="B194" i="6"/>
  <c r="B297" i="6"/>
  <c r="B22" i="17"/>
  <c r="B46" i="17"/>
  <c r="B70" i="17"/>
  <c r="B94" i="17"/>
  <c r="B118" i="17"/>
  <c r="B142" i="17"/>
  <c r="B166" i="17"/>
  <c r="B190" i="17"/>
  <c r="B214" i="17"/>
  <c r="B238" i="17"/>
  <c r="B10" i="8"/>
  <c r="B34" i="8"/>
  <c r="B58" i="8"/>
  <c r="B36" i="6"/>
  <c r="B190" i="6"/>
  <c r="B219" i="6"/>
  <c r="B193" i="6"/>
  <c r="B169" i="6"/>
  <c r="B51" i="17"/>
  <c r="B39" i="8"/>
  <c r="B23" i="17"/>
  <c r="B47" i="17"/>
  <c r="B71" i="17"/>
  <c r="B95" i="17"/>
  <c r="B119" i="17"/>
  <c r="B143" i="17"/>
  <c r="B167" i="17"/>
  <c r="B191" i="17"/>
  <c r="B215" i="17"/>
  <c r="B239" i="17"/>
  <c r="B11" i="8"/>
  <c r="B35" i="8"/>
  <c r="B59" i="8"/>
  <c r="B12" i="6"/>
  <c r="B39" i="6"/>
  <c r="B64" i="6"/>
  <c r="B90" i="6"/>
  <c r="B191" i="6"/>
  <c r="B221" i="6"/>
  <c r="B145" i="6"/>
  <c r="B68" i="6"/>
  <c r="B24" i="17"/>
  <c r="B48" i="17"/>
  <c r="B72" i="17"/>
  <c r="B96" i="17"/>
  <c r="B120" i="17"/>
  <c r="B144" i="17"/>
  <c r="B168" i="17"/>
  <c r="B192" i="17"/>
  <c r="B216" i="17"/>
  <c r="B240" i="17"/>
  <c r="B12" i="8"/>
  <c r="B36" i="8"/>
  <c r="B60" i="8"/>
  <c r="B13" i="6"/>
  <c r="B40" i="6"/>
  <c r="B65" i="6"/>
  <c r="B91" i="6"/>
  <c r="B118" i="6"/>
  <c r="B143" i="6"/>
  <c r="B167" i="6"/>
  <c r="B192" i="6"/>
  <c r="B220" i="6"/>
  <c r="B244" i="6"/>
  <c r="B270" i="6"/>
  <c r="B294" i="6"/>
  <c r="B318" i="6"/>
  <c r="B41" i="6"/>
  <c r="B92" i="6"/>
  <c r="B271" i="6"/>
  <c r="B247" i="6"/>
  <c r="B25" i="17"/>
  <c r="B49" i="17"/>
  <c r="B73" i="17"/>
  <c r="B97" i="17"/>
  <c r="B121" i="17"/>
  <c r="B145" i="17"/>
  <c r="B169" i="17"/>
  <c r="B193" i="17"/>
  <c r="B217" i="17"/>
  <c r="B241" i="17"/>
  <c r="B13" i="8"/>
  <c r="B37" i="8"/>
  <c r="B61" i="8"/>
  <c r="B14" i="6"/>
  <c r="B66" i="6"/>
  <c r="B119" i="6"/>
  <c r="B295" i="6"/>
  <c r="B320" i="6"/>
  <c r="B26" i="17"/>
  <c r="B50" i="17"/>
  <c r="B74" i="17"/>
  <c r="B98" i="17"/>
  <c r="B122" i="17"/>
  <c r="B146" i="17"/>
  <c r="B170" i="17"/>
  <c r="B194" i="17"/>
  <c r="B218" i="17"/>
  <c r="B242" i="17"/>
  <c r="B14" i="8"/>
  <c r="B38" i="8"/>
  <c r="B62" i="8"/>
  <c r="B15" i="6"/>
  <c r="B99" i="17"/>
  <c r="B15" i="8"/>
  <c r="B321" i="6"/>
  <c r="B4" i="17"/>
  <c r="B28" i="17"/>
  <c r="B52" i="17"/>
  <c r="B76" i="17"/>
  <c r="B100" i="17"/>
  <c r="B124" i="17"/>
  <c r="B148" i="17"/>
  <c r="B172" i="17"/>
  <c r="B196" i="17"/>
  <c r="B220" i="17"/>
  <c r="B244" i="17"/>
  <c r="B16" i="8"/>
  <c r="B40" i="8"/>
  <c r="B64" i="8"/>
  <c r="B17" i="6"/>
  <c r="B45" i="6"/>
  <c r="B69" i="6"/>
  <c r="B95" i="6"/>
  <c r="B122" i="6"/>
  <c r="B147" i="6"/>
  <c r="B171" i="6"/>
  <c r="B197" i="6"/>
  <c r="B224" i="6"/>
  <c r="B249" i="6"/>
  <c r="B274" i="6"/>
  <c r="B298" i="6"/>
  <c r="B322" i="6"/>
  <c r="B243" i="17"/>
  <c r="B102" i="6"/>
  <c r="B246" i="6"/>
  <c r="B127" i="6"/>
  <c r="B195" i="6"/>
  <c r="B210" i="6"/>
  <c r="B37" i="6"/>
  <c r="B4" i="6"/>
  <c r="B38" i="6"/>
  <c r="B44" i="6"/>
  <c r="B27" i="6"/>
  <c r="B114" i="6"/>
  <c r="B199" i="6"/>
  <c r="B179" i="6"/>
  <c r="B76" i="6"/>
  <c r="B109" i="6"/>
  <c r="B202" i="6"/>
  <c r="B86" i="6"/>
  <c r="B269" i="6"/>
  <c r="J23" i="6"/>
  <c r="J238" i="17" s="1"/>
  <c r="J47" i="6"/>
  <c r="J218" i="17" s="1"/>
  <c r="J71" i="6"/>
  <c r="J197" i="17" s="1"/>
  <c r="J95" i="6"/>
  <c r="J179" i="17" s="1"/>
  <c r="J119" i="6"/>
  <c r="J158" i="17" s="1"/>
  <c r="J143" i="6"/>
  <c r="J40" i="8" s="1"/>
  <c r="J167" i="6"/>
  <c r="J122" i="17" s="1"/>
  <c r="J191" i="6"/>
  <c r="J105" i="17" s="1"/>
  <c r="J215" i="6"/>
  <c r="J239" i="6"/>
  <c r="J73" i="17" s="1"/>
  <c r="J263" i="6"/>
  <c r="J13" i="8" s="1"/>
  <c r="J287" i="6"/>
  <c r="J34" i="17" s="1"/>
  <c r="J311" i="6"/>
  <c r="J3" i="8" s="1"/>
  <c r="J316" i="6"/>
  <c r="J12" i="17" s="1"/>
  <c r="J321" i="6"/>
  <c r="J7" i="17" s="1"/>
  <c r="J3" i="6"/>
  <c r="J310" i="6"/>
  <c r="J17" i="17" s="1"/>
  <c r="J24" i="6"/>
  <c r="J237" i="17" s="1"/>
  <c r="J48" i="6"/>
  <c r="J217" i="17" s="1"/>
  <c r="J72" i="6"/>
  <c r="J196" i="17" s="1"/>
  <c r="J96" i="6"/>
  <c r="J178" i="17" s="1"/>
  <c r="J120" i="6"/>
  <c r="J157" i="17" s="1"/>
  <c r="J144" i="6"/>
  <c r="J143" i="17" s="1"/>
  <c r="J168" i="6"/>
  <c r="J120" i="17" s="1"/>
  <c r="J192" i="6"/>
  <c r="J104" i="17" s="1"/>
  <c r="J216" i="6"/>
  <c r="J25" i="8" s="1"/>
  <c r="J240" i="6"/>
  <c r="J72" i="17" s="1"/>
  <c r="J264" i="6"/>
  <c r="J53" i="17" s="1"/>
  <c r="J288" i="6"/>
  <c r="J8" i="8" s="1"/>
  <c r="J312" i="6"/>
  <c r="J16" i="17" s="1"/>
  <c r="J318" i="6"/>
  <c r="J10" i="17" s="1"/>
  <c r="J298" i="6"/>
  <c r="J10" i="19" s="1"/>
  <c r="J304" i="6"/>
  <c r="J22" i="17" s="1"/>
  <c r="J25" i="6"/>
  <c r="J65" i="8" s="1"/>
  <c r="J49" i="6"/>
  <c r="J216" i="17" s="1"/>
  <c r="J73" i="6"/>
  <c r="J58" i="8" s="1"/>
  <c r="J97" i="6"/>
  <c r="J176" i="17" s="1"/>
  <c r="J121" i="6"/>
  <c r="J49" i="8" s="1"/>
  <c r="J145" i="6"/>
  <c r="J142" i="17" s="1"/>
  <c r="J169" i="6"/>
  <c r="J121" i="17" s="1"/>
  <c r="J193" i="6"/>
  <c r="J103" i="17" s="1"/>
  <c r="J217" i="6"/>
  <c r="J23" i="8" s="1"/>
  <c r="J241" i="6"/>
  <c r="J71" i="17" s="1"/>
  <c r="J265" i="6"/>
  <c r="J52" i="17" s="1"/>
  <c r="J289" i="6"/>
  <c r="J33" i="17" s="1"/>
  <c r="J313" i="6"/>
  <c r="J15" i="17" s="1"/>
  <c r="J274" i="6"/>
  <c r="J45" i="17" s="1"/>
  <c r="J303" i="6"/>
  <c r="J23" i="17" s="1"/>
  <c r="J26" i="6"/>
  <c r="J236" i="17" s="1"/>
  <c r="J50" i="6"/>
  <c r="J215" i="17" s="1"/>
  <c r="J74" i="6"/>
  <c r="J98" i="6"/>
  <c r="J177" i="17" s="1"/>
  <c r="J122" i="6"/>
  <c r="J156" i="17" s="1"/>
  <c r="J146" i="6"/>
  <c r="J141" i="17" s="1"/>
  <c r="J170" i="6"/>
  <c r="J119" i="17" s="1"/>
  <c r="J194" i="6"/>
  <c r="J218" i="6"/>
  <c r="J242" i="6"/>
  <c r="J70" i="17" s="1"/>
  <c r="J266" i="6"/>
  <c r="J290" i="6"/>
  <c r="J32" i="17" s="1"/>
  <c r="J314" i="6"/>
  <c r="J14" i="17" s="1"/>
  <c r="J295" i="6"/>
  <c r="J300" i="6"/>
  <c r="J25" i="17" s="1"/>
  <c r="J283" i="6"/>
  <c r="J37" i="17" s="1"/>
  <c r="J27" i="6"/>
  <c r="J235" i="17" s="1"/>
  <c r="J51" i="6"/>
  <c r="J214" i="17" s="1"/>
  <c r="J75" i="6"/>
  <c r="J195" i="17" s="1"/>
  <c r="J99" i="6"/>
  <c r="J175" i="17" s="1"/>
  <c r="J123" i="6"/>
  <c r="J155" i="17" s="1"/>
  <c r="J147" i="6"/>
  <c r="J140" i="17" s="1"/>
  <c r="J171" i="6"/>
  <c r="J37" i="8" s="1"/>
  <c r="J195" i="6"/>
  <c r="J102" i="17" s="1"/>
  <c r="J219" i="6"/>
  <c r="J87" i="17" s="1"/>
  <c r="J243" i="6"/>
  <c r="J69" i="17" s="1"/>
  <c r="J267" i="6"/>
  <c r="J11" i="8" s="1"/>
  <c r="J291" i="6"/>
  <c r="J31" i="17" s="1"/>
  <c r="J315" i="6"/>
  <c r="J13" i="17" s="1"/>
  <c r="J320" i="6"/>
  <c r="J8" i="17" s="1"/>
  <c r="J324" i="6"/>
  <c r="J4" i="17" s="1"/>
  <c r="J284" i="6"/>
  <c r="J36" i="17" s="1"/>
  <c r="J4" i="6"/>
  <c r="J253" i="17" s="1"/>
  <c r="J28" i="6"/>
  <c r="J234" i="17" s="1"/>
  <c r="J52" i="6"/>
  <c r="J213" i="17" s="1"/>
  <c r="J76" i="6"/>
  <c r="J194" i="17" s="1"/>
  <c r="J100" i="6"/>
  <c r="J174" i="17" s="1"/>
  <c r="J124" i="6"/>
  <c r="J154" i="17" s="1"/>
  <c r="J148" i="6"/>
  <c r="J139" i="17" s="1"/>
  <c r="J172" i="6"/>
  <c r="J118" i="17" s="1"/>
  <c r="J196" i="6"/>
  <c r="J101" i="17" s="1"/>
  <c r="J220" i="6"/>
  <c r="J85" i="17" s="1"/>
  <c r="J244" i="6"/>
  <c r="J68" i="17" s="1"/>
  <c r="J268" i="6"/>
  <c r="J50" i="17" s="1"/>
  <c r="J292" i="6"/>
  <c r="J30" i="17" s="1"/>
  <c r="J271" i="6"/>
  <c r="J48" i="17" s="1"/>
  <c r="J299" i="6"/>
  <c r="J26" i="17" s="1"/>
  <c r="J282" i="6"/>
  <c r="J38" i="17" s="1"/>
  <c r="J5" i="6"/>
  <c r="J252" i="17" s="1"/>
  <c r="J29" i="6"/>
  <c r="J233" i="17" s="1"/>
  <c r="J53" i="6"/>
  <c r="J212" i="17" s="1"/>
  <c r="J77" i="6"/>
  <c r="J193" i="17" s="1"/>
  <c r="J101" i="6"/>
  <c r="J173" i="17" s="1"/>
  <c r="J125" i="6"/>
  <c r="J48" i="8" s="1"/>
  <c r="J149" i="6"/>
  <c r="J173" i="6"/>
  <c r="J36" i="8" s="1"/>
  <c r="J197" i="6"/>
  <c r="J30" i="8" s="1"/>
  <c r="J221" i="6"/>
  <c r="J86" i="17" s="1"/>
  <c r="J245" i="6"/>
  <c r="J67" i="17" s="1"/>
  <c r="J269" i="6"/>
  <c r="J51" i="17" s="1"/>
  <c r="J293" i="6"/>
  <c r="J29" i="17" s="1"/>
  <c r="J317" i="6"/>
  <c r="J11" i="17" s="1"/>
  <c r="J275" i="6"/>
  <c r="J44" i="17" s="1"/>
  <c r="J285" i="6"/>
  <c r="J35" i="17" s="1"/>
  <c r="J6" i="6"/>
  <c r="J251" i="17" s="1"/>
  <c r="J30" i="6"/>
  <c r="J232" i="17" s="1"/>
  <c r="J54" i="6"/>
  <c r="J211" i="17" s="1"/>
  <c r="J78" i="6"/>
  <c r="J192" i="17" s="1"/>
  <c r="J102" i="6"/>
  <c r="J172" i="17" s="1"/>
  <c r="J126" i="6"/>
  <c r="J153" i="17" s="1"/>
  <c r="J150" i="6"/>
  <c r="J138" i="17" s="1"/>
  <c r="J174" i="6"/>
  <c r="J117" i="17" s="1"/>
  <c r="J198" i="6"/>
  <c r="J100" i="17" s="1"/>
  <c r="J222" i="6"/>
  <c r="J84" i="17" s="1"/>
  <c r="J246" i="6"/>
  <c r="J270" i="6"/>
  <c r="J49" i="17" s="1"/>
  <c r="J294" i="6"/>
  <c r="J7" i="8" s="1"/>
  <c r="J319" i="6"/>
  <c r="J9" i="17" s="1"/>
  <c r="J323" i="6"/>
  <c r="J5" i="17" s="1"/>
  <c r="J306" i="6"/>
  <c r="J4" i="8" s="1"/>
  <c r="J7" i="6"/>
  <c r="J250" i="17" s="1"/>
  <c r="J31" i="6"/>
  <c r="J231" i="17" s="1"/>
  <c r="J55" i="6"/>
  <c r="J210" i="17" s="1"/>
  <c r="J79" i="6"/>
  <c r="J191" i="17" s="1"/>
  <c r="J103" i="6"/>
  <c r="J171" i="17" s="1"/>
  <c r="J127" i="6"/>
  <c r="J47" i="8" s="1"/>
  <c r="J151" i="6"/>
  <c r="J137" i="17" s="1"/>
  <c r="J175" i="6"/>
  <c r="J199" i="6"/>
  <c r="J99" i="17" s="1"/>
  <c r="J223" i="6"/>
  <c r="J83" i="17" s="1"/>
  <c r="J247" i="6"/>
  <c r="J66" i="17" s="1"/>
  <c r="J302" i="6"/>
  <c r="J24" i="17" s="1"/>
  <c r="J8" i="6"/>
  <c r="J69" i="8" s="1"/>
  <c r="J32" i="6"/>
  <c r="J230" i="17" s="1"/>
  <c r="J56" i="6"/>
  <c r="J209" i="17" s="1"/>
  <c r="J80" i="6"/>
  <c r="J56" i="8" s="1"/>
  <c r="J104" i="6"/>
  <c r="J128" i="6"/>
  <c r="J46" i="8" s="1"/>
  <c r="J152" i="6"/>
  <c r="J136" i="17" s="1"/>
  <c r="J176" i="6"/>
  <c r="J116" i="17" s="1"/>
  <c r="J200" i="6"/>
  <c r="J98" i="17" s="1"/>
  <c r="J224" i="6"/>
  <c r="J248" i="6"/>
  <c r="J65" i="17" s="1"/>
  <c r="J272" i="6"/>
  <c r="J47" i="17" s="1"/>
  <c r="J296" i="6"/>
  <c r="J28" i="17" s="1"/>
  <c r="J325" i="6"/>
  <c r="J3" i="17" s="1"/>
  <c r="J309" i="6"/>
  <c r="J19" i="17" s="1"/>
  <c r="J9" i="6"/>
  <c r="J249" i="17" s="1"/>
  <c r="J33" i="6"/>
  <c r="J229" i="17" s="1"/>
  <c r="J57" i="6"/>
  <c r="J61" i="8" s="1"/>
  <c r="J81" i="6"/>
  <c r="J190" i="17" s="1"/>
  <c r="J105" i="6"/>
  <c r="J170" i="17" s="1"/>
  <c r="J129" i="6"/>
  <c r="J152" i="17" s="1"/>
  <c r="J153" i="6"/>
  <c r="J135" i="17" s="1"/>
  <c r="J177" i="6"/>
  <c r="J115" i="17" s="1"/>
  <c r="J201" i="6"/>
  <c r="J97" i="17" s="1"/>
  <c r="J225" i="6"/>
  <c r="J82" i="17" s="1"/>
  <c r="J249" i="6"/>
  <c r="J64" i="17" s="1"/>
  <c r="J273" i="6"/>
  <c r="J46" i="17" s="1"/>
  <c r="J297" i="6"/>
  <c r="J27" i="17" s="1"/>
  <c r="J301" i="6"/>
  <c r="J5" i="8" s="1"/>
  <c r="J286" i="6"/>
  <c r="J10" i="6"/>
  <c r="J68" i="8" s="1"/>
  <c r="J34" i="6"/>
  <c r="J228" i="17" s="1"/>
  <c r="J58" i="6"/>
  <c r="J208" i="17" s="1"/>
  <c r="J82" i="6"/>
  <c r="J189" i="17" s="1"/>
  <c r="J106" i="6"/>
  <c r="J130" i="6"/>
  <c r="J151" i="17" s="1"/>
  <c r="J154" i="6"/>
  <c r="J134" i="17" s="1"/>
  <c r="J178" i="6"/>
  <c r="J114" i="17" s="1"/>
  <c r="J202" i="6"/>
  <c r="J96" i="17" s="1"/>
  <c r="J226" i="6"/>
  <c r="J81" i="17" s="1"/>
  <c r="J250" i="6"/>
  <c r="J61" i="17" s="1"/>
  <c r="J322" i="6"/>
  <c r="J6" i="17" s="1"/>
  <c r="J259" i="6"/>
  <c r="J56" i="17" s="1"/>
  <c r="J11" i="6"/>
  <c r="J248" i="17" s="1"/>
  <c r="J35" i="6"/>
  <c r="J64" i="8" s="1"/>
  <c r="J59" i="6"/>
  <c r="J207" i="17" s="1"/>
  <c r="J83" i="6"/>
  <c r="J55" i="8" s="1"/>
  <c r="J107" i="6"/>
  <c r="J169" i="17" s="1"/>
  <c r="J131" i="6"/>
  <c r="J150" i="17" s="1"/>
  <c r="J155" i="6"/>
  <c r="J133" i="17" s="1"/>
  <c r="J179" i="6"/>
  <c r="J113" i="17" s="1"/>
  <c r="J203" i="6"/>
  <c r="J95" i="17" s="1"/>
  <c r="J227" i="6"/>
  <c r="J80" i="17" s="1"/>
  <c r="J251" i="6"/>
  <c r="J62" i="17" s="1"/>
  <c r="J279" i="6"/>
  <c r="J41" i="17" s="1"/>
  <c r="J12" i="6"/>
  <c r="J247" i="17" s="1"/>
  <c r="J36" i="6"/>
  <c r="J227" i="17" s="1"/>
  <c r="J60" i="6"/>
  <c r="J206" i="17" s="1"/>
  <c r="J84" i="6"/>
  <c r="J188" i="17" s="1"/>
  <c r="J108" i="6"/>
  <c r="J168" i="17" s="1"/>
  <c r="J132" i="6"/>
  <c r="J45" i="8" s="1"/>
  <c r="J156" i="6"/>
  <c r="J131" i="17" s="1"/>
  <c r="J180" i="6"/>
  <c r="J112" i="17" s="1"/>
  <c r="J204" i="6"/>
  <c r="J94" i="17" s="1"/>
  <c r="J228" i="6"/>
  <c r="J79" i="17" s="1"/>
  <c r="J252" i="6"/>
  <c r="J63" i="17" s="1"/>
  <c r="J276" i="6"/>
  <c r="J43" i="17" s="1"/>
  <c r="J281" i="6"/>
  <c r="J39" i="17" s="1"/>
  <c r="J13" i="6"/>
  <c r="J246" i="17" s="1"/>
  <c r="J37" i="6"/>
  <c r="J226" i="17" s="1"/>
  <c r="J61" i="6"/>
  <c r="J205" i="17" s="1"/>
  <c r="J85" i="6"/>
  <c r="J109" i="6"/>
  <c r="J167" i="17" s="1"/>
  <c r="J133" i="6"/>
  <c r="J149" i="17" s="1"/>
  <c r="J157" i="6"/>
  <c r="J132" i="17" s="1"/>
  <c r="J181" i="6"/>
  <c r="J35" i="8" s="1"/>
  <c r="J205" i="6"/>
  <c r="J29" i="8" s="1"/>
  <c r="J229" i="6"/>
  <c r="J253" i="6"/>
  <c r="J16" i="8" s="1"/>
  <c r="J277" i="6"/>
  <c r="J10" i="8" s="1"/>
  <c r="J305" i="6"/>
  <c r="J21" i="17" s="1"/>
  <c r="J14" i="6"/>
  <c r="J245" i="17" s="1"/>
  <c r="J38" i="6"/>
  <c r="J225" i="17" s="1"/>
  <c r="J62" i="6"/>
  <c r="J204" i="17" s="1"/>
  <c r="J86" i="6"/>
  <c r="J187" i="17" s="1"/>
  <c r="J110" i="6"/>
  <c r="J166" i="17" s="1"/>
  <c r="J134" i="6"/>
  <c r="J44" i="8" s="1"/>
  <c r="J158" i="6"/>
  <c r="J130" i="17" s="1"/>
  <c r="J182" i="6"/>
  <c r="J111" i="17" s="1"/>
  <c r="J206" i="6"/>
  <c r="J93" i="17" s="1"/>
  <c r="J230" i="6"/>
  <c r="J21" i="8" s="1"/>
  <c r="J254" i="6"/>
  <c r="J59" i="17" s="1"/>
  <c r="J278" i="6"/>
  <c r="J42" i="17" s="1"/>
  <c r="J15" i="6"/>
  <c r="J244" i="17" s="1"/>
  <c r="J39" i="6"/>
  <c r="J63" i="6"/>
  <c r="J203" i="17" s="1"/>
  <c r="J87" i="6"/>
  <c r="J186" i="17" s="1"/>
  <c r="J111" i="6"/>
  <c r="J164" i="17" s="1"/>
  <c r="J135" i="6"/>
  <c r="J147" i="17" s="1"/>
  <c r="J159" i="6"/>
  <c r="J129" i="17" s="1"/>
  <c r="J183" i="6"/>
  <c r="J34" i="8" s="1"/>
  <c r="J207" i="6"/>
  <c r="J92" i="17" s="1"/>
  <c r="J231" i="6"/>
  <c r="J78" i="17" s="1"/>
  <c r="J255" i="6"/>
  <c r="J60" i="17" s="1"/>
  <c r="J307" i="6"/>
  <c r="J20" i="17" s="1"/>
  <c r="J16" i="6"/>
  <c r="J243" i="17" s="1"/>
  <c r="J40" i="6"/>
  <c r="J224" i="17" s="1"/>
  <c r="J64" i="6"/>
  <c r="J202" i="17" s="1"/>
  <c r="J88" i="6"/>
  <c r="J185" i="17" s="1"/>
  <c r="J112" i="6"/>
  <c r="J165" i="17" s="1"/>
  <c r="J136" i="6"/>
  <c r="J148" i="17" s="1"/>
  <c r="J160" i="6"/>
  <c r="J128" i="17" s="1"/>
  <c r="J184" i="6"/>
  <c r="J110" i="17" s="1"/>
  <c r="J208" i="6"/>
  <c r="J27" i="8" s="1"/>
  <c r="J232" i="6"/>
  <c r="J20" i="8" s="1"/>
  <c r="J256" i="6"/>
  <c r="J15" i="8" s="1"/>
  <c r="J280" i="6"/>
  <c r="J40" i="17" s="1"/>
  <c r="J17" i="6"/>
  <c r="J242" i="17" s="1"/>
  <c r="J41" i="6"/>
  <c r="J223" i="17" s="1"/>
  <c r="J65" i="6"/>
  <c r="J201" i="17" s="1"/>
  <c r="J89" i="6"/>
  <c r="J113" i="6"/>
  <c r="J163" i="17" s="1"/>
  <c r="J137" i="6"/>
  <c r="J43" i="8" s="1"/>
  <c r="J161" i="6"/>
  <c r="J127" i="17" s="1"/>
  <c r="J185" i="6"/>
  <c r="J109" i="17" s="1"/>
  <c r="J209" i="6"/>
  <c r="J28" i="8" s="1"/>
  <c r="J233" i="6"/>
  <c r="J257" i="6"/>
  <c r="J58" i="17" s="1"/>
  <c r="J18" i="6"/>
  <c r="J241" i="17" s="1"/>
  <c r="J42" i="6"/>
  <c r="J222" i="17" s="1"/>
  <c r="J66" i="6"/>
  <c r="J200" i="17" s="1"/>
  <c r="J90" i="6"/>
  <c r="J184" i="17" s="1"/>
  <c r="J114" i="6"/>
  <c r="J162" i="17" s="1"/>
  <c r="J138" i="6"/>
  <c r="J42" i="8" s="1"/>
  <c r="J162" i="6"/>
  <c r="J126" i="17" s="1"/>
  <c r="J186" i="6"/>
  <c r="J33" i="8" s="1"/>
  <c r="J210" i="6"/>
  <c r="J91" i="17" s="1"/>
  <c r="J234" i="6"/>
  <c r="J77" i="17" s="1"/>
  <c r="J258" i="6"/>
  <c r="J57" i="17" s="1"/>
  <c r="J308" i="6"/>
  <c r="J18" i="17" s="1"/>
  <c r="J19" i="6"/>
  <c r="J67" i="8" s="1"/>
  <c r="J43" i="6"/>
  <c r="J62" i="8" s="1"/>
  <c r="J67" i="6"/>
  <c r="J199" i="17" s="1"/>
  <c r="J91" i="6"/>
  <c r="J183" i="17" s="1"/>
  <c r="J115" i="6"/>
  <c r="J161" i="17" s="1"/>
  <c r="J139" i="6"/>
  <c r="J146" i="17" s="1"/>
  <c r="J163" i="6"/>
  <c r="J38" i="8" s="1"/>
  <c r="J187" i="6"/>
  <c r="J108" i="17" s="1"/>
  <c r="J211" i="6"/>
  <c r="J90" i="17" s="1"/>
  <c r="J235" i="6"/>
  <c r="J76" i="17" s="1"/>
  <c r="J20" i="6"/>
  <c r="J66" i="8" s="1"/>
  <c r="J44" i="6"/>
  <c r="J221" i="17" s="1"/>
  <c r="J68" i="6"/>
  <c r="J60" i="8" s="1"/>
  <c r="J92" i="6"/>
  <c r="J182" i="17" s="1"/>
  <c r="J116" i="6"/>
  <c r="J160" i="17" s="1"/>
  <c r="J140" i="6"/>
  <c r="J164" i="6"/>
  <c r="J125" i="17" s="1"/>
  <c r="J188" i="6"/>
  <c r="J32" i="8" s="1"/>
  <c r="J212" i="6"/>
  <c r="J26" i="8" s="1"/>
  <c r="J236" i="6"/>
  <c r="J75" i="17" s="1"/>
  <c r="J260" i="6"/>
  <c r="J14" i="8" s="1"/>
  <c r="J21" i="6"/>
  <c r="J240" i="17" s="1"/>
  <c r="J45" i="6"/>
  <c r="J220" i="17" s="1"/>
  <c r="J69" i="6"/>
  <c r="J198" i="17" s="1"/>
  <c r="J93" i="6"/>
  <c r="J181" i="17" s="1"/>
  <c r="J117" i="6"/>
  <c r="J141" i="6"/>
  <c r="J144" i="17" s="1"/>
  <c r="J165" i="6"/>
  <c r="J124" i="17" s="1"/>
  <c r="J189" i="6"/>
  <c r="J107" i="17" s="1"/>
  <c r="J213" i="6"/>
  <c r="J89" i="17" s="1"/>
  <c r="J237" i="6"/>
  <c r="J18" i="8" s="1"/>
  <c r="J261" i="6"/>
  <c r="J54" i="17" s="1"/>
  <c r="J22" i="6"/>
  <c r="J239" i="17" s="1"/>
  <c r="J46" i="6"/>
  <c r="J219" i="17" s="1"/>
  <c r="J70" i="6"/>
  <c r="J59" i="8" s="1"/>
  <c r="J94" i="6"/>
  <c r="J180" i="17" s="1"/>
  <c r="J118" i="6"/>
  <c r="J159" i="17" s="1"/>
  <c r="J142" i="6"/>
  <c r="J145" i="17" s="1"/>
  <c r="J166" i="6"/>
  <c r="J123" i="17" s="1"/>
  <c r="J190" i="6"/>
  <c r="J106" i="17" s="1"/>
  <c r="J214" i="6"/>
  <c r="J88" i="17" s="1"/>
  <c r="J238" i="6"/>
  <c r="J74" i="17" s="1"/>
  <c r="J262" i="6"/>
  <c r="J55" i="17" s="1"/>
  <c r="J254" i="17" l="1"/>
  <c r="AA3" i="6"/>
  <c r="AA3" i="17"/>
  <c r="J12" i="8"/>
  <c r="J13" i="19"/>
  <c r="J22" i="8"/>
  <c r="J16" i="19"/>
  <c r="J24" i="8"/>
  <c r="J6" i="19"/>
  <c r="J41" i="8"/>
  <c r="J11" i="19"/>
  <c r="J31" i="8"/>
  <c r="J9" i="19"/>
  <c r="J51" i="8"/>
  <c r="J17" i="19"/>
  <c r="J39" i="8"/>
  <c r="J12" i="19"/>
  <c r="J19" i="8"/>
  <c r="J20" i="19"/>
  <c r="J17" i="8"/>
  <c r="J14" i="19"/>
  <c r="J57" i="8"/>
  <c r="J5" i="19"/>
  <c r="J9" i="8"/>
  <c r="J19" i="19"/>
  <c r="J52" i="8"/>
  <c r="J8" i="19"/>
  <c r="J53" i="8"/>
  <c r="J7" i="19"/>
  <c r="J54" i="8"/>
  <c r="J4" i="19"/>
  <c r="J63" i="8"/>
  <c r="J15" i="19"/>
  <c r="J50" i="8"/>
  <c r="J18" i="19"/>
  <c r="J6" i="8"/>
  <c r="J21" i="19"/>
  <c r="J255" i="17"/>
  <c r="J326" i="6"/>
  <c r="H25" i="6"/>
  <c r="H65" i="8" s="1"/>
  <c r="H49" i="6"/>
  <c r="H216" i="17" s="1"/>
  <c r="H73" i="6"/>
  <c r="H58" i="8" s="1"/>
  <c r="H97" i="6"/>
  <c r="H176" i="17" s="1"/>
  <c r="H121" i="6"/>
  <c r="H49" i="8" s="1"/>
  <c r="H145" i="6"/>
  <c r="H142" i="17" s="1"/>
  <c r="H169" i="6"/>
  <c r="H121" i="17" s="1"/>
  <c r="H193" i="6"/>
  <c r="H103" i="17" s="1"/>
  <c r="H217" i="6"/>
  <c r="H23" i="8" s="1"/>
  <c r="H241" i="6"/>
  <c r="H71" i="17" s="1"/>
  <c r="H265" i="6"/>
  <c r="H52" i="17" s="1"/>
  <c r="H289" i="6"/>
  <c r="H33" i="17" s="1"/>
  <c r="H313" i="6"/>
  <c r="H15" i="17" s="1"/>
  <c r="H317" i="6"/>
  <c r="H11" i="17" s="1"/>
  <c r="H321" i="6"/>
  <c r="H7" i="17" s="1"/>
  <c r="H325" i="6"/>
  <c r="H3" i="17" s="1"/>
  <c r="H281" i="6"/>
  <c r="H39" i="17" s="1"/>
  <c r="H26" i="6"/>
  <c r="H236" i="17" s="1"/>
  <c r="H50" i="6"/>
  <c r="H215" i="17" s="1"/>
  <c r="H74" i="6"/>
  <c r="H98" i="6"/>
  <c r="H177" i="17" s="1"/>
  <c r="H122" i="6"/>
  <c r="H156" i="17" s="1"/>
  <c r="H146" i="6"/>
  <c r="H141" i="17" s="1"/>
  <c r="H170" i="6"/>
  <c r="H119" i="17" s="1"/>
  <c r="H194" i="6"/>
  <c r="H218" i="6"/>
  <c r="H242" i="6"/>
  <c r="H70" i="17" s="1"/>
  <c r="H266" i="6"/>
  <c r="H290" i="6"/>
  <c r="H32" i="17" s="1"/>
  <c r="H314" i="6"/>
  <c r="H14" i="17" s="1"/>
  <c r="H270" i="6"/>
  <c r="H49" i="17" s="1"/>
  <c r="H253" i="6"/>
  <c r="H16" i="8" s="1"/>
  <c r="H282" i="6"/>
  <c r="H38" i="17" s="1"/>
  <c r="H27" i="6"/>
  <c r="H235" i="17" s="1"/>
  <c r="H51" i="6"/>
  <c r="H214" i="17" s="1"/>
  <c r="H75" i="6"/>
  <c r="H195" i="17" s="1"/>
  <c r="H99" i="6"/>
  <c r="H175" i="17" s="1"/>
  <c r="H123" i="6"/>
  <c r="H155" i="17" s="1"/>
  <c r="H147" i="6"/>
  <c r="H140" i="17" s="1"/>
  <c r="H171" i="6"/>
  <c r="H37" i="8" s="1"/>
  <c r="H195" i="6"/>
  <c r="H102" i="17" s="1"/>
  <c r="H219" i="6"/>
  <c r="H87" i="17" s="1"/>
  <c r="H243" i="6"/>
  <c r="H69" i="17" s="1"/>
  <c r="H267" i="6"/>
  <c r="H11" i="8" s="1"/>
  <c r="H291" i="6"/>
  <c r="H31" i="17" s="1"/>
  <c r="H315" i="6"/>
  <c r="H13" i="17" s="1"/>
  <c r="H318" i="6"/>
  <c r="H10" i="17" s="1"/>
  <c r="H300" i="6"/>
  <c r="H25" i="17" s="1"/>
  <c r="H259" i="6"/>
  <c r="H56" i="17" s="1"/>
  <c r="H4" i="6"/>
  <c r="H253" i="17" s="1"/>
  <c r="H28" i="6"/>
  <c r="H234" i="17" s="1"/>
  <c r="H52" i="6"/>
  <c r="H213" i="17" s="1"/>
  <c r="H76" i="6"/>
  <c r="H194" i="17" s="1"/>
  <c r="H100" i="6"/>
  <c r="H174" i="17" s="1"/>
  <c r="H124" i="6"/>
  <c r="H154" i="17" s="1"/>
  <c r="H148" i="6"/>
  <c r="H139" i="17" s="1"/>
  <c r="H172" i="6"/>
  <c r="H118" i="17" s="1"/>
  <c r="H196" i="6"/>
  <c r="H101" i="17" s="1"/>
  <c r="H220" i="6"/>
  <c r="H85" i="17" s="1"/>
  <c r="H244" i="6"/>
  <c r="H68" i="17" s="1"/>
  <c r="H268" i="6"/>
  <c r="H50" i="17" s="1"/>
  <c r="H292" i="6"/>
  <c r="H30" i="17" s="1"/>
  <c r="H316" i="6"/>
  <c r="H12" i="17" s="1"/>
  <c r="H319" i="6"/>
  <c r="H9" i="17" s="1"/>
  <c r="H301" i="6"/>
  <c r="H5" i="8" s="1"/>
  <c r="H306" i="6"/>
  <c r="H4" i="8" s="1"/>
  <c r="H312" i="6"/>
  <c r="H16" i="17" s="1"/>
  <c r="H5" i="6"/>
  <c r="H252" i="17" s="1"/>
  <c r="H29" i="6"/>
  <c r="H233" i="17" s="1"/>
  <c r="H53" i="6"/>
  <c r="H212" i="17" s="1"/>
  <c r="H77" i="6"/>
  <c r="H193" i="17" s="1"/>
  <c r="H101" i="6"/>
  <c r="H173" i="17" s="1"/>
  <c r="H125" i="6"/>
  <c r="H48" i="8" s="1"/>
  <c r="H149" i="6"/>
  <c r="H173" i="6"/>
  <c r="H36" i="8" s="1"/>
  <c r="H197" i="6"/>
  <c r="H30" i="8" s="1"/>
  <c r="H221" i="6"/>
  <c r="H86" i="17" s="1"/>
  <c r="H245" i="6"/>
  <c r="H67" i="17" s="1"/>
  <c r="H269" i="6"/>
  <c r="H51" i="17" s="1"/>
  <c r="H293" i="6"/>
  <c r="H29" i="17" s="1"/>
  <c r="H322" i="6"/>
  <c r="H6" i="17" s="1"/>
  <c r="H278" i="6"/>
  <c r="H42" i="17" s="1"/>
  <c r="H261" i="6"/>
  <c r="H54" i="17" s="1"/>
  <c r="H6" i="6"/>
  <c r="H251" i="17" s="1"/>
  <c r="H30" i="6"/>
  <c r="H232" i="17" s="1"/>
  <c r="H54" i="6"/>
  <c r="H211" i="17" s="1"/>
  <c r="H78" i="6"/>
  <c r="H192" i="17" s="1"/>
  <c r="H102" i="6"/>
  <c r="H172" i="17" s="1"/>
  <c r="H126" i="6"/>
  <c r="H153" i="17" s="1"/>
  <c r="H150" i="6"/>
  <c r="H138" i="17" s="1"/>
  <c r="H174" i="6"/>
  <c r="H117" i="17" s="1"/>
  <c r="H198" i="6"/>
  <c r="H100" i="17" s="1"/>
  <c r="H222" i="6"/>
  <c r="H84" i="17" s="1"/>
  <c r="H246" i="6"/>
  <c r="H294" i="6"/>
  <c r="H7" i="8" s="1"/>
  <c r="H3" i="6"/>
  <c r="H308" i="6"/>
  <c r="H18" i="17" s="1"/>
  <c r="H7" i="6"/>
  <c r="H250" i="17" s="1"/>
  <c r="H31" i="6"/>
  <c r="H231" i="17" s="1"/>
  <c r="H55" i="6"/>
  <c r="H210" i="17" s="1"/>
  <c r="H79" i="6"/>
  <c r="H191" i="17" s="1"/>
  <c r="H103" i="6"/>
  <c r="H171" i="17" s="1"/>
  <c r="H127" i="6"/>
  <c r="H47" i="8" s="1"/>
  <c r="H151" i="6"/>
  <c r="H137" i="17" s="1"/>
  <c r="H175" i="6"/>
  <c r="H199" i="6"/>
  <c r="H99" i="17" s="1"/>
  <c r="H223" i="6"/>
  <c r="H83" i="17" s="1"/>
  <c r="H247" i="6"/>
  <c r="H66" i="17" s="1"/>
  <c r="H271" i="6"/>
  <c r="H48" i="17" s="1"/>
  <c r="H295" i="6"/>
  <c r="H276" i="6"/>
  <c r="H43" i="17" s="1"/>
  <c r="H304" i="6"/>
  <c r="H22" i="17" s="1"/>
  <c r="H311" i="6"/>
  <c r="H3" i="8" s="1"/>
  <c r="H8" i="6"/>
  <c r="H69" i="8" s="1"/>
  <c r="H32" i="6"/>
  <c r="H230" i="17" s="1"/>
  <c r="H56" i="6"/>
  <c r="H209" i="17" s="1"/>
  <c r="H80" i="6"/>
  <c r="H56" i="8" s="1"/>
  <c r="H104" i="6"/>
  <c r="H128" i="6"/>
  <c r="H46" i="8" s="1"/>
  <c r="H152" i="6"/>
  <c r="H136" i="17" s="1"/>
  <c r="H176" i="6"/>
  <c r="H116" i="17" s="1"/>
  <c r="H200" i="6"/>
  <c r="H98" i="17" s="1"/>
  <c r="H224" i="6"/>
  <c r="H248" i="6"/>
  <c r="H65" i="17" s="1"/>
  <c r="H272" i="6"/>
  <c r="H47" i="17" s="1"/>
  <c r="H296" i="6"/>
  <c r="H28" i="17" s="1"/>
  <c r="H320" i="6"/>
  <c r="H8" i="17" s="1"/>
  <c r="H302" i="6"/>
  <c r="H24" i="17" s="1"/>
  <c r="H307" i="6"/>
  <c r="H20" i="17" s="1"/>
  <c r="H9" i="6"/>
  <c r="H249" i="17" s="1"/>
  <c r="H33" i="6"/>
  <c r="H229" i="17" s="1"/>
  <c r="H57" i="6"/>
  <c r="H61" i="8" s="1"/>
  <c r="H81" i="6"/>
  <c r="H190" i="17" s="1"/>
  <c r="H105" i="6"/>
  <c r="H170" i="17" s="1"/>
  <c r="H129" i="6"/>
  <c r="H152" i="17" s="1"/>
  <c r="H153" i="6"/>
  <c r="H135" i="17" s="1"/>
  <c r="H177" i="6"/>
  <c r="H115" i="17" s="1"/>
  <c r="H201" i="6"/>
  <c r="H97" i="17" s="1"/>
  <c r="H225" i="6"/>
  <c r="H82" i="17" s="1"/>
  <c r="H249" i="6"/>
  <c r="H64" i="17" s="1"/>
  <c r="H273" i="6"/>
  <c r="H46" i="17" s="1"/>
  <c r="H297" i="6"/>
  <c r="H27" i="17" s="1"/>
  <c r="H323" i="6"/>
  <c r="H5" i="17" s="1"/>
  <c r="H280" i="6"/>
  <c r="H40" i="17" s="1"/>
  <c r="H262" i="6"/>
  <c r="H55" i="17" s="1"/>
  <c r="H10" i="6"/>
  <c r="H68" i="8" s="1"/>
  <c r="H34" i="6"/>
  <c r="H228" i="17" s="1"/>
  <c r="H58" i="6"/>
  <c r="H208" i="17" s="1"/>
  <c r="H82" i="6"/>
  <c r="H189" i="17" s="1"/>
  <c r="H106" i="6"/>
  <c r="H130" i="6"/>
  <c r="H151" i="17" s="1"/>
  <c r="H154" i="6"/>
  <c r="H134" i="17" s="1"/>
  <c r="H178" i="6"/>
  <c r="H114" i="17" s="1"/>
  <c r="H202" i="6"/>
  <c r="H96" i="17" s="1"/>
  <c r="H226" i="6"/>
  <c r="H81" i="17" s="1"/>
  <c r="H250" i="6"/>
  <c r="H61" i="17" s="1"/>
  <c r="H274" i="6"/>
  <c r="H45" i="17" s="1"/>
  <c r="H298" i="6"/>
  <c r="H10" i="19" s="1"/>
  <c r="H324" i="6"/>
  <c r="H4" i="17" s="1"/>
  <c r="H305" i="6"/>
  <c r="H21" i="17" s="1"/>
  <c r="H288" i="6"/>
  <c r="H8" i="8" s="1"/>
  <c r="H11" i="6"/>
  <c r="H248" i="17" s="1"/>
  <c r="H35" i="6"/>
  <c r="H64" i="8" s="1"/>
  <c r="H59" i="6"/>
  <c r="H207" i="17" s="1"/>
  <c r="H83" i="6"/>
  <c r="H55" i="8" s="1"/>
  <c r="H107" i="6"/>
  <c r="H169" i="17" s="1"/>
  <c r="H131" i="6"/>
  <c r="H150" i="17" s="1"/>
  <c r="H155" i="6"/>
  <c r="H133" i="17" s="1"/>
  <c r="H179" i="6"/>
  <c r="H113" i="17" s="1"/>
  <c r="H203" i="6"/>
  <c r="H95" i="17" s="1"/>
  <c r="H227" i="6"/>
  <c r="H80" i="17" s="1"/>
  <c r="H251" i="6"/>
  <c r="H62" i="17" s="1"/>
  <c r="H275" i="6"/>
  <c r="H44" i="17" s="1"/>
  <c r="H299" i="6"/>
  <c r="H26" i="17" s="1"/>
  <c r="H279" i="6"/>
  <c r="H41" i="17" s="1"/>
  <c r="H309" i="6"/>
  <c r="H19" i="17" s="1"/>
  <c r="H12" i="6"/>
  <c r="H247" i="17" s="1"/>
  <c r="H36" i="6"/>
  <c r="H227" i="17" s="1"/>
  <c r="H60" i="6"/>
  <c r="H206" i="17" s="1"/>
  <c r="H84" i="6"/>
  <c r="H188" i="17" s="1"/>
  <c r="H108" i="6"/>
  <c r="H168" i="17" s="1"/>
  <c r="H132" i="6"/>
  <c r="H45" i="8" s="1"/>
  <c r="H156" i="6"/>
  <c r="H131" i="17" s="1"/>
  <c r="H180" i="6"/>
  <c r="H112" i="17" s="1"/>
  <c r="H204" i="6"/>
  <c r="H94" i="17" s="1"/>
  <c r="H228" i="6"/>
  <c r="H79" i="17" s="1"/>
  <c r="H252" i="6"/>
  <c r="H63" i="17" s="1"/>
  <c r="H303" i="6"/>
  <c r="H23" i="17" s="1"/>
  <c r="H285" i="6"/>
  <c r="H35" i="17" s="1"/>
  <c r="H13" i="6"/>
  <c r="H246" i="17" s="1"/>
  <c r="H37" i="6"/>
  <c r="H226" i="17" s="1"/>
  <c r="H61" i="6"/>
  <c r="H205" i="17" s="1"/>
  <c r="H85" i="6"/>
  <c r="H109" i="6"/>
  <c r="H167" i="17" s="1"/>
  <c r="H133" i="6"/>
  <c r="H149" i="17" s="1"/>
  <c r="H157" i="6"/>
  <c r="H132" i="17" s="1"/>
  <c r="H181" i="6"/>
  <c r="H35" i="8" s="1"/>
  <c r="H205" i="6"/>
  <c r="H29" i="8" s="1"/>
  <c r="H229" i="6"/>
  <c r="H277" i="6"/>
  <c r="H10" i="8" s="1"/>
  <c r="H283" i="6"/>
  <c r="H37" i="17" s="1"/>
  <c r="H14" i="6"/>
  <c r="H245" i="17" s="1"/>
  <c r="H38" i="6"/>
  <c r="H225" i="17" s="1"/>
  <c r="H62" i="6"/>
  <c r="H204" i="17" s="1"/>
  <c r="H86" i="6"/>
  <c r="H187" i="17" s="1"/>
  <c r="H110" i="6"/>
  <c r="H166" i="17" s="1"/>
  <c r="H134" i="6"/>
  <c r="H44" i="8" s="1"/>
  <c r="H158" i="6"/>
  <c r="H130" i="17" s="1"/>
  <c r="H182" i="6"/>
  <c r="H111" i="17" s="1"/>
  <c r="H206" i="6"/>
  <c r="H93" i="17" s="1"/>
  <c r="H230" i="6"/>
  <c r="H21" i="8" s="1"/>
  <c r="H254" i="6"/>
  <c r="H59" i="17" s="1"/>
  <c r="H258" i="6"/>
  <c r="H57" i="17" s="1"/>
  <c r="H15" i="6"/>
  <c r="H244" i="17" s="1"/>
  <c r="H39" i="6"/>
  <c r="H63" i="6"/>
  <c r="H203" i="17" s="1"/>
  <c r="H87" i="6"/>
  <c r="H186" i="17" s="1"/>
  <c r="H111" i="6"/>
  <c r="H164" i="17" s="1"/>
  <c r="H135" i="6"/>
  <c r="H147" i="17" s="1"/>
  <c r="H159" i="6"/>
  <c r="H129" i="17" s="1"/>
  <c r="H183" i="6"/>
  <c r="H34" i="8" s="1"/>
  <c r="H207" i="6"/>
  <c r="H92" i="17" s="1"/>
  <c r="H231" i="6"/>
  <c r="H78" i="17" s="1"/>
  <c r="H255" i="6"/>
  <c r="H60" i="17" s="1"/>
  <c r="H260" i="6"/>
  <c r="H14" i="8" s="1"/>
  <c r="H16" i="6"/>
  <c r="H243" i="17" s="1"/>
  <c r="H40" i="6"/>
  <c r="H224" i="17" s="1"/>
  <c r="H64" i="6"/>
  <c r="H202" i="17" s="1"/>
  <c r="H88" i="6"/>
  <c r="H185" i="17" s="1"/>
  <c r="H112" i="6"/>
  <c r="H165" i="17" s="1"/>
  <c r="H136" i="6"/>
  <c r="H148" i="17" s="1"/>
  <c r="H160" i="6"/>
  <c r="H128" i="17" s="1"/>
  <c r="H184" i="6"/>
  <c r="H110" i="17" s="1"/>
  <c r="H208" i="6"/>
  <c r="H27" i="8" s="1"/>
  <c r="H232" i="6"/>
  <c r="H20" i="8" s="1"/>
  <c r="H256" i="6"/>
  <c r="H15" i="8" s="1"/>
  <c r="H284" i="6"/>
  <c r="H36" i="17" s="1"/>
  <c r="H17" i="6"/>
  <c r="H242" i="17" s="1"/>
  <c r="H41" i="6"/>
  <c r="H223" i="17" s="1"/>
  <c r="H65" i="6"/>
  <c r="H201" i="17" s="1"/>
  <c r="H89" i="6"/>
  <c r="H113" i="6"/>
  <c r="H163" i="17" s="1"/>
  <c r="H137" i="6"/>
  <c r="H43" i="8" s="1"/>
  <c r="H161" i="6"/>
  <c r="H127" i="17" s="1"/>
  <c r="H185" i="6"/>
  <c r="H109" i="17" s="1"/>
  <c r="H209" i="6"/>
  <c r="H28" i="8" s="1"/>
  <c r="H233" i="6"/>
  <c r="H257" i="6"/>
  <c r="H58" i="17" s="1"/>
  <c r="H287" i="6"/>
  <c r="H34" i="17" s="1"/>
  <c r="H18" i="6"/>
  <c r="H241" i="17" s="1"/>
  <c r="H42" i="6"/>
  <c r="H222" i="17" s="1"/>
  <c r="H66" i="6"/>
  <c r="H200" i="17" s="1"/>
  <c r="H90" i="6"/>
  <c r="H184" i="17" s="1"/>
  <c r="H114" i="6"/>
  <c r="H162" i="17" s="1"/>
  <c r="H138" i="6"/>
  <c r="H42" i="8" s="1"/>
  <c r="H162" i="6"/>
  <c r="H126" i="17" s="1"/>
  <c r="H186" i="6"/>
  <c r="H33" i="8" s="1"/>
  <c r="H210" i="6"/>
  <c r="H91" i="17" s="1"/>
  <c r="H234" i="6"/>
  <c r="H77" i="17" s="1"/>
  <c r="H19" i="6"/>
  <c r="H67" i="8" s="1"/>
  <c r="H43" i="6"/>
  <c r="H62" i="8" s="1"/>
  <c r="H67" i="6"/>
  <c r="H199" i="17" s="1"/>
  <c r="H91" i="6"/>
  <c r="H183" i="17" s="1"/>
  <c r="H115" i="6"/>
  <c r="H161" i="17" s="1"/>
  <c r="H139" i="6"/>
  <c r="H146" i="17" s="1"/>
  <c r="H163" i="6"/>
  <c r="H38" i="8" s="1"/>
  <c r="H187" i="6"/>
  <c r="H108" i="17" s="1"/>
  <c r="H211" i="6"/>
  <c r="H90" i="17" s="1"/>
  <c r="H235" i="6"/>
  <c r="H76" i="17" s="1"/>
  <c r="H263" i="6"/>
  <c r="H13" i="8" s="1"/>
  <c r="H20" i="6"/>
  <c r="H66" i="8" s="1"/>
  <c r="H44" i="6"/>
  <c r="H221" i="17" s="1"/>
  <c r="H68" i="6"/>
  <c r="H60" i="8" s="1"/>
  <c r="H92" i="6"/>
  <c r="H182" i="17" s="1"/>
  <c r="H116" i="6"/>
  <c r="H160" i="17" s="1"/>
  <c r="H140" i="6"/>
  <c r="H164" i="6"/>
  <c r="H125" i="17" s="1"/>
  <c r="H188" i="6"/>
  <c r="H32" i="8" s="1"/>
  <c r="H212" i="6"/>
  <c r="H26" i="8" s="1"/>
  <c r="H236" i="6"/>
  <c r="H75" i="17" s="1"/>
  <c r="H286" i="6"/>
  <c r="H21" i="6"/>
  <c r="H240" i="17" s="1"/>
  <c r="H45" i="6"/>
  <c r="H220" i="17" s="1"/>
  <c r="H69" i="6"/>
  <c r="H198" i="17" s="1"/>
  <c r="H93" i="6"/>
  <c r="H181" i="17" s="1"/>
  <c r="H117" i="6"/>
  <c r="H141" i="6"/>
  <c r="H144" i="17" s="1"/>
  <c r="H165" i="6"/>
  <c r="H124" i="17" s="1"/>
  <c r="H189" i="6"/>
  <c r="H107" i="17" s="1"/>
  <c r="H213" i="6"/>
  <c r="H89" i="17" s="1"/>
  <c r="H237" i="6"/>
  <c r="H18" i="8" s="1"/>
  <c r="H310" i="6"/>
  <c r="H17" i="17" s="1"/>
  <c r="H22" i="6"/>
  <c r="H239" i="17" s="1"/>
  <c r="H46" i="6"/>
  <c r="H219" i="17" s="1"/>
  <c r="H70" i="6"/>
  <c r="H59" i="8" s="1"/>
  <c r="H94" i="6"/>
  <c r="H180" i="17" s="1"/>
  <c r="H118" i="6"/>
  <c r="H159" i="17" s="1"/>
  <c r="H142" i="6"/>
  <c r="H145" i="17" s="1"/>
  <c r="H166" i="6"/>
  <c r="H123" i="17" s="1"/>
  <c r="H190" i="6"/>
  <c r="H106" i="17" s="1"/>
  <c r="H214" i="6"/>
  <c r="H88" i="17" s="1"/>
  <c r="H238" i="6"/>
  <c r="H74" i="17" s="1"/>
  <c r="H23" i="6"/>
  <c r="H238" i="17" s="1"/>
  <c r="H47" i="6"/>
  <c r="H218" i="17" s="1"/>
  <c r="H71" i="6"/>
  <c r="H197" i="17" s="1"/>
  <c r="H95" i="6"/>
  <c r="H179" i="17" s="1"/>
  <c r="H119" i="6"/>
  <c r="H158" i="17" s="1"/>
  <c r="H143" i="6"/>
  <c r="H40" i="8" s="1"/>
  <c r="H167" i="6"/>
  <c r="H122" i="17" s="1"/>
  <c r="H191" i="6"/>
  <c r="H105" i="17" s="1"/>
  <c r="H215" i="6"/>
  <c r="H239" i="6"/>
  <c r="H73" i="17" s="1"/>
  <c r="H24" i="6"/>
  <c r="H237" i="17" s="1"/>
  <c r="H48" i="6"/>
  <c r="H217" i="17" s="1"/>
  <c r="H72" i="6"/>
  <c r="H196" i="17" s="1"/>
  <c r="H96" i="6"/>
  <c r="H178" i="17" s="1"/>
  <c r="H120" i="6"/>
  <c r="H157" i="17" s="1"/>
  <c r="H144" i="6"/>
  <c r="H143" i="17" s="1"/>
  <c r="H168" i="6"/>
  <c r="H120" i="17" s="1"/>
  <c r="H192" i="6"/>
  <c r="H104" i="17" s="1"/>
  <c r="H216" i="6"/>
  <c r="H25" i="8" s="1"/>
  <c r="H240" i="6"/>
  <c r="H72" i="17" s="1"/>
  <c r="H264" i="6"/>
  <c r="H53" i="17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2" i="2"/>
  <c r="H254" i="17" l="1"/>
  <c r="Y3" i="17" s="1"/>
  <c r="Y3" i="6"/>
  <c r="AA3" i="19"/>
  <c r="AA3" i="8"/>
  <c r="J70" i="8"/>
  <c r="J22" i="19"/>
  <c r="H39" i="8"/>
  <c r="H12" i="19"/>
  <c r="H22" i="8"/>
  <c r="H16" i="19"/>
  <c r="H31" i="8"/>
  <c r="H9" i="19"/>
  <c r="H24" i="8"/>
  <c r="H6" i="19"/>
  <c r="H63" i="8"/>
  <c r="H15" i="19"/>
  <c r="H50" i="8"/>
  <c r="H18" i="19"/>
  <c r="H52" i="8"/>
  <c r="H8" i="19"/>
  <c r="H17" i="8"/>
  <c r="H14" i="19"/>
  <c r="H57" i="8"/>
  <c r="H5" i="19"/>
  <c r="H9" i="8"/>
  <c r="H19" i="19"/>
  <c r="H54" i="8"/>
  <c r="H4" i="19"/>
  <c r="H6" i="8"/>
  <c r="H21" i="19"/>
  <c r="H41" i="8"/>
  <c r="H11" i="19"/>
  <c r="H53" i="8"/>
  <c r="H7" i="19"/>
  <c r="H19" i="8"/>
  <c r="H20" i="19"/>
  <c r="H51" i="8"/>
  <c r="H17" i="19"/>
  <c r="H12" i="8"/>
  <c r="H13" i="19"/>
  <c r="H255" i="17"/>
  <c r="I25" i="6"/>
  <c r="I65" i="8" s="1"/>
  <c r="I49" i="6"/>
  <c r="I216" i="17" s="1"/>
  <c r="I73" i="6"/>
  <c r="I58" i="8" s="1"/>
  <c r="I97" i="6"/>
  <c r="I176" i="17" s="1"/>
  <c r="I121" i="6"/>
  <c r="I49" i="8" s="1"/>
  <c r="I145" i="6"/>
  <c r="I169" i="6"/>
  <c r="I193" i="6"/>
  <c r="I217" i="6"/>
  <c r="I241" i="6"/>
  <c r="I265" i="6"/>
  <c r="I289" i="6"/>
  <c r="I313" i="6"/>
  <c r="I270" i="6"/>
  <c r="I324" i="6"/>
  <c r="I283" i="6"/>
  <c r="I26" i="6"/>
  <c r="I50" i="6"/>
  <c r="I74" i="6"/>
  <c r="I5" i="19" s="1"/>
  <c r="I98" i="6"/>
  <c r="I122" i="6"/>
  <c r="I146" i="6"/>
  <c r="I141" i="17" s="1"/>
  <c r="I170" i="6"/>
  <c r="I119" i="17" s="1"/>
  <c r="I194" i="6"/>
  <c r="I218" i="6"/>
  <c r="I242" i="6"/>
  <c r="I70" i="17" s="1"/>
  <c r="I266" i="6"/>
  <c r="I290" i="6"/>
  <c r="I32" i="17" s="1"/>
  <c r="I314" i="6"/>
  <c r="I318" i="6"/>
  <c r="I10" i="17" s="1"/>
  <c r="I301" i="6"/>
  <c r="I284" i="6"/>
  <c r="I27" i="6"/>
  <c r="I51" i="6"/>
  <c r="I75" i="6"/>
  <c r="I99" i="6"/>
  <c r="I123" i="6"/>
  <c r="I147" i="6"/>
  <c r="I171" i="6"/>
  <c r="I195" i="6"/>
  <c r="I219" i="6"/>
  <c r="I243" i="6"/>
  <c r="I267" i="6"/>
  <c r="I291" i="6"/>
  <c r="I315" i="6"/>
  <c r="I321" i="6"/>
  <c r="I305" i="6"/>
  <c r="I311" i="6"/>
  <c r="I4" i="6"/>
  <c r="I253" i="17" s="1"/>
  <c r="I28" i="6"/>
  <c r="I234" i="17" s="1"/>
  <c r="I52" i="6"/>
  <c r="I213" i="17" s="1"/>
  <c r="I76" i="6"/>
  <c r="I194" i="17" s="1"/>
  <c r="I100" i="6"/>
  <c r="I124" i="6"/>
  <c r="I148" i="6"/>
  <c r="I172" i="6"/>
  <c r="I196" i="6"/>
  <c r="I220" i="6"/>
  <c r="I244" i="6"/>
  <c r="I268" i="6"/>
  <c r="I292" i="6"/>
  <c r="I316" i="6"/>
  <c r="I323" i="6"/>
  <c r="I5" i="17" s="1"/>
  <c r="I258" i="6"/>
  <c r="I5" i="6"/>
  <c r="I29" i="6"/>
  <c r="I53" i="6"/>
  <c r="I77" i="6"/>
  <c r="I193" i="17" s="1"/>
  <c r="I101" i="6"/>
  <c r="I173" i="17" s="1"/>
  <c r="I125" i="6"/>
  <c r="I48" i="8" s="1"/>
  <c r="I149" i="6"/>
  <c r="I173" i="6"/>
  <c r="I36" i="8" s="1"/>
  <c r="I197" i="6"/>
  <c r="I30" i="8" s="1"/>
  <c r="I221" i="6"/>
  <c r="I86" i="17" s="1"/>
  <c r="I245" i="6"/>
  <c r="I269" i="6"/>
  <c r="I293" i="6"/>
  <c r="I317" i="6"/>
  <c r="I300" i="6"/>
  <c r="I25" i="17" s="1"/>
  <c r="I306" i="6"/>
  <c r="I6" i="6"/>
  <c r="I30" i="6"/>
  <c r="I54" i="6"/>
  <c r="I78" i="6"/>
  <c r="I102" i="6"/>
  <c r="I126" i="6"/>
  <c r="I150" i="6"/>
  <c r="I174" i="6"/>
  <c r="I198" i="6"/>
  <c r="I222" i="6"/>
  <c r="I246" i="6"/>
  <c r="I14" i="19" s="1"/>
  <c r="I294" i="6"/>
  <c r="I7" i="8" s="1"/>
  <c r="I3" i="6"/>
  <c r="I263" i="6"/>
  <c r="I7" i="6"/>
  <c r="I250" i="17" s="1"/>
  <c r="I31" i="6"/>
  <c r="I231" i="17" s="1"/>
  <c r="I55" i="6"/>
  <c r="I210" i="17" s="1"/>
  <c r="I79" i="6"/>
  <c r="I191" i="17" s="1"/>
  <c r="I103" i="6"/>
  <c r="I127" i="6"/>
  <c r="I151" i="6"/>
  <c r="I175" i="6"/>
  <c r="L175" i="6" s="1"/>
  <c r="M175" i="6" s="1"/>
  <c r="I199" i="6"/>
  <c r="I223" i="6"/>
  <c r="I247" i="6"/>
  <c r="I271" i="6"/>
  <c r="I295" i="6"/>
  <c r="I21" i="19" s="1"/>
  <c r="I319" i="6"/>
  <c r="I325" i="6"/>
  <c r="I308" i="6"/>
  <c r="I18" i="17" s="1"/>
  <c r="I8" i="6"/>
  <c r="I32" i="6"/>
  <c r="I56" i="6"/>
  <c r="I80" i="6"/>
  <c r="I104" i="6"/>
  <c r="I8" i="19" s="1"/>
  <c r="I128" i="6"/>
  <c r="I46" i="8" s="1"/>
  <c r="I152" i="6"/>
  <c r="I136" i="17" s="1"/>
  <c r="I176" i="6"/>
  <c r="I116" i="17" s="1"/>
  <c r="I200" i="6"/>
  <c r="I98" i="17" s="1"/>
  <c r="I224" i="6"/>
  <c r="L224" i="6" s="1"/>
  <c r="M224" i="6" s="1"/>
  <c r="I248" i="6"/>
  <c r="I65" i="17" s="1"/>
  <c r="I272" i="6"/>
  <c r="I47" i="17" s="1"/>
  <c r="I296" i="6"/>
  <c r="I320" i="6"/>
  <c r="I280" i="6"/>
  <c r="I40" i="17" s="1"/>
  <c r="I9" i="6"/>
  <c r="I33" i="6"/>
  <c r="I57" i="6"/>
  <c r="I81" i="6"/>
  <c r="I105" i="6"/>
  <c r="I129" i="6"/>
  <c r="I153" i="6"/>
  <c r="I177" i="6"/>
  <c r="I201" i="6"/>
  <c r="I225" i="6"/>
  <c r="I249" i="6"/>
  <c r="I273" i="6"/>
  <c r="I297" i="6"/>
  <c r="I303" i="6"/>
  <c r="I310" i="6"/>
  <c r="I17" i="17" s="1"/>
  <c r="I10" i="6"/>
  <c r="I68" i="8" s="1"/>
  <c r="I34" i="6"/>
  <c r="I228" i="17" s="1"/>
  <c r="I58" i="6"/>
  <c r="I208" i="17" s="1"/>
  <c r="I82" i="6"/>
  <c r="I189" i="17" s="1"/>
  <c r="I106" i="6"/>
  <c r="I17" i="19" s="1"/>
  <c r="I130" i="6"/>
  <c r="I154" i="6"/>
  <c r="I178" i="6"/>
  <c r="I202" i="6"/>
  <c r="I226" i="6"/>
  <c r="I250" i="6"/>
  <c r="I274" i="6"/>
  <c r="I298" i="6"/>
  <c r="I322" i="6"/>
  <c r="I304" i="6"/>
  <c r="I288" i="6"/>
  <c r="I11" i="6"/>
  <c r="I35" i="6"/>
  <c r="I59" i="6"/>
  <c r="I83" i="6"/>
  <c r="I107" i="6"/>
  <c r="I131" i="6"/>
  <c r="I150" i="17" s="1"/>
  <c r="I155" i="6"/>
  <c r="I133" i="17" s="1"/>
  <c r="I179" i="6"/>
  <c r="I113" i="17" s="1"/>
  <c r="I203" i="6"/>
  <c r="I95" i="17" s="1"/>
  <c r="I227" i="6"/>
  <c r="I80" i="17" s="1"/>
  <c r="I251" i="6"/>
  <c r="I62" i="17" s="1"/>
  <c r="I275" i="6"/>
  <c r="I44" i="17" s="1"/>
  <c r="I299" i="6"/>
  <c r="I302" i="6"/>
  <c r="I309" i="6"/>
  <c r="I12" i="6"/>
  <c r="I36" i="6"/>
  <c r="I60" i="6"/>
  <c r="I84" i="6"/>
  <c r="I108" i="6"/>
  <c r="I132" i="6"/>
  <c r="I156" i="6"/>
  <c r="I180" i="6"/>
  <c r="I204" i="6"/>
  <c r="I228" i="6"/>
  <c r="I252" i="6"/>
  <c r="I276" i="6"/>
  <c r="I281" i="6"/>
  <c r="I264" i="6"/>
  <c r="I13" i="6"/>
  <c r="I37" i="6"/>
  <c r="I226" i="17" s="1"/>
  <c r="I61" i="6"/>
  <c r="I205" i="17" s="1"/>
  <c r="I85" i="6"/>
  <c r="I109" i="6"/>
  <c r="I167" i="17" s="1"/>
  <c r="I133" i="6"/>
  <c r="I149" i="17" s="1"/>
  <c r="I157" i="6"/>
  <c r="I132" i="17" s="1"/>
  <c r="I181" i="6"/>
  <c r="I35" i="8" s="1"/>
  <c r="I205" i="6"/>
  <c r="I229" i="6"/>
  <c r="L229" i="6" s="1"/>
  <c r="M229" i="6" s="1"/>
  <c r="I253" i="6"/>
  <c r="I277" i="6"/>
  <c r="I262" i="6"/>
  <c r="I55" i="17" s="1"/>
  <c r="I14" i="6"/>
  <c r="I38" i="6"/>
  <c r="I62" i="6"/>
  <c r="I86" i="6"/>
  <c r="I110" i="6"/>
  <c r="I134" i="6"/>
  <c r="I158" i="6"/>
  <c r="I182" i="6"/>
  <c r="I206" i="6"/>
  <c r="I230" i="6"/>
  <c r="I254" i="6"/>
  <c r="I278" i="6"/>
  <c r="I285" i="6"/>
  <c r="I15" i="6"/>
  <c r="I39" i="6"/>
  <c r="I63" i="6"/>
  <c r="I203" i="17" s="1"/>
  <c r="I87" i="6"/>
  <c r="I186" i="17" s="1"/>
  <c r="I111" i="6"/>
  <c r="I164" i="17" s="1"/>
  <c r="I135" i="6"/>
  <c r="I147" i="17" s="1"/>
  <c r="I159" i="6"/>
  <c r="I129" i="17" s="1"/>
  <c r="I183" i="6"/>
  <c r="I34" i="8" s="1"/>
  <c r="I207" i="6"/>
  <c r="I231" i="6"/>
  <c r="I255" i="6"/>
  <c r="I279" i="6"/>
  <c r="I286" i="6"/>
  <c r="I19" i="19" s="1"/>
  <c r="I16" i="6"/>
  <c r="I40" i="6"/>
  <c r="I64" i="6"/>
  <c r="I88" i="6"/>
  <c r="I112" i="6"/>
  <c r="I136" i="6"/>
  <c r="I160" i="6"/>
  <c r="I184" i="6"/>
  <c r="I208" i="6"/>
  <c r="I232" i="6"/>
  <c r="I256" i="6"/>
  <c r="I282" i="6"/>
  <c r="I17" i="6"/>
  <c r="I41" i="6"/>
  <c r="I65" i="6"/>
  <c r="I201" i="17" s="1"/>
  <c r="I89" i="6"/>
  <c r="I113" i="6"/>
  <c r="I163" i="17" s="1"/>
  <c r="I137" i="6"/>
  <c r="I43" i="8" s="1"/>
  <c r="I161" i="6"/>
  <c r="I127" i="17" s="1"/>
  <c r="I185" i="6"/>
  <c r="I109" i="17" s="1"/>
  <c r="I209" i="6"/>
  <c r="I233" i="6"/>
  <c r="I20" i="19" s="1"/>
  <c r="I257" i="6"/>
  <c r="I307" i="6"/>
  <c r="I18" i="6"/>
  <c r="I42" i="6"/>
  <c r="I66" i="6"/>
  <c r="I90" i="6"/>
  <c r="I114" i="6"/>
  <c r="I138" i="6"/>
  <c r="I162" i="6"/>
  <c r="I186" i="6"/>
  <c r="I210" i="6"/>
  <c r="I234" i="6"/>
  <c r="I287" i="6"/>
  <c r="I19" i="6"/>
  <c r="I43" i="6"/>
  <c r="I67" i="6"/>
  <c r="I91" i="6"/>
  <c r="I183" i="17" s="1"/>
  <c r="I115" i="6"/>
  <c r="I161" i="17" s="1"/>
  <c r="I139" i="6"/>
  <c r="I146" i="17" s="1"/>
  <c r="I163" i="6"/>
  <c r="I38" i="8" s="1"/>
  <c r="I187" i="6"/>
  <c r="I108" i="17" s="1"/>
  <c r="I211" i="6"/>
  <c r="I90" i="17" s="1"/>
  <c r="I235" i="6"/>
  <c r="I76" i="17" s="1"/>
  <c r="I259" i="6"/>
  <c r="I56" i="17" s="1"/>
  <c r="I312" i="6"/>
  <c r="I20" i="6"/>
  <c r="I44" i="6"/>
  <c r="I68" i="6"/>
  <c r="I92" i="6"/>
  <c r="I116" i="6"/>
  <c r="I140" i="6"/>
  <c r="I11" i="19" s="1"/>
  <c r="I164" i="6"/>
  <c r="I188" i="6"/>
  <c r="I212" i="6"/>
  <c r="I236" i="6"/>
  <c r="I260" i="6"/>
  <c r="I21" i="6"/>
  <c r="I240" i="17" s="1"/>
  <c r="I45" i="6"/>
  <c r="I69" i="6"/>
  <c r="I93" i="6"/>
  <c r="I117" i="6"/>
  <c r="I18" i="19" s="1"/>
  <c r="I141" i="6"/>
  <c r="I144" i="17" s="1"/>
  <c r="I165" i="6"/>
  <c r="I124" i="17" s="1"/>
  <c r="I189" i="6"/>
  <c r="I107" i="17" s="1"/>
  <c r="I213" i="6"/>
  <c r="I89" i="17" s="1"/>
  <c r="I237" i="6"/>
  <c r="I261" i="6"/>
  <c r="I22" i="6"/>
  <c r="I46" i="6"/>
  <c r="I70" i="6"/>
  <c r="I94" i="6"/>
  <c r="I118" i="6"/>
  <c r="I142" i="6"/>
  <c r="I166" i="6"/>
  <c r="I190" i="6"/>
  <c r="I214" i="6"/>
  <c r="I238" i="6"/>
  <c r="I23" i="6"/>
  <c r="I47" i="6"/>
  <c r="I71" i="6"/>
  <c r="I95" i="6"/>
  <c r="I119" i="6"/>
  <c r="I143" i="6"/>
  <c r="I167" i="6"/>
  <c r="I191" i="6"/>
  <c r="I215" i="6"/>
  <c r="I6" i="19" s="1"/>
  <c r="I239" i="6"/>
  <c r="I24" i="6"/>
  <c r="I48" i="6"/>
  <c r="I72" i="6"/>
  <c r="I96" i="6"/>
  <c r="I120" i="6"/>
  <c r="I144" i="6"/>
  <c r="I168" i="6"/>
  <c r="I192" i="6"/>
  <c r="I216" i="6"/>
  <c r="I240" i="6"/>
  <c r="H326" i="6"/>
  <c r="L323" i="6"/>
  <c r="I254" i="17" l="1"/>
  <c r="Z3" i="6"/>
  <c r="Y3" i="19"/>
  <c r="Y3" i="8"/>
  <c r="L63" i="6"/>
  <c r="L146" i="6"/>
  <c r="M146" i="6" s="1"/>
  <c r="L125" i="6"/>
  <c r="L176" i="6"/>
  <c r="L34" i="6"/>
  <c r="L3" i="6"/>
  <c r="L155" i="6"/>
  <c r="L61" i="6"/>
  <c r="L109" i="6"/>
  <c r="M109" i="6" s="1"/>
  <c r="L227" i="6"/>
  <c r="L80" i="17" s="1"/>
  <c r="M80" i="17" s="1"/>
  <c r="L242" i="6"/>
  <c r="M242" i="6" s="1"/>
  <c r="L298" i="6"/>
  <c r="M298" i="6" s="1"/>
  <c r="I10" i="19"/>
  <c r="I12" i="8"/>
  <c r="I13" i="19"/>
  <c r="I22" i="8"/>
  <c r="I16" i="19"/>
  <c r="I53" i="8"/>
  <c r="I7" i="19"/>
  <c r="I31" i="8"/>
  <c r="I9" i="19"/>
  <c r="I39" i="8"/>
  <c r="I12" i="19"/>
  <c r="I63" i="8"/>
  <c r="I15" i="19"/>
  <c r="I54" i="8"/>
  <c r="I4" i="19"/>
  <c r="H22" i="19"/>
  <c r="H70" i="8"/>
  <c r="L152" i="6"/>
  <c r="M152" i="6" s="1"/>
  <c r="L179" i="6"/>
  <c r="L85" i="6"/>
  <c r="L4" i="19" s="1"/>
  <c r="L10" i="6"/>
  <c r="M10" i="6" s="1"/>
  <c r="L77" i="6"/>
  <c r="L193" i="17" s="1"/>
  <c r="M193" i="17" s="1"/>
  <c r="L294" i="6"/>
  <c r="M294" i="6" s="1"/>
  <c r="L128" i="6"/>
  <c r="M128" i="6" s="1"/>
  <c r="L310" i="6"/>
  <c r="M310" i="6" s="1"/>
  <c r="L203" i="6"/>
  <c r="M203" i="6" s="1"/>
  <c r="L131" i="6"/>
  <c r="L150" i="17" s="1"/>
  <c r="M150" i="17" s="1"/>
  <c r="L37" i="6"/>
  <c r="L226" i="17" s="1"/>
  <c r="M226" i="17" s="1"/>
  <c r="L39" i="6"/>
  <c r="L15" i="19" s="1"/>
  <c r="M15" i="19" s="1"/>
  <c r="L170" i="6"/>
  <c r="M170" i="6" s="1"/>
  <c r="L101" i="6"/>
  <c r="L173" i="17" s="1"/>
  <c r="M173" i="17" s="1"/>
  <c r="L197" i="6"/>
  <c r="M197" i="6" s="1"/>
  <c r="L55" i="6"/>
  <c r="M55" i="6" s="1"/>
  <c r="L248" i="6"/>
  <c r="M248" i="6" s="1"/>
  <c r="L58" i="6"/>
  <c r="M58" i="6" s="1"/>
  <c r="L25" i="6"/>
  <c r="M25" i="6" s="1"/>
  <c r="L251" i="6"/>
  <c r="M251" i="6" s="1"/>
  <c r="L159" i="6"/>
  <c r="L129" i="17" s="1"/>
  <c r="M129" i="17" s="1"/>
  <c r="L221" i="6"/>
  <c r="L86" i="17" s="1"/>
  <c r="M86" i="17" s="1"/>
  <c r="L79" i="6"/>
  <c r="L191" i="17" s="1"/>
  <c r="M191" i="17" s="1"/>
  <c r="L87" i="6"/>
  <c r="M87" i="6" s="1"/>
  <c r="L272" i="6"/>
  <c r="L49" i="6"/>
  <c r="M49" i="6" s="1"/>
  <c r="L181" i="6"/>
  <c r="M181" i="6" s="1"/>
  <c r="L28" i="6"/>
  <c r="M28" i="6" s="1"/>
  <c r="L218" i="6"/>
  <c r="L16" i="19" s="1"/>
  <c r="M16" i="19" s="1"/>
  <c r="L4" i="6"/>
  <c r="M4" i="6" s="1"/>
  <c r="L135" i="6"/>
  <c r="M135" i="6" s="1"/>
  <c r="L149" i="6"/>
  <c r="L7" i="6"/>
  <c r="M7" i="6" s="1"/>
  <c r="L200" i="6"/>
  <c r="M200" i="6" s="1"/>
  <c r="L157" i="6"/>
  <c r="M157" i="6" s="1"/>
  <c r="L300" i="6"/>
  <c r="M300" i="6" s="1"/>
  <c r="L111" i="6"/>
  <c r="M111" i="6" s="1"/>
  <c r="L161" i="6"/>
  <c r="L127" i="17" s="1"/>
  <c r="M127" i="17" s="1"/>
  <c r="L121" i="6"/>
  <c r="M121" i="6" s="1"/>
  <c r="L290" i="6"/>
  <c r="M290" i="6" s="1"/>
  <c r="L73" i="6"/>
  <c r="M73" i="6" s="1"/>
  <c r="L76" i="6"/>
  <c r="M76" i="6" s="1"/>
  <c r="L173" i="6"/>
  <c r="M173" i="6" s="1"/>
  <c r="L31" i="6"/>
  <c r="L231" i="17" s="1"/>
  <c r="M231" i="17" s="1"/>
  <c r="L82" i="6"/>
  <c r="L189" i="17" s="1"/>
  <c r="M189" i="17" s="1"/>
  <c r="L280" i="6"/>
  <c r="M280" i="6" s="1"/>
  <c r="L275" i="6"/>
  <c r="M275" i="6" s="1"/>
  <c r="L183" i="6"/>
  <c r="M183" i="6" s="1"/>
  <c r="L185" i="6"/>
  <c r="L109" i="17" s="1"/>
  <c r="M109" i="17" s="1"/>
  <c r="L133" i="6"/>
  <c r="M133" i="6" s="1"/>
  <c r="L262" i="6"/>
  <c r="M262" i="6" s="1"/>
  <c r="L266" i="6"/>
  <c r="L13" i="19" s="1"/>
  <c r="M13" i="19" s="1"/>
  <c r="L194" i="6"/>
  <c r="L31" i="8" s="1"/>
  <c r="M31" i="8" s="1"/>
  <c r="L308" i="6"/>
  <c r="M308" i="6" s="1"/>
  <c r="L318" i="6"/>
  <c r="M318" i="6" s="1"/>
  <c r="L97" i="6"/>
  <c r="M97" i="6" s="1"/>
  <c r="L52" i="6"/>
  <c r="M52" i="6" s="1"/>
  <c r="L211" i="6"/>
  <c r="M211" i="6" s="1"/>
  <c r="L65" i="6"/>
  <c r="M65" i="6" s="1"/>
  <c r="L115" i="6"/>
  <c r="M115" i="6" s="1"/>
  <c r="L259" i="6"/>
  <c r="L56" i="17" s="1"/>
  <c r="M56" i="17" s="1"/>
  <c r="L163" i="6"/>
  <c r="M163" i="6" s="1"/>
  <c r="L141" i="6"/>
  <c r="L144" i="17" s="1"/>
  <c r="M144" i="17" s="1"/>
  <c r="L89" i="6"/>
  <c r="L113" i="6"/>
  <c r="M113" i="6" s="1"/>
  <c r="L141" i="17"/>
  <c r="M141" i="17" s="1"/>
  <c r="L264" i="6"/>
  <c r="I53" i="17"/>
  <c r="L26" i="6"/>
  <c r="I236" i="17"/>
  <c r="L23" i="6"/>
  <c r="I238" i="17"/>
  <c r="L212" i="6"/>
  <c r="I26" i="8"/>
  <c r="L186" i="6"/>
  <c r="I33" i="8"/>
  <c r="L184" i="6"/>
  <c r="I110" i="17"/>
  <c r="L230" i="6"/>
  <c r="I21" i="8"/>
  <c r="L281" i="6"/>
  <c r="I39" i="17"/>
  <c r="L83" i="6"/>
  <c r="I55" i="8"/>
  <c r="L249" i="6"/>
  <c r="I64" i="17"/>
  <c r="L32" i="6"/>
  <c r="I230" i="17"/>
  <c r="L174" i="6"/>
  <c r="I117" i="17"/>
  <c r="L258" i="6"/>
  <c r="I57" i="17"/>
  <c r="L195" i="6"/>
  <c r="I102" i="17"/>
  <c r="L283" i="6"/>
  <c r="I37" i="17"/>
  <c r="L210" i="6"/>
  <c r="I91" i="17"/>
  <c r="L219" i="6"/>
  <c r="I87" i="17"/>
  <c r="L139" i="6"/>
  <c r="L188" i="6"/>
  <c r="I32" i="8"/>
  <c r="L162" i="6"/>
  <c r="I126" i="17"/>
  <c r="L160" i="6"/>
  <c r="I128" i="17"/>
  <c r="L206" i="6"/>
  <c r="I93" i="17"/>
  <c r="L276" i="6"/>
  <c r="I43" i="17"/>
  <c r="L59" i="6"/>
  <c r="I207" i="17"/>
  <c r="L225" i="6"/>
  <c r="I82" i="17"/>
  <c r="L8" i="6"/>
  <c r="I69" i="8"/>
  <c r="L150" i="6"/>
  <c r="I138" i="17"/>
  <c r="L171" i="6"/>
  <c r="I37" i="8"/>
  <c r="L324" i="6"/>
  <c r="I4" i="17"/>
  <c r="L236" i="6"/>
  <c r="I75" i="17"/>
  <c r="L5" i="6"/>
  <c r="I252" i="17"/>
  <c r="L164" i="6"/>
  <c r="I125" i="17"/>
  <c r="L138" i="6"/>
  <c r="I42" i="8"/>
  <c r="L136" i="6"/>
  <c r="I148" i="17"/>
  <c r="L182" i="6"/>
  <c r="I111" i="17"/>
  <c r="L252" i="6"/>
  <c r="I63" i="17"/>
  <c r="L35" i="6"/>
  <c r="I64" i="8"/>
  <c r="L201" i="6"/>
  <c r="I97" i="17"/>
  <c r="L126" i="6"/>
  <c r="I153" i="17"/>
  <c r="L316" i="6"/>
  <c r="I12" i="17"/>
  <c r="L147" i="6"/>
  <c r="I140" i="17"/>
  <c r="L270" i="6"/>
  <c r="I49" i="17"/>
  <c r="L47" i="6"/>
  <c r="I218" i="17"/>
  <c r="L198" i="6"/>
  <c r="I100" i="17"/>
  <c r="L214" i="6"/>
  <c r="I88" i="17"/>
  <c r="L216" i="17"/>
  <c r="M216" i="17" s="1"/>
  <c r="L187" i="6"/>
  <c r="L190" i="6"/>
  <c r="I106" i="17"/>
  <c r="L140" i="6"/>
  <c r="L11" i="19" s="1"/>
  <c r="M11" i="19" s="1"/>
  <c r="I41" i="8"/>
  <c r="L114" i="6"/>
  <c r="I162" i="17"/>
  <c r="L112" i="6"/>
  <c r="I165" i="17"/>
  <c r="L158" i="6"/>
  <c r="I130" i="17"/>
  <c r="L228" i="6"/>
  <c r="I79" i="17"/>
  <c r="L11" i="6"/>
  <c r="I248" i="17"/>
  <c r="L177" i="6"/>
  <c r="I115" i="17"/>
  <c r="L325" i="6"/>
  <c r="I3" i="17"/>
  <c r="L102" i="6"/>
  <c r="I172" i="17"/>
  <c r="L292" i="6"/>
  <c r="I30" i="17"/>
  <c r="L123" i="6"/>
  <c r="I155" i="17"/>
  <c r="L313" i="6"/>
  <c r="I15" i="17"/>
  <c r="L254" i="6"/>
  <c r="I59" i="17"/>
  <c r="L238" i="6"/>
  <c r="I74" i="17"/>
  <c r="L189" i="6"/>
  <c r="L137" i="6"/>
  <c r="L235" i="6"/>
  <c r="L166" i="6"/>
  <c r="I123" i="17"/>
  <c r="L116" i="6"/>
  <c r="I160" i="17"/>
  <c r="L90" i="6"/>
  <c r="I184" i="17"/>
  <c r="L88" i="6"/>
  <c r="I185" i="17"/>
  <c r="L134" i="6"/>
  <c r="I44" i="8"/>
  <c r="L204" i="6"/>
  <c r="I94" i="17"/>
  <c r="L288" i="6"/>
  <c r="I8" i="8"/>
  <c r="L153" i="6"/>
  <c r="I135" i="17"/>
  <c r="L319" i="6"/>
  <c r="I9" i="17"/>
  <c r="L78" i="6"/>
  <c r="I192" i="17"/>
  <c r="L268" i="6"/>
  <c r="I50" i="17"/>
  <c r="L99" i="6"/>
  <c r="I175" i="17"/>
  <c r="L289" i="6"/>
  <c r="I33" i="17"/>
  <c r="L56" i="6"/>
  <c r="I209" i="17"/>
  <c r="L240" i="6"/>
  <c r="I72" i="17"/>
  <c r="L142" i="6"/>
  <c r="I145" i="17"/>
  <c r="L92" i="6"/>
  <c r="I182" i="17"/>
  <c r="L66" i="6"/>
  <c r="I200" i="17"/>
  <c r="L64" i="6"/>
  <c r="I202" i="17"/>
  <c r="L110" i="6"/>
  <c r="I166" i="17"/>
  <c r="L180" i="6"/>
  <c r="I112" i="17"/>
  <c r="L304" i="6"/>
  <c r="I22" i="17"/>
  <c r="L129" i="6"/>
  <c r="I152" i="17"/>
  <c r="L295" i="6"/>
  <c r="L21" i="19" s="1"/>
  <c r="M21" i="19" s="1"/>
  <c r="I6" i="8"/>
  <c r="L54" i="6"/>
  <c r="I211" i="17"/>
  <c r="L244" i="6"/>
  <c r="I68" i="17"/>
  <c r="L75" i="6"/>
  <c r="I195" i="17"/>
  <c r="L265" i="6"/>
  <c r="I52" i="17"/>
  <c r="L165" i="6"/>
  <c r="M227" i="6"/>
  <c r="L216" i="6"/>
  <c r="I25" i="8"/>
  <c r="L118" i="6"/>
  <c r="I159" i="17"/>
  <c r="L68" i="6"/>
  <c r="I60" i="8"/>
  <c r="L42" i="6"/>
  <c r="I222" i="17"/>
  <c r="L40" i="6"/>
  <c r="I224" i="17"/>
  <c r="L86" i="6"/>
  <c r="I187" i="17"/>
  <c r="L156" i="6"/>
  <c r="I131" i="17"/>
  <c r="L322" i="6"/>
  <c r="I6" i="17"/>
  <c r="L105" i="6"/>
  <c r="I170" i="17"/>
  <c r="L271" i="6"/>
  <c r="I48" i="17"/>
  <c r="L30" i="6"/>
  <c r="I232" i="17"/>
  <c r="L220" i="6"/>
  <c r="I85" i="17"/>
  <c r="L51" i="6"/>
  <c r="I214" i="17"/>
  <c r="L241" i="6"/>
  <c r="I71" i="17"/>
  <c r="L107" i="6"/>
  <c r="I169" i="17"/>
  <c r="L192" i="6"/>
  <c r="I104" i="17"/>
  <c r="L94" i="6"/>
  <c r="I180" i="17"/>
  <c r="L44" i="6"/>
  <c r="I221" i="17"/>
  <c r="L18" i="6"/>
  <c r="I241" i="17"/>
  <c r="L16" i="6"/>
  <c r="I243" i="17"/>
  <c r="L62" i="6"/>
  <c r="I204" i="17"/>
  <c r="L132" i="6"/>
  <c r="I45" i="8"/>
  <c r="L81" i="6"/>
  <c r="I190" i="17"/>
  <c r="L247" i="6"/>
  <c r="I66" i="17"/>
  <c r="L6" i="6"/>
  <c r="I251" i="17"/>
  <c r="L196" i="6"/>
  <c r="I101" i="17"/>
  <c r="L27" i="6"/>
  <c r="I235" i="17"/>
  <c r="L217" i="6"/>
  <c r="I23" i="8"/>
  <c r="L273" i="6"/>
  <c r="I46" i="17"/>
  <c r="M155" i="6"/>
  <c r="L133" i="17"/>
  <c r="M133" i="17" s="1"/>
  <c r="L168" i="6"/>
  <c r="I120" i="17"/>
  <c r="L70" i="6"/>
  <c r="I59" i="8"/>
  <c r="L20" i="6"/>
  <c r="I66" i="8"/>
  <c r="L307" i="6"/>
  <c r="I20" i="17"/>
  <c r="L286" i="6"/>
  <c r="L19" i="19" s="1"/>
  <c r="M19" i="19" s="1"/>
  <c r="I9" i="8"/>
  <c r="L38" i="6"/>
  <c r="I225" i="17"/>
  <c r="L108" i="6"/>
  <c r="I168" i="17"/>
  <c r="L274" i="6"/>
  <c r="I45" i="17"/>
  <c r="L57" i="6"/>
  <c r="I61" i="8"/>
  <c r="L223" i="6"/>
  <c r="I83" i="17"/>
  <c r="L306" i="6"/>
  <c r="I4" i="8"/>
  <c r="L172" i="6"/>
  <c r="I118" i="17"/>
  <c r="L284" i="6"/>
  <c r="I36" i="17"/>
  <c r="L193" i="6"/>
  <c r="I103" i="17"/>
  <c r="L208" i="6"/>
  <c r="I27" i="8"/>
  <c r="M61" i="6"/>
  <c r="L205" i="17"/>
  <c r="M205" i="17" s="1"/>
  <c r="L144" i="6"/>
  <c r="I143" i="17"/>
  <c r="L46" i="6"/>
  <c r="I219" i="17"/>
  <c r="L312" i="6"/>
  <c r="I16" i="17"/>
  <c r="L257" i="6"/>
  <c r="I58" i="17"/>
  <c r="L279" i="6"/>
  <c r="I41" i="17"/>
  <c r="L14" i="6"/>
  <c r="I245" i="17"/>
  <c r="L84" i="6"/>
  <c r="I188" i="17"/>
  <c r="L250" i="6"/>
  <c r="I61" i="17"/>
  <c r="L33" i="6"/>
  <c r="I229" i="17"/>
  <c r="L199" i="6"/>
  <c r="I99" i="17"/>
  <c r="L148" i="6"/>
  <c r="I139" i="17"/>
  <c r="L301" i="6"/>
  <c r="I5" i="8"/>
  <c r="L169" i="6"/>
  <c r="I121" i="17"/>
  <c r="L120" i="6"/>
  <c r="I157" i="17"/>
  <c r="L22" i="6"/>
  <c r="I239" i="17"/>
  <c r="L233" i="6"/>
  <c r="L20" i="19" s="1"/>
  <c r="M20" i="19" s="1"/>
  <c r="I19" i="8"/>
  <c r="L255" i="6"/>
  <c r="I60" i="17"/>
  <c r="L60" i="6"/>
  <c r="I206" i="17"/>
  <c r="L226" i="6"/>
  <c r="I81" i="17"/>
  <c r="L9" i="6"/>
  <c r="I249" i="17"/>
  <c r="L317" i="6"/>
  <c r="I11" i="17"/>
  <c r="L124" i="6"/>
  <c r="I154" i="17"/>
  <c r="L145" i="6"/>
  <c r="I142" i="17"/>
  <c r="L96" i="6"/>
  <c r="I178" i="17"/>
  <c r="L261" i="6"/>
  <c r="I54" i="17"/>
  <c r="L209" i="6"/>
  <c r="I28" i="8"/>
  <c r="L231" i="6"/>
  <c r="I78" i="17"/>
  <c r="L277" i="6"/>
  <c r="I10" i="8"/>
  <c r="L36" i="6"/>
  <c r="I227" i="17"/>
  <c r="L202" i="6"/>
  <c r="I96" i="17"/>
  <c r="L151" i="6"/>
  <c r="I137" i="17"/>
  <c r="L293" i="6"/>
  <c r="I29" i="17"/>
  <c r="L100" i="6"/>
  <c r="I174" i="17"/>
  <c r="L314" i="6"/>
  <c r="I14" i="17"/>
  <c r="L72" i="6"/>
  <c r="I196" i="17"/>
  <c r="L237" i="6"/>
  <c r="I18" i="8"/>
  <c r="L207" i="6"/>
  <c r="I92" i="17"/>
  <c r="L253" i="6"/>
  <c r="I16" i="8"/>
  <c r="L12" i="6"/>
  <c r="I247" i="17"/>
  <c r="L178" i="6"/>
  <c r="I114" i="17"/>
  <c r="L320" i="6"/>
  <c r="I8" i="17"/>
  <c r="L127" i="6"/>
  <c r="I47" i="8"/>
  <c r="L269" i="6"/>
  <c r="I51" i="17"/>
  <c r="L309" i="6"/>
  <c r="I19" i="17"/>
  <c r="L154" i="6"/>
  <c r="I134" i="17"/>
  <c r="L296" i="6"/>
  <c r="I28" i="17"/>
  <c r="L103" i="6"/>
  <c r="I171" i="17"/>
  <c r="L245" i="6"/>
  <c r="I67" i="17"/>
  <c r="L205" i="6"/>
  <c r="I29" i="8"/>
  <c r="L302" i="6"/>
  <c r="I24" i="17"/>
  <c r="L130" i="6"/>
  <c r="I151" i="17"/>
  <c r="L48" i="6"/>
  <c r="I217" i="17"/>
  <c r="L299" i="6"/>
  <c r="I26" i="17"/>
  <c r="L106" i="6"/>
  <c r="L17" i="19" s="1"/>
  <c r="M17" i="19" s="1"/>
  <c r="I51" i="8"/>
  <c r="L311" i="6"/>
  <c r="I3" i="8"/>
  <c r="L215" i="6"/>
  <c r="L6" i="19" s="1"/>
  <c r="M6" i="19" s="1"/>
  <c r="I24" i="8"/>
  <c r="M125" i="6"/>
  <c r="L48" i="8"/>
  <c r="M48" i="8" s="1"/>
  <c r="L305" i="6"/>
  <c r="I21" i="17"/>
  <c r="M63" i="6"/>
  <c r="L203" i="17"/>
  <c r="M203" i="17" s="1"/>
  <c r="L117" i="6"/>
  <c r="L18" i="19" s="1"/>
  <c r="M18" i="19" s="1"/>
  <c r="I50" i="8"/>
  <c r="M323" i="6"/>
  <c r="L5" i="17"/>
  <c r="M5" i="17" s="1"/>
  <c r="L67" i="6"/>
  <c r="I199" i="17"/>
  <c r="L41" i="6"/>
  <c r="I223" i="17"/>
  <c r="L263" i="6"/>
  <c r="I13" i="8"/>
  <c r="L321" i="6"/>
  <c r="I7" i="17"/>
  <c r="L191" i="6"/>
  <c r="I105" i="17"/>
  <c r="L143" i="6"/>
  <c r="I40" i="8"/>
  <c r="L69" i="6"/>
  <c r="I198" i="17"/>
  <c r="L43" i="6"/>
  <c r="I62" i="8"/>
  <c r="L17" i="6"/>
  <c r="I242" i="17"/>
  <c r="L315" i="6"/>
  <c r="I13" i="17"/>
  <c r="L122" i="6"/>
  <c r="I156" i="17"/>
  <c r="L24" i="6"/>
  <c r="I237" i="17"/>
  <c r="L213" i="6"/>
  <c r="L167" i="6"/>
  <c r="I122" i="17"/>
  <c r="L45" i="6"/>
  <c r="I220" i="17"/>
  <c r="L19" i="6"/>
  <c r="I67" i="8"/>
  <c r="L282" i="6"/>
  <c r="I38" i="17"/>
  <c r="L15" i="6"/>
  <c r="I244" i="17"/>
  <c r="L291" i="6"/>
  <c r="I31" i="17"/>
  <c r="L98" i="6"/>
  <c r="I177" i="17"/>
  <c r="L239" i="6"/>
  <c r="I73" i="17"/>
  <c r="L93" i="6"/>
  <c r="I181" i="17"/>
  <c r="M176" i="6"/>
  <c r="L116" i="17"/>
  <c r="M116" i="17" s="1"/>
  <c r="L95" i="6"/>
  <c r="I179" i="17"/>
  <c r="L287" i="6"/>
  <c r="I34" i="17"/>
  <c r="L256" i="6"/>
  <c r="I15" i="8"/>
  <c r="L285" i="6"/>
  <c r="I35" i="17"/>
  <c r="L303" i="6"/>
  <c r="I23" i="17"/>
  <c r="L104" i="6"/>
  <c r="L8" i="19" s="1"/>
  <c r="M8" i="19" s="1"/>
  <c r="I52" i="8"/>
  <c r="L246" i="6"/>
  <c r="L14" i="19" s="1"/>
  <c r="M14" i="19" s="1"/>
  <c r="I17" i="8"/>
  <c r="L53" i="6"/>
  <c r="I212" i="17"/>
  <c r="L267" i="6"/>
  <c r="I11" i="8"/>
  <c r="L74" i="6"/>
  <c r="L5" i="19" s="1"/>
  <c r="M5" i="19" s="1"/>
  <c r="I57" i="8"/>
  <c r="L119" i="6"/>
  <c r="I158" i="17"/>
  <c r="M179" i="6"/>
  <c r="L113" i="17"/>
  <c r="M113" i="17" s="1"/>
  <c r="L91" i="6"/>
  <c r="M85" i="6"/>
  <c r="L54" i="8"/>
  <c r="M54" i="8" s="1"/>
  <c r="M34" i="6"/>
  <c r="L228" i="17"/>
  <c r="M228" i="17" s="1"/>
  <c r="M272" i="6"/>
  <c r="L47" i="17"/>
  <c r="M47" i="17" s="1"/>
  <c r="L71" i="6"/>
  <c r="I197" i="17"/>
  <c r="L260" i="6"/>
  <c r="I14" i="8"/>
  <c r="L234" i="6"/>
  <c r="I77" i="17"/>
  <c r="L232" i="6"/>
  <c r="I20" i="8"/>
  <c r="L278" i="6"/>
  <c r="I42" i="17"/>
  <c r="L13" i="6"/>
  <c r="I246" i="17"/>
  <c r="L297" i="6"/>
  <c r="I27" i="17"/>
  <c r="L80" i="6"/>
  <c r="I56" i="8"/>
  <c r="L222" i="6"/>
  <c r="I84" i="17"/>
  <c r="L29" i="6"/>
  <c r="I233" i="17"/>
  <c r="L243" i="6"/>
  <c r="I69" i="17"/>
  <c r="L50" i="6"/>
  <c r="I215" i="17"/>
  <c r="I326" i="6"/>
  <c r="M3" i="6"/>
  <c r="L21" i="6"/>
  <c r="L240" i="17" s="1"/>
  <c r="M240" i="17" s="1"/>
  <c r="M185" i="6" l="1"/>
  <c r="L70" i="17"/>
  <c r="M70" i="17" s="1"/>
  <c r="L167" i="17"/>
  <c r="M167" i="17" s="1"/>
  <c r="Z3" i="17"/>
  <c r="L254" i="17"/>
  <c r="M254" i="17" s="1"/>
  <c r="AC3" i="6"/>
  <c r="AI14" i="6" s="1"/>
  <c r="Z3" i="19"/>
  <c r="L149" i="17"/>
  <c r="M149" i="17" s="1"/>
  <c r="L10" i="19"/>
  <c r="M10" i="19" s="1"/>
  <c r="Z3" i="8"/>
  <c r="L17" i="17"/>
  <c r="M17" i="17" s="1"/>
  <c r="L46" i="8"/>
  <c r="M46" i="8" s="1"/>
  <c r="L22" i="8"/>
  <c r="M22" i="8" s="1"/>
  <c r="M37" i="6"/>
  <c r="M77" i="6"/>
  <c r="M218" i="6"/>
  <c r="L7" i="8"/>
  <c r="M7" i="8" s="1"/>
  <c r="L234" i="17"/>
  <c r="M234" i="17" s="1"/>
  <c r="L68" i="8"/>
  <c r="M68" i="8" s="1"/>
  <c r="L12" i="8"/>
  <c r="M12" i="8" s="1"/>
  <c r="M266" i="6"/>
  <c r="L253" i="17"/>
  <c r="M253" i="17" s="1"/>
  <c r="L95" i="17"/>
  <c r="M95" i="17" s="1"/>
  <c r="M131" i="6"/>
  <c r="L210" i="17"/>
  <c r="M210" i="17" s="1"/>
  <c r="M161" i="6"/>
  <c r="L38" i="8"/>
  <c r="M38" i="8" s="1"/>
  <c r="L186" i="17"/>
  <c r="M186" i="17" s="1"/>
  <c r="M82" i="6"/>
  <c r="L34" i="8"/>
  <c r="M34" i="8" s="1"/>
  <c r="L136" i="17"/>
  <c r="M136" i="17" s="1"/>
  <c r="L63" i="8"/>
  <c r="M63" i="8" s="1"/>
  <c r="M39" i="6"/>
  <c r="L65" i="8"/>
  <c r="M65" i="8" s="1"/>
  <c r="L35" i="8"/>
  <c r="M35" i="8" s="1"/>
  <c r="I22" i="19"/>
  <c r="M89" i="6"/>
  <c r="L7" i="19"/>
  <c r="M7" i="19" s="1"/>
  <c r="L65" i="17"/>
  <c r="M65" i="17" s="1"/>
  <c r="M149" i="6"/>
  <c r="L12" i="19"/>
  <c r="M12" i="19" s="1"/>
  <c r="L58" i="8"/>
  <c r="M58" i="8" s="1"/>
  <c r="M194" i="6"/>
  <c r="L9" i="19"/>
  <c r="M9" i="19" s="1"/>
  <c r="L53" i="8"/>
  <c r="M53" i="8" s="1"/>
  <c r="M4" i="19"/>
  <c r="M259" i="6"/>
  <c r="M79" i="6"/>
  <c r="L40" i="17"/>
  <c r="M40" i="17" s="1"/>
  <c r="L208" i="17"/>
  <c r="M208" i="17" s="1"/>
  <c r="M141" i="6"/>
  <c r="M159" i="6"/>
  <c r="M101" i="6"/>
  <c r="L163" i="17"/>
  <c r="M163" i="17" s="1"/>
  <c r="L194" i="17"/>
  <c r="M194" i="17" s="1"/>
  <c r="L30" i="8"/>
  <c r="M30" i="8" s="1"/>
  <c r="L44" i="17"/>
  <c r="M44" i="17" s="1"/>
  <c r="M221" i="6"/>
  <c r="L36" i="8"/>
  <c r="M36" i="8" s="1"/>
  <c r="L62" i="17"/>
  <c r="M62" i="17" s="1"/>
  <c r="L49" i="8"/>
  <c r="M49" i="8" s="1"/>
  <c r="L119" i="17"/>
  <c r="M119" i="17" s="1"/>
  <c r="M31" i="6"/>
  <c r="L32" i="17"/>
  <c r="M32" i="17" s="1"/>
  <c r="L39" i="8"/>
  <c r="M39" i="8" s="1"/>
  <c r="L164" i="17"/>
  <c r="M164" i="17" s="1"/>
  <c r="L98" i="17"/>
  <c r="M98" i="17" s="1"/>
  <c r="L161" i="17"/>
  <c r="M161" i="17" s="1"/>
  <c r="L132" i="17"/>
  <c r="M132" i="17" s="1"/>
  <c r="L201" i="17"/>
  <c r="M201" i="17" s="1"/>
  <c r="L25" i="17"/>
  <c r="M25" i="17" s="1"/>
  <c r="L250" i="17"/>
  <c r="M250" i="17" s="1"/>
  <c r="L147" i="17"/>
  <c r="M147" i="17" s="1"/>
  <c r="L18" i="17"/>
  <c r="M18" i="17" s="1"/>
  <c r="L176" i="17"/>
  <c r="M176" i="17" s="1"/>
  <c r="L55" i="17"/>
  <c r="M55" i="17" s="1"/>
  <c r="L10" i="17"/>
  <c r="M10" i="17" s="1"/>
  <c r="L90" i="17"/>
  <c r="M90" i="17" s="1"/>
  <c r="L213" i="17"/>
  <c r="M213" i="17" s="1"/>
  <c r="M167" i="6"/>
  <c r="L122" i="17"/>
  <c r="M122" i="17" s="1"/>
  <c r="M104" i="6"/>
  <c r="L52" i="8"/>
  <c r="M52" i="8" s="1"/>
  <c r="M134" i="6"/>
  <c r="L44" i="8"/>
  <c r="M44" i="8" s="1"/>
  <c r="M74" i="6"/>
  <c r="L57" i="8"/>
  <c r="M57" i="8" s="1"/>
  <c r="M282" i="6"/>
  <c r="L38" i="17"/>
  <c r="M38" i="17" s="1"/>
  <c r="M265" i="6"/>
  <c r="L52" i="17"/>
  <c r="M52" i="17" s="1"/>
  <c r="M142" i="6"/>
  <c r="L145" i="17"/>
  <c r="M145" i="17" s="1"/>
  <c r="M288" i="6"/>
  <c r="L8" i="8"/>
  <c r="M8" i="8" s="1"/>
  <c r="M126" i="6"/>
  <c r="L153" i="17"/>
  <c r="M153" i="17" s="1"/>
  <c r="M171" i="6"/>
  <c r="L37" i="8"/>
  <c r="M37" i="8" s="1"/>
  <c r="M53" i="6"/>
  <c r="L212" i="17"/>
  <c r="M212" i="17" s="1"/>
  <c r="M45" i="6"/>
  <c r="L220" i="17"/>
  <c r="M220" i="17" s="1"/>
  <c r="M243" i="6"/>
  <c r="L69" i="17"/>
  <c r="M69" i="17" s="1"/>
  <c r="M191" i="6"/>
  <c r="L105" i="17"/>
  <c r="M105" i="17" s="1"/>
  <c r="M127" i="6"/>
  <c r="L47" i="8"/>
  <c r="M47" i="8" s="1"/>
  <c r="M202" i="6"/>
  <c r="L96" i="17"/>
  <c r="M96" i="17" s="1"/>
  <c r="M60" i="6"/>
  <c r="L206" i="17"/>
  <c r="M206" i="17" s="1"/>
  <c r="M14" i="6"/>
  <c r="L245" i="17"/>
  <c r="M245" i="17" s="1"/>
  <c r="M172" i="6"/>
  <c r="L118" i="17"/>
  <c r="M118" i="17" s="1"/>
  <c r="M132" i="6"/>
  <c r="L45" i="8"/>
  <c r="M45" i="8" s="1"/>
  <c r="M241" i="6"/>
  <c r="L71" i="17"/>
  <c r="M71" i="17" s="1"/>
  <c r="M118" i="6"/>
  <c r="L159" i="17"/>
  <c r="M159" i="17" s="1"/>
  <c r="M238" i="6"/>
  <c r="L74" i="17"/>
  <c r="M74" i="17" s="1"/>
  <c r="M114" i="6"/>
  <c r="L162" i="17"/>
  <c r="M162" i="17" s="1"/>
  <c r="M219" i="6"/>
  <c r="L87" i="17"/>
  <c r="M87" i="17" s="1"/>
  <c r="M186" i="6"/>
  <c r="L33" i="8"/>
  <c r="M33" i="8" s="1"/>
  <c r="M75" i="6"/>
  <c r="L195" i="17"/>
  <c r="M195" i="17" s="1"/>
  <c r="M240" i="6"/>
  <c r="L72" i="17"/>
  <c r="M72" i="17" s="1"/>
  <c r="M204" i="6"/>
  <c r="L94" i="17"/>
  <c r="M94" i="17" s="1"/>
  <c r="M201" i="6"/>
  <c r="L97" i="17"/>
  <c r="M97" i="17" s="1"/>
  <c r="M150" i="6"/>
  <c r="L138" i="17"/>
  <c r="M138" i="17" s="1"/>
  <c r="M29" i="6"/>
  <c r="L233" i="17"/>
  <c r="M233" i="17" s="1"/>
  <c r="M305" i="6"/>
  <c r="L21" i="17"/>
  <c r="M21" i="17" s="1"/>
  <c r="M320" i="6"/>
  <c r="L8" i="17"/>
  <c r="M8" i="17" s="1"/>
  <c r="M36" i="6"/>
  <c r="L227" i="17"/>
  <c r="M227" i="17" s="1"/>
  <c r="M255" i="6"/>
  <c r="L60" i="17"/>
  <c r="M60" i="17" s="1"/>
  <c r="M279" i="6"/>
  <c r="L41" i="17"/>
  <c r="M41" i="17" s="1"/>
  <c r="M306" i="6"/>
  <c r="L4" i="8"/>
  <c r="M4" i="8" s="1"/>
  <c r="M62" i="6"/>
  <c r="L204" i="17"/>
  <c r="M204" i="17" s="1"/>
  <c r="M51" i="6"/>
  <c r="L214" i="17"/>
  <c r="M214" i="17" s="1"/>
  <c r="M216" i="6"/>
  <c r="L25" i="8"/>
  <c r="M25" i="8" s="1"/>
  <c r="M254" i="6"/>
  <c r="L59" i="17"/>
  <c r="M59" i="17" s="1"/>
  <c r="M140" i="6"/>
  <c r="L41" i="8"/>
  <c r="M41" i="8" s="1"/>
  <c r="M210" i="6"/>
  <c r="L91" i="17"/>
  <c r="M91" i="17" s="1"/>
  <c r="M212" i="6"/>
  <c r="L26" i="8"/>
  <c r="M26" i="8" s="1"/>
  <c r="M35" i="6"/>
  <c r="L64" i="8"/>
  <c r="M64" i="8" s="1"/>
  <c r="M8" i="6"/>
  <c r="L69" i="8"/>
  <c r="M69" i="8" s="1"/>
  <c r="M222" i="6"/>
  <c r="L84" i="17"/>
  <c r="M84" i="17" s="1"/>
  <c r="M213" i="6"/>
  <c r="L89" i="17"/>
  <c r="M89" i="17" s="1"/>
  <c r="M321" i="6"/>
  <c r="L7" i="17"/>
  <c r="M48" i="6"/>
  <c r="L217" i="17"/>
  <c r="M217" i="17" s="1"/>
  <c r="M178" i="6"/>
  <c r="L114" i="17"/>
  <c r="M114" i="17" s="1"/>
  <c r="M277" i="6"/>
  <c r="L10" i="8"/>
  <c r="M10" i="8" s="1"/>
  <c r="M233" i="6"/>
  <c r="L19" i="8"/>
  <c r="M19" i="8" s="1"/>
  <c r="M257" i="6"/>
  <c r="L58" i="17"/>
  <c r="M58" i="17" s="1"/>
  <c r="M223" i="6"/>
  <c r="L83" i="17"/>
  <c r="M83" i="17" s="1"/>
  <c r="M16" i="6"/>
  <c r="L243" i="17"/>
  <c r="M243" i="17" s="1"/>
  <c r="M220" i="6"/>
  <c r="L85" i="17"/>
  <c r="M85" i="17" s="1"/>
  <c r="M313" i="6"/>
  <c r="L15" i="17"/>
  <c r="M15" i="17" s="1"/>
  <c r="M190" i="6"/>
  <c r="L106" i="17"/>
  <c r="M106" i="17" s="1"/>
  <c r="M283" i="6"/>
  <c r="L37" i="17"/>
  <c r="M37" i="17" s="1"/>
  <c r="M23" i="6"/>
  <c r="L238" i="17"/>
  <c r="M238" i="17" s="1"/>
  <c r="M54" i="6"/>
  <c r="L211" i="17"/>
  <c r="M211" i="17" s="1"/>
  <c r="M88" i="6"/>
  <c r="L185" i="17"/>
  <c r="M185" i="17" s="1"/>
  <c r="M252" i="6"/>
  <c r="L63" i="17"/>
  <c r="M63" i="17" s="1"/>
  <c r="M225" i="6"/>
  <c r="L82" i="17"/>
  <c r="M82" i="17" s="1"/>
  <c r="M303" i="6"/>
  <c r="L23" i="17"/>
  <c r="M23" i="17" s="1"/>
  <c r="M80" i="6"/>
  <c r="L56" i="8"/>
  <c r="M56" i="8" s="1"/>
  <c r="M263" i="6"/>
  <c r="L13" i="8"/>
  <c r="M13" i="8" s="1"/>
  <c r="M130" i="6"/>
  <c r="L151" i="17"/>
  <c r="M151" i="17" s="1"/>
  <c r="M12" i="6"/>
  <c r="L247" i="17"/>
  <c r="M247" i="17" s="1"/>
  <c r="M231" i="6"/>
  <c r="L78" i="17"/>
  <c r="M78" i="17" s="1"/>
  <c r="M22" i="6"/>
  <c r="L239" i="17"/>
  <c r="M239" i="17" s="1"/>
  <c r="M312" i="6"/>
  <c r="L16" i="17"/>
  <c r="M16" i="17" s="1"/>
  <c r="M57" i="6"/>
  <c r="L61" i="8"/>
  <c r="M61" i="8" s="1"/>
  <c r="M18" i="6"/>
  <c r="L241" i="17"/>
  <c r="M241" i="17" s="1"/>
  <c r="M30" i="6"/>
  <c r="L232" i="17"/>
  <c r="M232" i="17" s="1"/>
  <c r="M123" i="6"/>
  <c r="L155" i="17"/>
  <c r="M155" i="17" s="1"/>
  <c r="M195" i="6"/>
  <c r="L102" i="17"/>
  <c r="M102" i="17" s="1"/>
  <c r="M295" i="6"/>
  <c r="L6" i="8"/>
  <c r="M90" i="6"/>
  <c r="L184" i="17"/>
  <c r="M184" i="17" s="1"/>
  <c r="M187" i="6"/>
  <c r="L108" i="17"/>
  <c r="M108" i="17" s="1"/>
  <c r="M182" i="6"/>
  <c r="L111" i="17"/>
  <c r="M111" i="17" s="1"/>
  <c r="M59" i="6"/>
  <c r="L207" i="17"/>
  <c r="M207" i="17" s="1"/>
  <c r="M285" i="6"/>
  <c r="L35" i="17"/>
  <c r="M35" i="17" s="1"/>
  <c r="M297" i="6"/>
  <c r="L27" i="17"/>
  <c r="M27" i="17" s="1"/>
  <c r="M41" i="6"/>
  <c r="L223" i="17"/>
  <c r="M223" i="17" s="1"/>
  <c r="M302" i="6"/>
  <c r="L24" i="17"/>
  <c r="M24" i="17" s="1"/>
  <c r="M253" i="6"/>
  <c r="L16" i="8"/>
  <c r="M16" i="8" s="1"/>
  <c r="M209" i="6"/>
  <c r="L28" i="8"/>
  <c r="M28" i="8" s="1"/>
  <c r="M120" i="6"/>
  <c r="L157" i="17"/>
  <c r="M157" i="17" s="1"/>
  <c r="M46" i="6"/>
  <c r="L219" i="17"/>
  <c r="M219" i="17" s="1"/>
  <c r="M274" i="6"/>
  <c r="L45" i="17"/>
  <c r="M45" i="17" s="1"/>
  <c r="M273" i="6"/>
  <c r="L46" i="17"/>
  <c r="M46" i="17" s="1"/>
  <c r="M44" i="6"/>
  <c r="L221" i="17"/>
  <c r="M221" i="17" s="1"/>
  <c r="M271" i="6"/>
  <c r="L48" i="17"/>
  <c r="M48" i="17" s="1"/>
  <c r="M292" i="6"/>
  <c r="L30" i="17"/>
  <c r="M30" i="17" s="1"/>
  <c r="M258" i="6"/>
  <c r="L57" i="17"/>
  <c r="M57" i="17" s="1"/>
  <c r="M129" i="6"/>
  <c r="L152" i="17"/>
  <c r="M152" i="17" s="1"/>
  <c r="M116" i="6"/>
  <c r="L160" i="17"/>
  <c r="M160" i="17" s="1"/>
  <c r="M136" i="6"/>
  <c r="L148" i="17"/>
  <c r="M148" i="17" s="1"/>
  <c r="M276" i="6"/>
  <c r="L43" i="17"/>
  <c r="M43" i="17" s="1"/>
  <c r="M13" i="6"/>
  <c r="L246" i="17"/>
  <c r="M246" i="17" s="1"/>
  <c r="M24" i="6"/>
  <c r="L237" i="17"/>
  <c r="M237" i="17" s="1"/>
  <c r="M67" i="6"/>
  <c r="L199" i="17"/>
  <c r="M199" i="17" s="1"/>
  <c r="M205" i="6"/>
  <c r="L29" i="8"/>
  <c r="M29" i="8" s="1"/>
  <c r="M207" i="6"/>
  <c r="L92" i="17"/>
  <c r="M92" i="17" s="1"/>
  <c r="M261" i="6"/>
  <c r="L54" i="17"/>
  <c r="M54" i="17" s="1"/>
  <c r="M169" i="6"/>
  <c r="L121" i="17"/>
  <c r="M121" i="17" s="1"/>
  <c r="M144" i="6"/>
  <c r="L143" i="17"/>
  <c r="M143" i="17" s="1"/>
  <c r="M108" i="6"/>
  <c r="L168" i="17"/>
  <c r="M168" i="17" s="1"/>
  <c r="M94" i="6"/>
  <c r="L180" i="17"/>
  <c r="M180" i="17" s="1"/>
  <c r="M105" i="6"/>
  <c r="L170" i="17"/>
  <c r="M170" i="17" s="1"/>
  <c r="M102" i="6"/>
  <c r="L172" i="17"/>
  <c r="M172" i="17" s="1"/>
  <c r="M174" i="6"/>
  <c r="L117" i="17"/>
  <c r="M117" i="17" s="1"/>
  <c r="M56" i="6"/>
  <c r="L209" i="17"/>
  <c r="M209" i="17" s="1"/>
  <c r="M256" i="6"/>
  <c r="L15" i="8"/>
  <c r="M15" i="8" s="1"/>
  <c r="M287" i="6"/>
  <c r="L34" i="17"/>
  <c r="M34" i="17" s="1"/>
  <c r="M304" i="6"/>
  <c r="L22" i="17"/>
  <c r="M22" i="17" s="1"/>
  <c r="M289" i="6"/>
  <c r="L33" i="17"/>
  <c r="M33" i="17" s="1"/>
  <c r="M166" i="6"/>
  <c r="L123" i="17"/>
  <c r="M123" i="17" s="1"/>
  <c r="I255" i="17"/>
  <c r="M214" i="6"/>
  <c r="L88" i="17"/>
  <c r="M88" i="17" s="1"/>
  <c r="M138" i="6"/>
  <c r="L42" i="8"/>
  <c r="M42" i="8" s="1"/>
  <c r="M206" i="6"/>
  <c r="L93" i="17"/>
  <c r="M93" i="17" s="1"/>
  <c r="M119" i="6"/>
  <c r="L158" i="17"/>
  <c r="M158" i="17" s="1"/>
  <c r="M239" i="6"/>
  <c r="L73" i="17"/>
  <c r="M73" i="17" s="1"/>
  <c r="M278" i="6"/>
  <c r="L42" i="17"/>
  <c r="M42" i="17" s="1"/>
  <c r="M122" i="6"/>
  <c r="L156" i="17"/>
  <c r="M156" i="17" s="1"/>
  <c r="M215" i="6"/>
  <c r="L24" i="8"/>
  <c r="M24" i="8" s="1"/>
  <c r="M245" i="6"/>
  <c r="L67" i="17"/>
  <c r="M67" i="17" s="1"/>
  <c r="M237" i="6"/>
  <c r="L18" i="8"/>
  <c r="M18" i="8" s="1"/>
  <c r="M96" i="6"/>
  <c r="L178" i="17"/>
  <c r="M178" i="17" s="1"/>
  <c r="M301" i="6"/>
  <c r="L5" i="8"/>
  <c r="M5" i="8" s="1"/>
  <c r="M38" i="6"/>
  <c r="L225" i="17"/>
  <c r="M225" i="17" s="1"/>
  <c r="M217" i="6"/>
  <c r="L23" i="8"/>
  <c r="M23" i="8" s="1"/>
  <c r="M192" i="6"/>
  <c r="L104" i="17"/>
  <c r="M104" i="17" s="1"/>
  <c r="M322" i="6"/>
  <c r="L6" i="17"/>
  <c r="M6" i="17" s="1"/>
  <c r="M235" i="6"/>
  <c r="L76" i="17"/>
  <c r="M76" i="17" s="1"/>
  <c r="M325" i="6"/>
  <c r="L3" i="17"/>
  <c r="M32" i="6"/>
  <c r="L230" i="17"/>
  <c r="M230" i="17" s="1"/>
  <c r="M95" i="6"/>
  <c r="L179" i="17"/>
  <c r="M179" i="17" s="1"/>
  <c r="M98" i="6"/>
  <c r="L177" i="17"/>
  <c r="M177" i="17" s="1"/>
  <c r="I70" i="8"/>
  <c r="M180" i="6"/>
  <c r="L112" i="17"/>
  <c r="M112" i="17" s="1"/>
  <c r="M99" i="6"/>
  <c r="L175" i="17"/>
  <c r="M175" i="17" s="1"/>
  <c r="M198" i="6"/>
  <c r="L100" i="17"/>
  <c r="M100" i="17" s="1"/>
  <c r="M164" i="6"/>
  <c r="L125" i="17"/>
  <c r="M125" i="17" s="1"/>
  <c r="M160" i="6"/>
  <c r="L128" i="17"/>
  <c r="M128" i="17" s="1"/>
  <c r="M91" i="6"/>
  <c r="L183" i="17"/>
  <c r="M183" i="17" s="1"/>
  <c r="M232" i="6"/>
  <c r="L20" i="8"/>
  <c r="M20" i="8" s="1"/>
  <c r="M315" i="6"/>
  <c r="L13" i="17"/>
  <c r="M13" i="17" s="1"/>
  <c r="M311" i="6"/>
  <c r="L3" i="8"/>
  <c r="M103" i="6"/>
  <c r="L171" i="17"/>
  <c r="M171" i="17" s="1"/>
  <c r="M72" i="6"/>
  <c r="L196" i="17"/>
  <c r="M196" i="17" s="1"/>
  <c r="M145" i="6"/>
  <c r="L142" i="17"/>
  <c r="M142" i="17" s="1"/>
  <c r="M148" i="6"/>
  <c r="L139" i="17"/>
  <c r="M139" i="17" s="1"/>
  <c r="M286" i="6"/>
  <c r="L9" i="8"/>
  <c r="M9" i="8" s="1"/>
  <c r="M27" i="6"/>
  <c r="L235" i="17"/>
  <c r="M235" i="17" s="1"/>
  <c r="M156" i="6"/>
  <c r="L131" i="17"/>
  <c r="M131" i="17" s="1"/>
  <c r="M177" i="6"/>
  <c r="L115" i="17"/>
  <c r="M115" i="17" s="1"/>
  <c r="M249" i="6"/>
  <c r="L64" i="17"/>
  <c r="M64" i="17" s="1"/>
  <c r="M26" i="6"/>
  <c r="L236" i="17"/>
  <c r="M236" i="17" s="1"/>
  <c r="M291" i="6"/>
  <c r="L31" i="17"/>
  <c r="M31" i="17" s="1"/>
  <c r="M110" i="6"/>
  <c r="L166" i="17"/>
  <c r="M166" i="17" s="1"/>
  <c r="M268" i="6"/>
  <c r="L50" i="17"/>
  <c r="M50" i="17" s="1"/>
  <c r="M47" i="6"/>
  <c r="L218" i="17"/>
  <c r="M218" i="17" s="1"/>
  <c r="M162" i="6"/>
  <c r="L126" i="17"/>
  <c r="M126" i="17" s="1"/>
  <c r="M234" i="6"/>
  <c r="L77" i="17"/>
  <c r="M77" i="17" s="1"/>
  <c r="M17" i="6"/>
  <c r="L242" i="17"/>
  <c r="M242" i="17" s="1"/>
  <c r="M106" i="6"/>
  <c r="L51" i="8"/>
  <c r="M51" i="8" s="1"/>
  <c r="M296" i="6"/>
  <c r="L28" i="17"/>
  <c r="M28" i="17" s="1"/>
  <c r="M314" i="6"/>
  <c r="L14" i="17"/>
  <c r="M14" i="17" s="1"/>
  <c r="M124" i="6"/>
  <c r="L154" i="17"/>
  <c r="M154" i="17" s="1"/>
  <c r="M199" i="6"/>
  <c r="L99" i="17"/>
  <c r="M99" i="17" s="1"/>
  <c r="M307" i="6"/>
  <c r="L20" i="17"/>
  <c r="M20" i="17" s="1"/>
  <c r="M196" i="6"/>
  <c r="L101" i="17"/>
  <c r="M101" i="17" s="1"/>
  <c r="M86" i="6"/>
  <c r="L187" i="17"/>
  <c r="M187" i="17" s="1"/>
  <c r="M11" i="6"/>
  <c r="L248" i="17"/>
  <c r="M248" i="17" s="1"/>
  <c r="M83" i="6"/>
  <c r="L55" i="8"/>
  <c r="M55" i="8" s="1"/>
  <c r="M264" i="6"/>
  <c r="L53" i="17"/>
  <c r="M53" i="17" s="1"/>
  <c r="M15" i="6"/>
  <c r="L244" i="17"/>
  <c r="M244" i="17" s="1"/>
  <c r="M64" i="6"/>
  <c r="L202" i="17"/>
  <c r="M202" i="17" s="1"/>
  <c r="M78" i="6"/>
  <c r="L192" i="17"/>
  <c r="M192" i="17" s="1"/>
  <c r="M270" i="6"/>
  <c r="L49" i="17"/>
  <c r="M49" i="17" s="1"/>
  <c r="M5" i="6"/>
  <c r="L252" i="17"/>
  <c r="M252" i="17" s="1"/>
  <c r="M188" i="6"/>
  <c r="L32" i="8"/>
  <c r="M32" i="8" s="1"/>
  <c r="M260" i="6"/>
  <c r="L14" i="8"/>
  <c r="M14" i="8" s="1"/>
  <c r="M43" i="6"/>
  <c r="L62" i="8"/>
  <c r="M62" i="8" s="1"/>
  <c r="M299" i="6"/>
  <c r="L26" i="17"/>
  <c r="M26" i="17" s="1"/>
  <c r="M154" i="6"/>
  <c r="L134" i="17"/>
  <c r="M134" i="17" s="1"/>
  <c r="M100" i="6"/>
  <c r="L174" i="17"/>
  <c r="M174" i="17" s="1"/>
  <c r="M317" i="6"/>
  <c r="L11" i="17"/>
  <c r="M11" i="17" s="1"/>
  <c r="M33" i="6"/>
  <c r="L229" i="17"/>
  <c r="M229" i="17" s="1"/>
  <c r="M208" i="6"/>
  <c r="L27" i="8"/>
  <c r="M27" i="8" s="1"/>
  <c r="M20" i="6"/>
  <c r="L66" i="8"/>
  <c r="M66" i="8" s="1"/>
  <c r="M6" i="6"/>
  <c r="L251" i="17"/>
  <c r="M251" i="17" s="1"/>
  <c r="M107" i="6"/>
  <c r="L169" i="17"/>
  <c r="M169" i="17" s="1"/>
  <c r="M40" i="6"/>
  <c r="L224" i="17"/>
  <c r="M224" i="17" s="1"/>
  <c r="M228" i="6"/>
  <c r="L79" i="17"/>
  <c r="M79" i="17" s="1"/>
  <c r="M281" i="6"/>
  <c r="L39" i="17"/>
  <c r="M39" i="17" s="1"/>
  <c r="M165" i="6"/>
  <c r="L124" i="17"/>
  <c r="M124" i="17" s="1"/>
  <c r="M66" i="6"/>
  <c r="L200" i="17"/>
  <c r="M200" i="17" s="1"/>
  <c r="M319" i="6"/>
  <c r="L9" i="17"/>
  <c r="M9" i="17" s="1"/>
  <c r="M137" i="6"/>
  <c r="L43" i="8"/>
  <c r="M43" i="8" s="1"/>
  <c r="M147" i="6"/>
  <c r="L140" i="17"/>
  <c r="M140" i="17" s="1"/>
  <c r="M236" i="6"/>
  <c r="L75" i="17"/>
  <c r="M75" i="17" s="1"/>
  <c r="M246" i="6"/>
  <c r="L17" i="8"/>
  <c r="M17" i="8" s="1"/>
  <c r="M71" i="6"/>
  <c r="L197" i="17"/>
  <c r="M197" i="17" s="1"/>
  <c r="M69" i="6"/>
  <c r="L198" i="17"/>
  <c r="M198" i="17" s="1"/>
  <c r="M117" i="6"/>
  <c r="L50" i="8"/>
  <c r="M50" i="8" s="1"/>
  <c r="M309" i="6"/>
  <c r="L19" i="17"/>
  <c r="M19" i="17" s="1"/>
  <c r="M293" i="6"/>
  <c r="L29" i="17"/>
  <c r="M29" i="17" s="1"/>
  <c r="M9" i="6"/>
  <c r="L249" i="17"/>
  <c r="M249" i="17" s="1"/>
  <c r="M250" i="6"/>
  <c r="L61" i="17"/>
  <c r="M61" i="17" s="1"/>
  <c r="M193" i="6"/>
  <c r="L103" i="17"/>
  <c r="M103" i="17" s="1"/>
  <c r="M70" i="6"/>
  <c r="L59" i="8"/>
  <c r="M59" i="8" s="1"/>
  <c r="M247" i="6"/>
  <c r="L66" i="17"/>
  <c r="M66" i="17" s="1"/>
  <c r="M42" i="6"/>
  <c r="L222" i="17"/>
  <c r="M222" i="17" s="1"/>
  <c r="M189" i="6"/>
  <c r="L107" i="17"/>
  <c r="M107" i="17" s="1"/>
  <c r="M158" i="6"/>
  <c r="L130" i="17"/>
  <c r="M130" i="17" s="1"/>
  <c r="M230" i="6"/>
  <c r="L21" i="8"/>
  <c r="M21" i="8" s="1"/>
  <c r="M244" i="6"/>
  <c r="L68" i="17"/>
  <c r="M68" i="17" s="1"/>
  <c r="M93" i="6"/>
  <c r="L181" i="17"/>
  <c r="M181" i="17" s="1"/>
  <c r="M267" i="6"/>
  <c r="L11" i="8"/>
  <c r="M11" i="8" s="1"/>
  <c r="M19" i="6"/>
  <c r="L67" i="8"/>
  <c r="M67" i="8" s="1"/>
  <c r="M92" i="6"/>
  <c r="L182" i="17"/>
  <c r="M182" i="17" s="1"/>
  <c r="M153" i="6"/>
  <c r="L135" i="17"/>
  <c r="M135" i="17" s="1"/>
  <c r="M316" i="6"/>
  <c r="L12" i="17"/>
  <c r="M12" i="17" s="1"/>
  <c r="M324" i="6"/>
  <c r="L4" i="17"/>
  <c r="M4" i="17" s="1"/>
  <c r="M50" i="6"/>
  <c r="L215" i="17"/>
  <c r="M215" i="17" s="1"/>
  <c r="M143" i="6"/>
  <c r="L40" i="8"/>
  <c r="M40" i="8" s="1"/>
  <c r="M269" i="6"/>
  <c r="L51" i="17"/>
  <c r="M51" i="17" s="1"/>
  <c r="M151" i="6"/>
  <c r="L137" i="17"/>
  <c r="M137" i="17" s="1"/>
  <c r="M226" i="6"/>
  <c r="L81" i="17"/>
  <c r="M81" i="17" s="1"/>
  <c r="M84" i="6"/>
  <c r="L188" i="17"/>
  <c r="M188" i="17" s="1"/>
  <c r="M284" i="6"/>
  <c r="L36" i="17"/>
  <c r="M36" i="17" s="1"/>
  <c r="M168" i="6"/>
  <c r="L120" i="17"/>
  <c r="M120" i="17" s="1"/>
  <c r="M81" i="6"/>
  <c r="L190" i="17"/>
  <c r="M190" i="17" s="1"/>
  <c r="M68" i="6"/>
  <c r="L60" i="8"/>
  <c r="M60" i="8" s="1"/>
  <c r="M112" i="6"/>
  <c r="L165" i="17"/>
  <c r="M165" i="17" s="1"/>
  <c r="M139" i="6"/>
  <c r="L146" i="17"/>
  <c r="M146" i="17" s="1"/>
  <c r="M184" i="6"/>
  <c r="L110" i="17"/>
  <c r="M110" i="17" s="1"/>
  <c r="M21" i="6"/>
  <c r="L326" i="6"/>
  <c r="M326" i="6" s="1"/>
  <c r="Q4" i="6"/>
  <c r="AD3" i="6" l="1"/>
  <c r="AE3" i="6" s="1"/>
  <c r="Q4" i="19"/>
  <c r="AC3" i="17"/>
  <c r="AC3" i="19"/>
  <c r="AD3" i="19" s="1"/>
  <c r="AE3" i="19" s="1"/>
  <c r="AC3" i="8"/>
  <c r="L22" i="19"/>
  <c r="M22" i="19" s="1"/>
  <c r="L70" i="8"/>
  <c r="M70" i="8" s="1"/>
  <c r="M3" i="8"/>
  <c r="Q4" i="8"/>
  <c r="L255" i="17"/>
  <c r="M255" i="17" s="1"/>
  <c r="M3" i="17"/>
  <c r="Q4" i="17"/>
  <c r="M6" i="8"/>
  <c r="M7" i="17"/>
  <c r="AJ14" i="6"/>
  <c r="AD3" i="8" l="1"/>
  <c r="AE3" i="8" s="1"/>
  <c r="AD3" i="17"/>
  <c r="AE3" i="17" s="1"/>
</calcChain>
</file>

<file path=xl/sharedStrings.xml><?xml version="1.0" encoding="utf-8"?>
<sst xmlns="http://schemas.openxmlformats.org/spreadsheetml/2006/main" count="9234" uniqueCount="1298">
  <si>
    <t>BKR tag2</t>
  </si>
  <si>
    <t>AMPK</t>
  </si>
  <si>
    <t>MDPK</t>
  </si>
  <si>
    <t>PMPK</t>
  </si>
  <si>
    <t>NIGHT</t>
  </si>
  <si>
    <t>TOT DAILY</t>
  </si>
  <si>
    <t>C101</t>
  </si>
  <si>
    <t>C105</t>
  </si>
  <si>
    <t>C106</t>
  </si>
  <si>
    <t>C110</t>
  </si>
  <si>
    <t>C111</t>
  </si>
  <si>
    <t>C112</t>
  </si>
  <si>
    <t>C113</t>
  </si>
  <si>
    <t>C115</t>
  </si>
  <si>
    <t>C116</t>
  </si>
  <si>
    <t>C119</t>
  </si>
  <si>
    <t>C120</t>
  </si>
  <si>
    <t>C130</t>
  </si>
  <si>
    <t>C196</t>
  </si>
  <si>
    <t>C201</t>
  </si>
  <si>
    <t>C202</t>
  </si>
  <si>
    <t>C220</t>
  </si>
  <si>
    <t>C222</t>
  </si>
  <si>
    <t>C227</t>
  </si>
  <si>
    <t>C230</t>
  </si>
  <si>
    <t>C240</t>
  </si>
  <si>
    <t>C247</t>
  </si>
  <si>
    <t>C270</t>
  </si>
  <si>
    <t>C275</t>
  </si>
  <si>
    <t>C277</t>
  </si>
  <si>
    <t>C280</t>
  </si>
  <si>
    <t>C402</t>
  </si>
  <si>
    <t>C405</t>
  </si>
  <si>
    <t>C410</t>
  </si>
  <si>
    <t>C412</t>
  </si>
  <si>
    <t>C413</t>
  </si>
  <si>
    <t>C415</t>
  </si>
  <si>
    <t>C416</t>
  </si>
  <si>
    <t>C417</t>
  </si>
  <si>
    <t>C421</t>
  </si>
  <si>
    <t>C422</t>
  </si>
  <si>
    <t>C424</t>
  </si>
  <si>
    <t>C425</t>
  </si>
  <si>
    <t>C435</t>
  </si>
  <si>
    <t>C821</t>
  </si>
  <si>
    <t>C855</t>
  </si>
  <si>
    <t>C860</t>
  </si>
  <si>
    <t>C871</t>
  </si>
  <si>
    <t>C880</t>
  </si>
  <si>
    <t>K004</t>
  </si>
  <si>
    <t>K005</t>
  </si>
  <si>
    <t>K008</t>
  </si>
  <si>
    <t>K022</t>
  </si>
  <si>
    <t>K024</t>
  </si>
  <si>
    <t>K026</t>
  </si>
  <si>
    <t>K034</t>
  </si>
  <si>
    <t>K035</t>
  </si>
  <si>
    <t>K036</t>
  </si>
  <si>
    <t>K037</t>
  </si>
  <si>
    <t>K041</t>
  </si>
  <si>
    <t>K086</t>
  </si>
  <si>
    <t>M001</t>
  </si>
  <si>
    <t>M002</t>
  </si>
  <si>
    <t>M003</t>
  </si>
  <si>
    <t>M004</t>
  </si>
  <si>
    <t>M005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</si>
  <si>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</si>
  <si>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</si>
  <si>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</si>
  <si>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</si>
  <si>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</si>
  <si>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</si>
  <si>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</si>
  <si>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</si>
  <si>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</si>
  <si>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</si>
  <si>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</si>
  <si>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</si>
  <si>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</si>
  <si>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M021</t>
  </si>
  <si>
    <t>M022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</si>
  <si>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</si>
  <si>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</si>
  <si>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</si>
  <si>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</si>
  <si>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</si>
  <si>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</si>
  <si>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</si>
  <si>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</si>
  <si>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</si>
  <si>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</si>
  <si>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M036</t>
  </si>
  <si>
    <t>M037</t>
  </si>
  <si>
    <t>M040</t>
  </si>
  <si>
    <t>M041</t>
  </si>
  <si>
    <t>M043</t>
  </si>
  <si>
    <t>M044</t>
  </si>
  <si>
    <t>M047</t>
  </si>
  <si>
    <t>M048</t>
  </si>
  <si>
    <t>M049</t>
  </si>
  <si>
    <t>M050</t>
  </si>
  <si>
    <t>M055</t>
  </si>
  <si>
    <t>M056</t>
  </si>
  <si>
    <t>M057</t>
  </si>
  <si>
    <t>M060</t>
  </si>
  <si>
    <t>M061</t>
  </si>
  <si>
    <t>M062</t>
  </si>
  <si>
    <t>M064</t>
  </si>
  <si>
    <t>M065</t>
  </si>
  <si>
    <t>M066</t>
  </si>
  <si>
    <t>M067</t>
  </si>
  <si>
    <t>M068</t>
  </si>
  <si>
    <t>M070</t>
  </si>
  <si>
    <t>M071</t>
  </si>
  <si>
    <t>M072</t>
  </si>
  <si>
    <t>M073</t>
  </si>
  <si>
    <t>M074</t>
  </si>
  <si>
    <t>M075</t>
  </si>
  <si>
    <t>M076</t>
  </si>
  <si>
    <t>M077</t>
  </si>
  <si>
    <t>M099</t>
  </si>
  <si>
    <t>M101</t>
  </si>
  <si>
    <t>M102</t>
  </si>
  <si>
    <t>M105</t>
  </si>
  <si>
    <t>M106</t>
  </si>
  <si>
    <t>M107</t>
  </si>
  <si>
    <t>M110</t>
  </si>
  <si>
    <t>M111</t>
  </si>
  <si>
    <t>M113</t>
  </si>
  <si>
    <t>M114</t>
  </si>
  <si>
    <t>M116</t>
  </si>
  <si>
    <t>M118</t>
  </si>
  <si>
    <t>M119</t>
  </si>
  <si>
    <t>M120</t>
  </si>
  <si>
    <t>M121</t>
  </si>
  <si>
    <t>M122</t>
  </si>
  <si>
    <t>M123</t>
  </si>
  <si>
    <t>M124</t>
  </si>
  <si>
    <t>M125</t>
  </si>
  <si>
    <t>M128</t>
  </si>
  <si>
    <t>M131</t>
  </si>
  <si>
    <t>M132</t>
  </si>
  <si>
    <t>M139</t>
  </si>
  <si>
    <t>M140</t>
  </si>
  <si>
    <t>M143</t>
  </si>
  <si>
    <t>M148</t>
  </si>
  <si>
    <t>M150</t>
  </si>
  <si>
    <t>M152</t>
  </si>
  <si>
    <t>M153</t>
  </si>
  <si>
    <t>M154</t>
  </si>
  <si>
    <t>M156</t>
  </si>
  <si>
    <t>M157</t>
  </si>
  <si>
    <t>M158</t>
  </si>
  <si>
    <t>M159</t>
  </si>
  <si>
    <t>M161</t>
  </si>
  <si>
    <t>M164</t>
  </si>
  <si>
    <t>M166</t>
  </si>
  <si>
    <t>M167</t>
  </si>
  <si>
    <t>M168</t>
  </si>
  <si>
    <t>M169</t>
  </si>
  <si>
    <t>M173</t>
  </si>
  <si>
    <t>M177</t>
  </si>
  <si>
    <t>M178</t>
  </si>
  <si>
    <t>M179</t>
  </si>
  <si>
    <t>M180</t>
  </si>
  <si>
    <t>M181</t>
  </si>
  <si>
    <t>M182</t>
  </si>
  <si>
    <t>M183</t>
  </si>
  <si>
    <t>M186</t>
  </si>
  <si>
    <t>M187</t>
  </si>
  <si>
    <t>M190</t>
  </si>
  <si>
    <t>M192</t>
  </si>
  <si>
    <t>M193</t>
  </si>
  <si>
    <t>M197</t>
  </si>
  <si>
    <t>M200</t>
  </si>
  <si>
    <t>M201</t>
  </si>
  <si>
    <t>M202</t>
  </si>
  <si>
    <t>M203</t>
  </si>
  <si>
    <t>M204</t>
  </si>
  <si>
    <t>M205</t>
  </si>
  <si>
    <t>M208</t>
  </si>
  <si>
    <t>M209</t>
  </si>
  <si>
    <t>M210</t>
  </si>
  <si>
    <t>M211</t>
  </si>
  <si>
    <t>M212</t>
  </si>
  <si>
    <t>M214</t>
  </si>
  <si>
    <t>M215</t>
  </si>
  <si>
    <t>M216</t>
  </si>
  <si>
    <t>M217</t>
  </si>
  <si>
    <t>M218</t>
  </si>
  <si>
    <t>M219</t>
  </si>
  <si>
    <t>M221</t>
  </si>
  <si>
    <t>M224</t>
  </si>
  <si>
    <t>M226</t>
  </si>
  <si>
    <t>M232</t>
  </si>
  <si>
    <t>M234</t>
  </si>
  <si>
    <t>M235</t>
  </si>
  <si>
    <t>M236</t>
  </si>
  <si>
    <t>M237</t>
  </si>
  <si>
    <t>M238</t>
  </si>
  <si>
    <t>M240</t>
  </si>
  <si>
    <t>M241</t>
  </si>
  <si>
    <t>M242</t>
  </si>
  <si>
    <t>M243</t>
  </si>
  <si>
    <t>M244</t>
  </si>
  <si>
    <t>M245</t>
  </si>
  <si>
    <t>M246</t>
  </si>
  <si>
    <t>M248</t>
  </si>
  <si>
    <t>M249</t>
  </si>
  <si>
    <t>M250</t>
  </si>
  <si>
    <t>M252</t>
  </si>
  <si>
    <t>M255</t>
  </si>
  <si>
    <t>M257</t>
  </si>
  <si>
    <t>M260</t>
  </si>
  <si>
    <t>M265</t>
  </si>
  <si>
    <t>M268</t>
  </si>
  <si>
    <t>M269</t>
  </si>
  <si>
    <t>M271</t>
  </si>
  <si>
    <t>M277</t>
  </si>
  <si>
    <t>M301</t>
  </si>
  <si>
    <t>M303</t>
  </si>
  <si>
    <t>M304</t>
  </si>
  <si>
    <t>M306</t>
  </si>
  <si>
    <t>M308</t>
  </si>
  <si>
    <t>M309</t>
  </si>
  <si>
    <t>M311</t>
  </si>
  <si>
    <t>M312</t>
  </si>
  <si>
    <t>M316</t>
  </si>
  <si>
    <t>M330</t>
  </si>
  <si>
    <t>M331</t>
  </si>
  <si>
    <t>M342</t>
  </si>
  <si>
    <t>M345</t>
  </si>
  <si>
    <t>M346</t>
  </si>
  <si>
    <t>M347</t>
  </si>
  <si>
    <t>M348</t>
  </si>
  <si>
    <t>M355</t>
  </si>
  <si>
    <t>M372</t>
  </si>
  <si>
    <t>M373</t>
  </si>
  <si>
    <t>M601</t>
  </si>
  <si>
    <t>M661</t>
  </si>
  <si>
    <t>M773</t>
  </si>
  <si>
    <t>M775</t>
  </si>
  <si>
    <t>M891</t>
  </si>
  <si>
    <t>M892</t>
  </si>
  <si>
    <t>M901</t>
  </si>
  <si>
    <t>M903</t>
  </si>
  <si>
    <t>M906</t>
  </si>
  <si>
    <t>M907</t>
  </si>
  <si>
    <t>M908</t>
  </si>
  <si>
    <t>M909</t>
  </si>
  <si>
    <t>M910</t>
  </si>
  <si>
    <t>M913</t>
  </si>
  <si>
    <t>M914</t>
  </si>
  <si>
    <t>M915</t>
  </si>
  <si>
    <t>M916</t>
  </si>
  <si>
    <t>M917</t>
  </si>
  <si>
    <t>M919</t>
  </si>
  <si>
    <t>M927</t>
  </si>
  <si>
    <t>M930</t>
  </si>
  <si>
    <t>M931</t>
  </si>
  <si>
    <t>M935</t>
  </si>
  <si>
    <t>M952</t>
  </si>
  <si>
    <t>M982</t>
  </si>
  <si>
    <t>M986</t>
  </si>
  <si>
    <t>M987</t>
  </si>
  <si>
    <t>M988</t>
  </si>
  <si>
    <t>M989</t>
  </si>
  <si>
    <t>M994</t>
  </si>
  <si>
    <t>M995</t>
  </si>
  <si>
    <t>P001</t>
  </si>
  <si>
    <t>P002</t>
  </si>
  <si>
    <t>P003</t>
  </si>
  <si>
    <t>P010</t>
  </si>
  <si>
    <t>P011</t>
  </si>
  <si>
    <t>P013</t>
  </si>
  <si>
    <t>P014</t>
  </si>
  <si>
    <t>P016</t>
  </si>
  <si>
    <t>P028</t>
  </si>
  <si>
    <t>P041</t>
  </si>
  <si>
    <t>P042</t>
  </si>
  <si>
    <t>P045</t>
  </si>
  <si>
    <t>P048</t>
  </si>
  <si>
    <t>P051</t>
  </si>
  <si>
    <t>P052</t>
  </si>
  <si>
    <t>P053</t>
  </si>
  <si>
    <t>P054</t>
  </si>
  <si>
    <t>P055</t>
  </si>
  <si>
    <t>P056</t>
  </si>
  <si>
    <t>P057</t>
  </si>
  <si>
    <t>P062</t>
  </si>
  <si>
    <t>P100</t>
  </si>
  <si>
    <t>P102</t>
  </si>
  <si>
    <t>P202</t>
  </si>
  <si>
    <t>P204</t>
  </si>
  <si>
    <t>P206</t>
  </si>
  <si>
    <t>P212</t>
  </si>
  <si>
    <t>P214</t>
  </si>
  <si>
    <t>P300</t>
  </si>
  <si>
    <t>P400</t>
  </si>
  <si>
    <t>P402</t>
  </si>
  <si>
    <t>P409</t>
  </si>
  <si>
    <t>P410</t>
  </si>
  <si>
    <t>P475</t>
  </si>
  <si>
    <t>P485</t>
  </si>
  <si>
    <t>P495</t>
  </si>
  <si>
    <t>P497</t>
  </si>
  <si>
    <t>P500</t>
  </si>
  <si>
    <t>P501</t>
  </si>
  <si>
    <t>P503</t>
  </si>
  <si>
    <t>S522</t>
  </si>
  <si>
    <t>S540</t>
  </si>
  <si>
    <t>S542</t>
  </si>
  <si>
    <t>S545</t>
  </si>
  <si>
    <t>S550</t>
  </si>
  <si>
    <t>S554</t>
  </si>
  <si>
    <t>S555</t>
  </si>
  <si>
    <t>S556</t>
  </si>
  <si>
    <t>S560</t>
  </si>
  <si>
    <t>S566</t>
  </si>
  <si>
    <t>S567</t>
  </si>
  <si>
    <t>S574</t>
  </si>
  <si>
    <t>S577</t>
  </si>
  <si>
    <t>S578</t>
  </si>
  <si>
    <t>S586</t>
  </si>
  <si>
    <t>S590</t>
  </si>
  <si>
    <t>S592</t>
  </si>
  <si>
    <t>S594</t>
  </si>
  <si>
    <t>S595</t>
  </si>
  <si>
    <t>S596</t>
  </si>
  <si>
    <t>mode</t>
  </si>
  <si>
    <t>C101-N</t>
  </si>
  <si>
    <t>b</t>
  </si>
  <si>
    <t>LocalBus</t>
  </si>
  <si>
    <t>C101-S</t>
  </si>
  <si>
    <t>C105-N</t>
  </si>
  <si>
    <t>C105-S</t>
  </si>
  <si>
    <t>C106-N</t>
  </si>
  <si>
    <t>C106-S</t>
  </si>
  <si>
    <t>C110-E</t>
  </si>
  <si>
    <t>C110-W</t>
  </si>
  <si>
    <t>C112-N</t>
  </si>
  <si>
    <t>C112-S</t>
  </si>
  <si>
    <t>C113-N</t>
  </si>
  <si>
    <t>C113-S</t>
  </si>
  <si>
    <t>C115-N</t>
  </si>
  <si>
    <t>C115-S</t>
  </si>
  <si>
    <t>C116-E</t>
  </si>
  <si>
    <t>C116-W</t>
  </si>
  <si>
    <t>C119-N</t>
  </si>
  <si>
    <t>C119-S</t>
  </si>
  <si>
    <t>C120-E</t>
  </si>
  <si>
    <t>C120-W</t>
  </si>
  <si>
    <t>C130-E</t>
  </si>
  <si>
    <t>C130-W</t>
  </si>
  <si>
    <t>C196-E</t>
  </si>
  <si>
    <t>C196-W</t>
  </si>
  <si>
    <t>C201-N</t>
  </si>
  <si>
    <t>C201-S</t>
  </si>
  <si>
    <t>C202-N</t>
  </si>
  <si>
    <t>C202-S</t>
  </si>
  <si>
    <t>C220-N</t>
  </si>
  <si>
    <t>C220-S</t>
  </si>
  <si>
    <t>C222-E</t>
  </si>
  <si>
    <t>-</t>
  </si>
  <si>
    <t>C222-W</t>
  </si>
  <si>
    <t>C240-E</t>
  </si>
  <si>
    <t>C240-W</t>
  </si>
  <si>
    <t>C270-E</t>
  </si>
  <si>
    <t>C270-W</t>
  </si>
  <si>
    <t>C275-E</t>
  </si>
  <si>
    <t>C275-W</t>
  </si>
  <si>
    <t>C280-E</t>
  </si>
  <si>
    <t>C280-W</t>
  </si>
  <si>
    <t>C402-N</t>
  </si>
  <si>
    <t>C402-S</t>
  </si>
  <si>
    <t>C413-N</t>
  </si>
  <si>
    <t>C413-S</t>
  </si>
  <si>
    <t>C415-N</t>
  </si>
  <si>
    <t>C415-S</t>
  </si>
  <si>
    <t>C421-N</t>
  </si>
  <si>
    <t>C421-S</t>
  </si>
  <si>
    <t>C855-N</t>
  </si>
  <si>
    <t>C855-S</t>
  </si>
  <si>
    <t>C860-N</t>
  </si>
  <si>
    <t>C860-S</t>
  </si>
  <si>
    <t>C871-N</t>
  </si>
  <si>
    <t>C871-S</t>
  </si>
  <si>
    <t>CSWF-N</t>
  </si>
  <si>
    <t>CSWF-S</t>
  </si>
  <si>
    <t>E002-L</t>
  </si>
  <si>
    <t>E003-N</t>
  </si>
  <si>
    <t>E003-S</t>
  </si>
  <si>
    <t>E004-L</t>
  </si>
  <si>
    <t>E007-N</t>
  </si>
  <si>
    <t>E007-S</t>
  </si>
  <si>
    <t>E008-N</t>
  </si>
  <si>
    <t>E008-S</t>
  </si>
  <si>
    <t>E012-L</t>
  </si>
  <si>
    <t>E017-N</t>
  </si>
  <si>
    <t>E017-S</t>
  </si>
  <si>
    <t>E018-E</t>
  </si>
  <si>
    <t>E029-S</t>
  </si>
  <si>
    <t>K004-L</t>
  </si>
  <si>
    <t>K005-L</t>
  </si>
  <si>
    <t>K008-L</t>
  </si>
  <si>
    <t>K009-L</t>
  </si>
  <si>
    <t>K011-L</t>
  </si>
  <si>
    <t>K012-L</t>
  </si>
  <si>
    <t>K013-L</t>
  </si>
  <si>
    <t>K017-N</t>
  </si>
  <si>
    <t>K017-S</t>
  </si>
  <si>
    <t>K020-L</t>
  </si>
  <si>
    <t>K020-W</t>
  </si>
  <si>
    <t>K021-L</t>
  </si>
  <si>
    <t>K023-L</t>
  </si>
  <si>
    <t>K023-N</t>
  </si>
  <si>
    <t>K024-L</t>
  </si>
  <si>
    <t>K025-L</t>
  </si>
  <si>
    <t>K026-L</t>
  </si>
  <si>
    <t>K029-L</t>
  </si>
  <si>
    <t>K032-L</t>
  </si>
  <si>
    <t>K034-L</t>
  </si>
  <si>
    <t>K035-L</t>
  </si>
  <si>
    <t>K036-L</t>
  </si>
  <si>
    <t>K037-L</t>
  </si>
  <si>
    <t>K041-L</t>
  </si>
  <si>
    <t>K043-L</t>
  </si>
  <si>
    <t>K081-L</t>
  </si>
  <si>
    <t>K086-E</t>
  </si>
  <si>
    <t>K086-W</t>
  </si>
  <si>
    <t>K091-N</t>
  </si>
  <si>
    <t>K091-S</t>
  </si>
  <si>
    <t>K092-L</t>
  </si>
  <si>
    <t>KPRD-L</t>
  </si>
  <si>
    <t>M001-N</t>
  </si>
  <si>
    <t>M001-S</t>
  </si>
  <si>
    <t>M002-E</t>
  </si>
  <si>
    <t>M002-W</t>
  </si>
  <si>
    <t>M003-E</t>
  </si>
  <si>
    <t>M003-W</t>
  </si>
  <si>
    <t>M004-N</t>
  </si>
  <si>
    <t>M004-S</t>
  </si>
  <si>
    <t>M005-N</t>
  </si>
  <si>
    <t>M005-S</t>
  </si>
  <si>
    <t>M007-N</t>
  </si>
  <si>
    <t>M007-S</t>
  </si>
  <si>
    <t>M008-N</t>
  </si>
  <si>
    <t>M008-S</t>
  </si>
  <si>
    <t>M009-N</t>
  </si>
  <si>
    <t>p</t>
  </si>
  <si>
    <t>ExpBus</t>
  </si>
  <si>
    <t>M009-S</t>
  </si>
  <si>
    <t>M00A-N</t>
  </si>
  <si>
    <t>M00A-S</t>
  </si>
  <si>
    <t>M00B-E</t>
  </si>
  <si>
    <t>M00B-W</t>
  </si>
  <si>
    <t>M00C-N</t>
  </si>
  <si>
    <t>M00C-S</t>
  </si>
  <si>
    <t>M00D-N</t>
  </si>
  <si>
    <t>M00D-S</t>
  </si>
  <si>
    <t>M00E-N</t>
  </si>
  <si>
    <t>M00E-S</t>
  </si>
  <si>
    <t>M010-N</t>
  </si>
  <si>
    <t>M010-S</t>
  </si>
  <si>
    <t>M011-E</t>
  </si>
  <si>
    <t>M011-W</t>
  </si>
  <si>
    <t>M012-N</t>
  </si>
  <si>
    <t>M012-S</t>
  </si>
  <si>
    <t>M013-N</t>
  </si>
  <si>
    <t>M013-S</t>
  </si>
  <si>
    <t>M014-N</t>
  </si>
  <si>
    <t>M014-S</t>
  </si>
  <si>
    <t>M016-N</t>
  </si>
  <si>
    <t>M016-S</t>
  </si>
  <si>
    <t>M021-N</t>
  </si>
  <si>
    <t>M021-S</t>
  </si>
  <si>
    <t>M022-N</t>
  </si>
  <si>
    <t>M022-S</t>
  </si>
  <si>
    <t>M024-N</t>
  </si>
  <si>
    <t>M024-S</t>
  </si>
  <si>
    <t>M025-N</t>
  </si>
  <si>
    <t>M025-S</t>
  </si>
  <si>
    <t>M026-N</t>
  </si>
  <si>
    <t>M026-S</t>
  </si>
  <si>
    <t>M027-E</t>
  </si>
  <si>
    <t>M027-W</t>
  </si>
  <si>
    <t>M028-N</t>
  </si>
  <si>
    <t>M028-S</t>
  </si>
  <si>
    <t>M030-E</t>
  </si>
  <si>
    <t>M030-W</t>
  </si>
  <si>
    <t>M031-E</t>
  </si>
  <si>
    <t>M031-W</t>
  </si>
  <si>
    <t>M032-E</t>
  </si>
  <si>
    <t>M032-W</t>
  </si>
  <si>
    <t>M033-N</t>
  </si>
  <si>
    <t>M033-S</t>
  </si>
  <si>
    <t>M036-N</t>
  </si>
  <si>
    <t>M036-S</t>
  </si>
  <si>
    <t>M040-N</t>
  </si>
  <si>
    <t>M040-S</t>
  </si>
  <si>
    <t>M041AN</t>
  </si>
  <si>
    <t>M041PN</t>
  </si>
  <si>
    <t>M041-S</t>
  </si>
  <si>
    <t>M043-N</t>
  </si>
  <si>
    <t>M043-S</t>
  </si>
  <si>
    <t>M044-E</t>
  </si>
  <si>
    <t>M044-W</t>
  </si>
  <si>
    <t>M047-N</t>
  </si>
  <si>
    <t>M047-S</t>
  </si>
  <si>
    <t>M048-N</t>
  </si>
  <si>
    <t>M048-S</t>
  </si>
  <si>
    <t>M049-N</t>
  </si>
  <si>
    <t>M049-S</t>
  </si>
  <si>
    <t>M050-E</t>
  </si>
  <si>
    <t>M050-W</t>
  </si>
  <si>
    <t>M060-N</t>
  </si>
  <si>
    <t>M060-S</t>
  </si>
  <si>
    <t>M061-N</t>
  </si>
  <si>
    <t>M061-S</t>
  </si>
  <si>
    <t>M065-N</t>
  </si>
  <si>
    <t>M065-S</t>
  </si>
  <si>
    <t>M066-N</t>
  </si>
  <si>
    <t>M066-S</t>
  </si>
  <si>
    <t>M067-N</t>
  </si>
  <si>
    <t>M067-S</t>
  </si>
  <si>
    <t>M068-N</t>
  </si>
  <si>
    <t>M068-S</t>
  </si>
  <si>
    <t>M070-N</t>
  </si>
  <si>
    <t>M070-S</t>
  </si>
  <si>
    <t>M071AN</t>
  </si>
  <si>
    <t>M071PN</t>
  </si>
  <si>
    <t>M071-S</t>
  </si>
  <si>
    <t>M072AN</t>
  </si>
  <si>
    <t>M072PN</t>
  </si>
  <si>
    <t>M072-S</t>
  </si>
  <si>
    <t>M073AN</t>
  </si>
  <si>
    <t>M073PN</t>
  </si>
  <si>
    <t>M073-S</t>
  </si>
  <si>
    <t>M075-N</t>
  </si>
  <si>
    <t>M075-S</t>
  </si>
  <si>
    <t>M098-N</t>
  </si>
  <si>
    <t>M098-S</t>
  </si>
  <si>
    <t>M099-N</t>
  </si>
  <si>
    <t>M099-S</t>
  </si>
  <si>
    <t>M101-N</t>
  </si>
  <si>
    <t>M101-S</t>
  </si>
  <si>
    <t>M105-N</t>
  </si>
  <si>
    <t>M105-S</t>
  </si>
  <si>
    <t>M106-N</t>
  </si>
  <si>
    <t>M106-S</t>
  </si>
  <si>
    <t>M107-N</t>
  </si>
  <si>
    <t>M107-S</t>
  </si>
  <si>
    <t>M110-N</t>
  </si>
  <si>
    <t>M110-S</t>
  </si>
  <si>
    <t>M113-N</t>
  </si>
  <si>
    <t>M113-S</t>
  </si>
  <si>
    <t>M118dS</t>
  </si>
  <si>
    <t>M118-N</t>
  </si>
  <si>
    <t>M118-S</t>
  </si>
  <si>
    <t>M119-N</t>
  </si>
  <si>
    <t>M119-S</t>
  </si>
  <si>
    <t>M120-N</t>
  </si>
  <si>
    <t>M120-S</t>
  </si>
  <si>
    <t>M121-N</t>
  </si>
  <si>
    <t>M121-S</t>
  </si>
  <si>
    <t>M124-N</t>
  </si>
  <si>
    <t>M124-S</t>
  </si>
  <si>
    <t>M125-N</t>
  </si>
  <si>
    <t>M125-S</t>
  </si>
  <si>
    <t>M128-N</t>
  </si>
  <si>
    <t>M128-S</t>
  </si>
  <si>
    <t>M131-N</t>
  </si>
  <si>
    <t>M131-S</t>
  </si>
  <si>
    <t>M132-N</t>
  </si>
  <si>
    <t>M132-S</t>
  </si>
  <si>
    <t>M139-E</t>
  </si>
  <si>
    <t>M139-W</t>
  </si>
  <si>
    <t>M140-E</t>
  </si>
  <si>
    <t>M140-W</t>
  </si>
  <si>
    <t>M148-E</t>
  </si>
  <si>
    <t>M148-W</t>
  </si>
  <si>
    <t>M150-N</t>
  </si>
  <si>
    <t>M150-S</t>
  </si>
  <si>
    <t>M152-S</t>
  </si>
  <si>
    <t>M153-N</t>
  </si>
  <si>
    <t>M153-S</t>
  </si>
  <si>
    <t>M156-N</t>
  </si>
  <si>
    <t>M156-S</t>
  </si>
  <si>
    <t>M161-S</t>
  </si>
  <si>
    <t>M164-N</t>
  </si>
  <si>
    <t>M164-S</t>
  </si>
  <si>
    <t>M166-N</t>
  </si>
  <si>
    <t>M166-S</t>
  </si>
  <si>
    <t>M167-S</t>
  </si>
  <si>
    <t>M168-E</t>
  </si>
  <si>
    <t>M168-W</t>
  </si>
  <si>
    <t>M169-N</t>
  </si>
  <si>
    <t>M169-S</t>
  </si>
  <si>
    <t>M173-S</t>
  </si>
  <si>
    <t>M180-N</t>
  </si>
  <si>
    <t>M180-S</t>
  </si>
  <si>
    <t>M181-E</t>
  </si>
  <si>
    <t>M181-W</t>
  </si>
  <si>
    <t>M182-E</t>
  </si>
  <si>
    <t>M182-W</t>
  </si>
  <si>
    <t>M183-N</t>
  </si>
  <si>
    <t>M183-S</t>
  </si>
  <si>
    <t>M186-E</t>
  </si>
  <si>
    <t>M186-W</t>
  </si>
  <si>
    <t>M187-E</t>
  </si>
  <si>
    <t>M187-W</t>
  </si>
  <si>
    <t>M200-N</t>
  </si>
  <si>
    <t>M200-S</t>
  </si>
  <si>
    <t>M202-E</t>
  </si>
  <si>
    <t>M202-N</t>
  </si>
  <si>
    <t>M203-E</t>
  </si>
  <si>
    <t>M203-W</t>
  </si>
  <si>
    <t>M204-N</t>
  </si>
  <si>
    <t>M204-S</t>
  </si>
  <si>
    <t>M205-S</t>
  </si>
  <si>
    <t>M208-E</t>
  </si>
  <si>
    <t>M208-W</t>
  </si>
  <si>
    <t>M209-E</t>
  </si>
  <si>
    <t>M210-E</t>
  </si>
  <si>
    <t>M211PE</t>
  </si>
  <si>
    <t>M212PW</t>
  </si>
  <si>
    <t>M221-N</t>
  </si>
  <si>
    <t>M221-S</t>
  </si>
  <si>
    <t>M224-E</t>
  </si>
  <si>
    <t>M224-W</t>
  </si>
  <si>
    <t>M226-N</t>
  </si>
  <si>
    <t>M226-S</t>
  </si>
  <si>
    <t>M234-N</t>
  </si>
  <si>
    <t>M234-S</t>
  </si>
  <si>
    <t>M235-N</t>
  </si>
  <si>
    <t>M235-S</t>
  </si>
  <si>
    <t>M236-N</t>
  </si>
  <si>
    <t>M236-S</t>
  </si>
  <si>
    <t>M238-N</t>
  </si>
  <si>
    <t>M238-S</t>
  </si>
  <si>
    <t>M240-N</t>
  </si>
  <si>
    <t>M240-S</t>
  </si>
  <si>
    <t>M241-N</t>
  </si>
  <si>
    <t>M241-S</t>
  </si>
  <si>
    <t>M242-W</t>
  </si>
  <si>
    <t>M245-N</t>
  </si>
  <si>
    <t>M245-S</t>
  </si>
  <si>
    <t>M246-N</t>
  </si>
  <si>
    <t>M246-S</t>
  </si>
  <si>
    <t>M248-E</t>
  </si>
  <si>
    <t>M248-W</t>
  </si>
  <si>
    <t>M249-N</t>
  </si>
  <si>
    <t>M249-S</t>
  </si>
  <si>
    <t>M250-E</t>
  </si>
  <si>
    <t>M255-E</t>
  </si>
  <si>
    <t>M255-W</t>
  </si>
  <si>
    <t>M260-E</t>
  </si>
  <si>
    <t>M265-E</t>
  </si>
  <si>
    <t>M269-N</t>
  </si>
  <si>
    <t>M271-E</t>
  </si>
  <si>
    <t>M271-W</t>
  </si>
  <si>
    <t>M301AN</t>
  </si>
  <si>
    <t>M301PN</t>
  </si>
  <si>
    <t>M301-S</t>
  </si>
  <si>
    <t>M330-E</t>
  </si>
  <si>
    <t>M330-W</t>
  </si>
  <si>
    <t>M331-E</t>
  </si>
  <si>
    <t>M331-W</t>
  </si>
  <si>
    <t>M345-N</t>
  </si>
  <si>
    <t>M345-S</t>
  </si>
  <si>
    <t>M346-N</t>
  </si>
  <si>
    <t>M346-S</t>
  </si>
  <si>
    <t>M347-N</t>
  </si>
  <si>
    <t>M347-S</t>
  </si>
  <si>
    <t>M348-N</t>
  </si>
  <si>
    <t>M348-S</t>
  </si>
  <si>
    <t>M372-N</t>
  </si>
  <si>
    <t>M372-S</t>
  </si>
  <si>
    <t>M661-S</t>
  </si>
  <si>
    <t>M773-N</t>
  </si>
  <si>
    <t>M773-S</t>
  </si>
  <si>
    <t>M775-E</t>
  </si>
  <si>
    <t>M775-W</t>
  </si>
  <si>
    <t>M901-E</t>
  </si>
  <si>
    <t>M901-W</t>
  </si>
  <si>
    <t>M903-E</t>
  </si>
  <si>
    <t>M903-W</t>
  </si>
  <si>
    <t>M906-E</t>
  </si>
  <si>
    <t>M906-W</t>
  </si>
  <si>
    <t>M907-N</t>
  </si>
  <si>
    <t>M907-S</t>
  </si>
  <si>
    <t>M908-E</t>
  </si>
  <si>
    <t>M908-W</t>
  </si>
  <si>
    <t>M909-N</t>
  </si>
  <si>
    <t>M909-S</t>
  </si>
  <si>
    <t>M910-N</t>
  </si>
  <si>
    <t>M910-S</t>
  </si>
  <si>
    <t>M913-E</t>
  </si>
  <si>
    <t>M913-W</t>
  </si>
  <si>
    <t>M914-E</t>
  </si>
  <si>
    <t>M914-W</t>
  </si>
  <si>
    <t>M915-E</t>
  </si>
  <si>
    <t>M915-W</t>
  </si>
  <si>
    <t>M916-E</t>
  </si>
  <si>
    <t>M916-W</t>
  </si>
  <si>
    <t>M917-N</t>
  </si>
  <si>
    <t>M917-S</t>
  </si>
  <si>
    <t>M919-E</t>
  </si>
  <si>
    <t>M919-W</t>
  </si>
  <si>
    <t>M927-N</t>
  </si>
  <si>
    <t>M927-S</t>
  </si>
  <si>
    <t>M931-N</t>
  </si>
  <si>
    <t>M931-S</t>
  </si>
  <si>
    <t>M935-E</t>
  </si>
  <si>
    <t>M935-W</t>
  </si>
  <si>
    <t>P001-N</t>
  </si>
  <si>
    <t>P001-S</t>
  </si>
  <si>
    <t>P002-N</t>
  </si>
  <si>
    <t>P002-S</t>
  </si>
  <si>
    <t>P003-N</t>
  </si>
  <si>
    <t>P003-S</t>
  </si>
  <si>
    <t>P010-N</t>
  </si>
  <si>
    <t>P010-S</t>
  </si>
  <si>
    <t>P011-N</t>
  </si>
  <si>
    <t>P011-S</t>
  </si>
  <si>
    <t>P013-E</t>
  </si>
  <si>
    <t>P013-W</t>
  </si>
  <si>
    <t>P014-E</t>
  </si>
  <si>
    <t>P014-W</t>
  </si>
  <si>
    <t>P016-E</t>
  </si>
  <si>
    <t>P016-W</t>
  </si>
  <si>
    <t>P028-E</t>
  </si>
  <si>
    <t>P028-W</t>
  </si>
  <si>
    <t>P041-N</t>
  </si>
  <si>
    <t>P041-S</t>
  </si>
  <si>
    <t>P042-N</t>
  </si>
  <si>
    <t>P042-S</t>
  </si>
  <si>
    <t>P045-N</t>
  </si>
  <si>
    <t>P045-S</t>
  </si>
  <si>
    <t>P048-N</t>
  </si>
  <si>
    <t>P048-S</t>
  </si>
  <si>
    <t>P051-N</t>
  </si>
  <si>
    <t>P051-S</t>
  </si>
  <si>
    <t>P052-E</t>
  </si>
  <si>
    <t>P052-W</t>
  </si>
  <si>
    <t>P053-E</t>
  </si>
  <si>
    <t>P053-W</t>
  </si>
  <si>
    <t>P054-E</t>
  </si>
  <si>
    <t>P054-W</t>
  </si>
  <si>
    <t>P055-N</t>
  </si>
  <si>
    <t>P055-S</t>
  </si>
  <si>
    <t>P056-E</t>
  </si>
  <si>
    <t>P056-W</t>
  </si>
  <si>
    <t>P057-N</t>
  </si>
  <si>
    <t>P057-S</t>
  </si>
  <si>
    <t>P100-N</t>
  </si>
  <si>
    <t>P100-S</t>
  </si>
  <si>
    <t>P202-E</t>
  </si>
  <si>
    <t>P202-W</t>
  </si>
  <si>
    <t>P204-E</t>
  </si>
  <si>
    <t>P204-W</t>
  </si>
  <si>
    <t>P206-N</t>
  </si>
  <si>
    <t>P206-S</t>
  </si>
  <si>
    <t>P212-E</t>
  </si>
  <si>
    <t>P212-W</t>
  </si>
  <si>
    <t>P214-E</t>
  </si>
  <si>
    <t>P214-W</t>
  </si>
  <si>
    <t>P300-N</t>
  </si>
  <si>
    <t>P300-S</t>
  </si>
  <si>
    <t>P400-E</t>
  </si>
  <si>
    <t>P400-W</t>
  </si>
  <si>
    <t>P402-N</t>
  </si>
  <si>
    <t>P402-S</t>
  </si>
  <si>
    <t>P409-E</t>
  </si>
  <si>
    <t>P409-W</t>
  </si>
  <si>
    <t>P410-E</t>
  </si>
  <si>
    <t>P410-W</t>
  </si>
  <si>
    <t>P500-N</t>
  </si>
  <si>
    <t>P500-S</t>
  </si>
  <si>
    <t>P501-N</t>
  </si>
  <si>
    <t>P501-S</t>
  </si>
  <si>
    <t>P503-N</t>
  </si>
  <si>
    <t>P503-S</t>
  </si>
  <si>
    <t>c</t>
  </si>
  <si>
    <t>CRT</t>
  </si>
  <si>
    <t>RCSL-S</t>
  </si>
  <si>
    <t>RLSS-N</t>
  </si>
  <si>
    <t>r</t>
  </si>
  <si>
    <t>LRT</t>
  </si>
  <si>
    <t>RLSS-S</t>
  </si>
  <si>
    <t>RLTA-N</t>
  </si>
  <si>
    <t>RLTA-S</t>
  </si>
  <si>
    <t>RMON-N</t>
  </si>
  <si>
    <t>RMON-S</t>
  </si>
  <si>
    <t>S510AS</t>
  </si>
  <si>
    <t>S511PN</t>
  </si>
  <si>
    <t>S512AN</t>
  </si>
  <si>
    <t>S512PS</t>
  </si>
  <si>
    <t>S522AN</t>
  </si>
  <si>
    <t>S522PN</t>
  </si>
  <si>
    <t>S522-S</t>
  </si>
  <si>
    <t>S532-N</t>
  </si>
  <si>
    <t>S535-N</t>
  </si>
  <si>
    <t>S535-S</t>
  </si>
  <si>
    <t>S540-E</t>
  </si>
  <si>
    <t>S540-W</t>
  </si>
  <si>
    <t>S541-E</t>
  </si>
  <si>
    <t>S541-W</t>
  </si>
  <si>
    <t>S542-E</t>
  </si>
  <si>
    <t>S542-W</t>
  </si>
  <si>
    <t>S545-E</t>
  </si>
  <si>
    <t>S545-W</t>
  </si>
  <si>
    <t>S555-W</t>
  </si>
  <si>
    <t>S556-E</t>
  </si>
  <si>
    <t>S556-W</t>
  </si>
  <si>
    <t>S560-N</t>
  </si>
  <si>
    <t>S560-S</t>
  </si>
  <si>
    <t>S566-N</t>
  </si>
  <si>
    <t>S566-S</t>
  </si>
  <si>
    <t>S567-N</t>
  </si>
  <si>
    <t>S567-S</t>
  </si>
  <si>
    <t>S574-N</t>
  </si>
  <si>
    <t>S574-S</t>
  </si>
  <si>
    <t>S580-E</t>
  </si>
  <si>
    <t>S590-N</t>
  </si>
  <si>
    <t>S590-S</t>
  </si>
  <si>
    <t>WEBW-E</t>
  </si>
  <si>
    <t>f</t>
  </si>
  <si>
    <t>Ferry</t>
  </si>
  <si>
    <t>WEBW-W</t>
  </si>
  <si>
    <t>WEDK-E</t>
  </si>
  <si>
    <t>WEDK-W</t>
  </si>
  <si>
    <t>WFNS-E</t>
  </si>
  <si>
    <t>WFNS-W</t>
  </si>
  <si>
    <t>WFNV-E</t>
  </si>
  <si>
    <t>WFNV-W</t>
  </si>
  <si>
    <t>WPDT-N</t>
  </si>
  <si>
    <t>WPDT-S</t>
  </si>
  <si>
    <t>WSBN-E</t>
  </si>
  <si>
    <t>WSBN-W</t>
  </si>
  <si>
    <t>WSBR-E</t>
  </si>
  <si>
    <t>WSBR-W</t>
  </si>
  <si>
    <t>WSVA-N</t>
  </si>
  <si>
    <t>WSVA-S</t>
  </si>
  <si>
    <t>WVSW-E</t>
  </si>
  <si>
    <t>WVSW-W</t>
  </si>
  <si>
    <t>C111-W</t>
  </si>
  <si>
    <t>C227-S</t>
  </si>
  <si>
    <t>C230-W</t>
  </si>
  <si>
    <t>C247-S</t>
  </si>
  <si>
    <t>C277-W</t>
  </si>
  <si>
    <t>C405-S</t>
  </si>
  <si>
    <t>C410-S</t>
  </si>
  <si>
    <t>C412-S</t>
  </si>
  <si>
    <t>C416-S</t>
  </si>
  <si>
    <t>C417-S</t>
  </si>
  <si>
    <t>C422-S</t>
  </si>
  <si>
    <t>C424-S</t>
  </si>
  <si>
    <t>C425-S</t>
  </si>
  <si>
    <t>C435-S</t>
  </si>
  <si>
    <t>C821-S</t>
  </si>
  <si>
    <t>C880-S</t>
  </si>
  <si>
    <t>E006-N</t>
  </si>
  <si>
    <t>E006-S</t>
  </si>
  <si>
    <t>E070-E</t>
  </si>
  <si>
    <t>K022-E</t>
  </si>
  <si>
    <t>K033-E</t>
  </si>
  <si>
    <t>K085-E</t>
  </si>
  <si>
    <t>K090-N</t>
  </si>
  <si>
    <t>K093-S</t>
  </si>
  <si>
    <t>K094-S</t>
  </si>
  <si>
    <t>K095-E</t>
  </si>
  <si>
    <t>K096-S</t>
  </si>
  <si>
    <t>K097-E</t>
  </si>
  <si>
    <t>K098-N</t>
  </si>
  <si>
    <t>K099-N</t>
  </si>
  <si>
    <t>K106-E</t>
  </si>
  <si>
    <t>K15A-S</t>
  </si>
  <si>
    <t>K15B-S</t>
  </si>
  <si>
    <t>K15C-S</t>
  </si>
  <si>
    <t>K15K-S</t>
  </si>
  <si>
    <t>K90A-S</t>
  </si>
  <si>
    <t>K90B-S</t>
  </si>
  <si>
    <t>K90C-S</t>
  </si>
  <si>
    <t>K90D-S</t>
  </si>
  <si>
    <t>KA-B-S</t>
  </si>
  <si>
    <t>KB-A-N</t>
  </si>
  <si>
    <t>M015-S</t>
  </si>
  <si>
    <t>M017-S</t>
  </si>
  <si>
    <t>M018-S</t>
  </si>
  <si>
    <t>M019-S</t>
  </si>
  <si>
    <t>M029-S</t>
  </si>
  <si>
    <t>M037-N</t>
  </si>
  <si>
    <t>M055-E</t>
  </si>
  <si>
    <t>M056-E</t>
  </si>
  <si>
    <t>M057-E</t>
  </si>
  <si>
    <t>M062-N</t>
  </si>
  <si>
    <t>M064-S</t>
  </si>
  <si>
    <t>M074-S</t>
  </si>
  <si>
    <t>M076AS</t>
  </si>
  <si>
    <t>M077-S</t>
  </si>
  <si>
    <t>M102-N</t>
  </si>
  <si>
    <t>M116-N</t>
  </si>
  <si>
    <t>M118dN</t>
  </si>
  <si>
    <t>M119dN</t>
  </si>
  <si>
    <t>M122-N</t>
  </si>
  <si>
    <t>M123-N</t>
  </si>
  <si>
    <t>M143-N</t>
  </si>
  <si>
    <t>M154-N</t>
  </si>
  <si>
    <t>M157-N</t>
  </si>
  <si>
    <t>M158-N</t>
  </si>
  <si>
    <t>M159-N</t>
  </si>
  <si>
    <t>M167-N</t>
  </si>
  <si>
    <t>M177-N</t>
  </si>
  <si>
    <t>M178-N</t>
  </si>
  <si>
    <t>M179-N</t>
  </si>
  <si>
    <t>M190-N</t>
  </si>
  <si>
    <t>M192-N</t>
  </si>
  <si>
    <t>M193-N</t>
  </si>
  <si>
    <t>M197-N</t>
  </si>
  <si>
    <t>M201-N</t>
  </si>
  <si>
    <t>M217-E</t>
  </si>
  <si>
    <t>M232-N</t>
  </si>
  <si>
    <t>M237-S</t>
  </si>
  <si>
    <t>M243-N</t>
  </si>
  <si>
    <t>M244-S</t>
  </si>
  <si>
    <t>M252-W</t>
  </si>
  <si>
    <t>M257-W</t>
  </si>
  <si>
    <t>M268-W</t>
  </si>
  <si>
    <t>M269-S</t>
  </si>
  <si>
    <t>M277-W</t>
  </si>
  <si>
    <t>M303-S</t>
  </si>
  <si>
    <t>M304-S</t>
  </si>
  <si>
    <t>M308-S</t>
  </si>
  <si>
    <t>M309-S</t>
  </si>
  <si>
    <t>M311-W</t>
  </si>
  <si>
    <t>M312-S</t>
  </si>
  <si>
    <t>M316-S</t>
  </si>
  <si>
    <t>M342-S</t>
  </si>
  <si>
    <t>M355-S</t>
  </si>
  <si>
    <t>M373-S</t>
  </si>
  <si>
    <t>M601-S</t>
  </si>
  <si>
    <t>M891-E</t>
  </si>
  <si>
    <t>M891-W</t>
  </si>
  <si>
    <t>M892-E</t>
  </si>
  <si>
    <t>M892-W</t>
  </si>
  <si>
    <t>M930-N</t>
  </si>
  <si>
    <t>M930-S</t>
  </si>
  <si>
    <t>M952-N</t>
  </si>
  <si>
    <t>M982-W</t>
  </si>
  <si>
    <t>M986-W</t>
  </si>
  <si>
    <t>M987-N</t>
  </si>
  <si>
    <t>M995-N</t>
  </si>
  <si>
    <t>P062-E</t>
  </si>
  <si>
    <t>P102-S</t>
  </si>
  <si>
    <t>P475-S</t>
  </si>
  <si>
    <t>P485-E</t>
  </si>
  <si>
    <t>P495-N</t>
  </si>
  <si>
    <t>P497-N</t>
  </si>
  <si>
    <t>RCSE-N</t>
  </si>
  <si>
    <t>RCST-N</t>
  </si>
  <si>
    <t>RCST-S</t>
  </si>
  <si>
    <t>S511AS</t>
  </si>
  <si>
    <t>S513AS</t>
  </si>
  <si>
    <t>S532-S</t>
  </si>
  <si>
    <t>S577-N</t>
  </si>
  <si>
    <t>S578-S</t>
  </si>
  <si>
    <t>S580-W</t>
  </si>
  <si>
    <t>S586-N</t>
  </si>
  <si>
    <t>S592-N</t>
  </si>
  <si>
    <t>S594-S</t>
  </si>
  <si>
    <t>S595-N</t>
  </si>
  <si>
    <t>S596-W</t>
  </si>
  <si>
    <t>WBPO-N</t>
  </si>
  <si>
    <t>WPOB-S</t>
  </si>
  <si>
    <t>C111-E</t>
  </si>
  <si>
    <t>C227-N</t>
  </si>
  <si>
    <t>C230-E</t>
  </si>
  <si>
    <t>C247-N</t>
  </si>
  <si>
    <t>C277-E</t>
  </si>
  <si>
    <t>C405-N</t>
  </si>
  <si>
    <t>C410-N</t>
  </si>
  <si>
    <t>C412-N</t>
  </si>
  <si>
    <t>C416-N</t>
  </si>
  <si>
    <t>C417-N</t>
  </si>
  <si>
    <t>C422-N</t>
  </si>
  <si>
    <t>C424-N</t>
  </si>
  <si>
    <t>C425-N</t>
  </si>
  <si>
    <t>C435-N</t>
  </si>
  <si>
    <t>C821-N</t>
  </si>
  <si>
    <t>C880-N</t>
  </si>
  <si>
    <t>E018-W</t>
  </si>
  <si>
    <t>E029-N</t>
  </si>
  <si>
    <t>E070-W</t>
  </si>
  <si>
    <t>K022-W</t>
  </si>
  <si>
    <t>K033-W</t>
  </si>
  <si>
    <t>K085-W</t>
  </si>
  <si>
    <t>K090-S</t>
  </si>
  <si>
    <t>K093-N</t>
  </si>
  <si>
    <t>K094-N</t>
  </si>
  <si>
    <t>K095-W</t>
  </si>
  <si>
    <t>K096-N</t>
  </si>
  <si>
    <t>K097-W</t>
  </si>
  <si>
    <t>K098-S</t>
  </si>
  <si>
    <t>K099-S</t>
  </si>
  <si>
    <t>K106-W</t>
  </si>
  <si>
    <t>K15A-N</t>
  </si>
  <si>
    <t>K15B-N</t>
  </si>
  <si>
    <t>K15C-N</t>
  </si>
  <si>
    <t>K15K-N</t>
  </si>
  <si>
    <t>K90A-N</t>
  </si>
  <si>
    <t>K90B-N</t>
  </si>
  <si>
    <t>K90C-N</t>
  </si>
  <si>
    <t>K90D-N</t>
  </si>
  <si>
    <t>KA-B-N</t>
  </si>
  <si>
    <t>KB-A-S</t>
  </si>
  <si>
    <t>M015-N</t>
  </si>
  <si>
    <t>M017-N</t>
  </si>
  <si>
    <t>M018-N</t>
  </si>
  <si>
    <t>M019-N</t>
  </si>
  <si>
    <t>M029-N</t>
  </si>
  <si>
    <t>M037-S</t>
  </si>
  <si>
    <t>M055-W</t>
  </si>
  <si>
    <t>M056-W</t>
  </si>
  <si>
    <t>M057-W</t>
  </si>
  <si>
    <t>M062-S</t>
  </si>
  <si>
    <t>M064-N</t>
  </si>
  <si>
    <t>M074-N</t>
  </si>
  <si>
    <t>M076-N</t>
  </si>
  <si>
    <t>M077-N</t>
  </si>
  <si>
    <t>M102-S</t>
  </si>
  <si>
    <t>M111-E</t>
  </si>
  <si>
    <t>M114PE</t>
  </si>
  <si>
    <t>M116-S</t>
  </si>
  <si>
    <t>M119dS</t>
  </si>
  <si>
    <t>M122-S</t>
  </si>
  <si>
    <t>M123-S</t>
  </si>
  <si>
    <t>M143-S</t>
  </si>
  <si>
    <t>M154-S</t>
  </si>
  <si>
    <t>M157-S</t>
  </si>
  <si>
    <t>M158-S</t>
  </si>
  <si>
    <t>M159-S</t>
  </si>
  <si>
    <t>M177-S</t>
  </si>
  <si>
    <t>M178-S</t>
  </si>
  <si>
    <t>M179-S</t>
  </si>
  <si>
    <t>M190-S</t>
  </si>
  <si>
    <t>M192-S</t>
  </si>
  <si>
    <t>M193-S</t>
  </si>
  <si>
    <t>M197-S</t>
  </si>
  <si>
    <t>M201-S</t>
  </si>
  <si>
    <t>M212PE</t>
  </si>
  <si>
    <t>M214PE</t>
  </si>
  <si>
    <t>M216PE</t>
  </si>
  <si>
    <t>M217PW</t>
  </si>
  <si>
    <t>M218PE</t>
  </si>
  <si>
    <t>M219PE</t>
  </si>
  <si>
    <t>M232-S</t>
  </si>
  <si>
    <t>M232tN</t>
  </si>
  <si>
    <t>M243-S</t>
  </si>
  <si>
    <t>M244-N</t>
  </si>
  <si>
    <t>M252-E</t>
  </si>
  <si>
    <t>M257-E</t>
  </si>
  <si>
    <t>M268-E</t>
  </si>
  <si>
    <t>M277-E</t>
  </si>
  <si>
    <t>M303-N</t>
  </si>
  <si>
    <t>M304-N</t>
  </si>
  <si>
    <t>M308-N</t>
  </si>
  <si>
    <t>M309-N</t>
  </si>
  <si>
    <t>M311-E</t>
  </si>
  <si>
    <t>M312-N</t>
  </si>
  <si>
    <t>M316-N</t>
  </si>
  <si>
    <t>M342-N</t>
  </si>
  <si>
    <t>M355-N</t>
  </si>
  <si>
    <t>M373-N</t>
  </si>
  <si>
    <t>M601-N</t>
  </si>
  <si>
    <t>M952-S</t>
  </si>
  <si>
    <t>M982-E</t>
  </si>
  <si>
    <t>M986-E</t>
  </si>
  <si>
    <t>M987-S</t>
  </si>
  <si>
    <t>M988-S</t>
  </si>
  <si>
    <t>M989-E</t>
  </si>
  <si>
    <t>M994-S</t>
  </si>
  <si>
    <t>M995-S</t>
  </si>
  <si>
    <t>P062-W</t>
  </si>
  <si>
    <t>P102-N</t>
  </si>
  <si>
    <t>P475-N</t>
  </si>
  <si>
    <t>P485-W</t>
  </si>
  <si>
    <t>P495-S</t>
  </si>
  <si>
    <t>P497-S</t>
  </si>
  <si>
    <t>S510PN</t>
  </si>
  <si>
    <t>S513PN</t>
  </si>
  <si>
    <t>S550PE</t>
  </si>
  <si>
    <t>S550PW</t>
  </si>
  <si>
    <t>S554PE</t>
  </si>
  <si>
    <t>S554PW</t>
  </si>
  <si>
    <t>S577-S</t>
  </si>
  <si>
    <t>S578-N</t>
  </si>
  <si>
    <t>S586-S</t>
  </si>
  <si>
    <t>S592-S</t>
  </si>
  <si>
    <t>S594-N</t>
  </si>
  <si>
    <t>S595-S</t>
  </si>
  <si>
    <t>S596-E</t>
  </si>
  <si>
    <t>WBPO-S</t>
  </si>
  <si>
    <t>WPOB-N</t>
  </si>
  <si>
    <t>line_id</t>
  </si>
  <si>
    <t>board</t>
  </si>
  <si>
    <t>AM</t>
  </si>
  <si>
    <t>BKRCast</t>
  </si>
  <si>
    <t>MD</t>
  </si>
  <si>
    <t>PM</t>
  </si>
  <si>
    <t>NT</t>
  </si>
  <si>
    <t>Total</t>
  </si>
  <si>
    <t>R-squared</t>
  </si>
  <si>
    <t>DIFF</t>
  </si>
  <si>
    <t>Reference</t>
  </si>
  <si>
    <t>Observed</t>
  </si>
  <si>
    <t>TOTAL</t>
  </si>
  <si>
    <t>Mode</t>
  </si>
  <si>
    <t>Diff</t>
  </si>
  <si>
    <t>Diff (%)</t>
  </si>
  <si>
    <t>FID</t>
  </si>
  <si>
    <t>ID</t>
  </si>
  <si>
    <t>MODE</t>
  </si>
  <si>
    <t>VEHICLE</t>
  </si>
  <si>
    <t>HEADWAY</t>
  </si>
  <si>
    <t>SPEED</t>
  </si>
  <si>
    <t>DESC_</t>
  </si>
  <si>
    <t>NUM_SEGS</t>
  </si>
  <si>
    <t>LAYOVER_TI</t>
  </si>
  <si>
    <t>DATA1</t>
  </si>
  <si>
    <t>DATA2</t>
  </si>
  <si>
    <t>DATA3</t>
  </si>
  <si>
    <t>bkr</t>
  </si>
  <si>
    <t>Row Labels</t>
  </si>
  <si>
    <t>Grand Total</t>
  </si>
  <si>
    <t>CSWF</t>
  </si>
  <si>
    <t>E002</t>
  </si>
  <si>
    <t>E003</t>
  </si>
  <si>
    <t>E004</t>
  </si>
  <si>
    <t>E006</t>
  </si>
  <si>
    <t>E007</t>
  </si>
  <si>
    <t>E008</t>
  </si>
  <si>
    <t>E012</t>
  </si>
  <si>
    <t>E017</t>
  </si>
  <si>
    <t>E018</t>
  </si>
  <si>
    <t>E029</t>
  </si>
  <si>
    <t>E070</t>
  </si>
  <si>
    <t>K009</t>
  </si>
  <si>
    <t>K011</t>
  </si>
  <si>
    <t>K012</t>
  </si>
  <si>
    <t>K013</t>
  </si>
  <si>
    <t>K017</t>
  </si>
  <si>
    <t>K020</t>
  </si>
  <si>
    <t>K021</t>
  </si>
  <si>
    <t>K023</t>
  </si>
  <si>
    <t>K025</t>
  </si>
  <si>
    <t>K029</t>
  </si>
  <si>
    <t>K032</t>
  </si>
  <si>
    <t>K033</t>
  </si>
  <si>
    <t>K043</t>
  </si>
  <si>
    <t>K081</t>
  </si>
  <si>
    <t>K085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</si>
  <si>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</si>
  <si>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</si>
  <si>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</si>
  <si>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</si>
  <si>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</si>
  <si>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</si>
  <si>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</si>
  <si>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</si>
  <si>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</si>
  <si>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</si>
  <si>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K106</t>
  </si>
  <si>
    <t>K15A</t>
  </si>
  <si>
    <t>K15B</t>
  </si>
  <si>
    <t>K15C</t>
  </si>
  <si>
    <t>K15K</t>
  </si>
  <si>
    <t>K90A</t>
  </si>
  <si>
    <t>K90B</t>
  </si>
  <si>
    <t>K90C</t>
  </si>
  <si>
    <t>K90D</t>
  </si>
  <si>
    <t>KA-B</t>
  </si>
  <si>
    <t>KB-A</t>
  </si>
  <si>
    <t>KPRD</t>
  </si>
  <si>
    <t>M00A</t>
  </si>
  <si>
    <t>M00C</t>
  </si>
  <si>
    <t>M00D</t>
  </si>
  <si>
    <t>M00E</t>
  </si>
  <si>
    <t>M098</t>
  </si>
  <si>
    <t>RCSE</t>
  </si>
  <si>
    <t>RCSL</t>
  </si>
  <si>
    <t>RCST</t>
  </si>
  <si>
    <t>RLSS</t>
  </si>
  <si>
    <t>RLTA</t>
  </si>
  <si>
    <t>RMON</t>
  </si>
  <si>
    <t>S510</t>
  </si>
  <si>
    <t>S511</t>
  </si>
  <si>
    <t>S512</t>
  </si>
  <si>
    <t>S513</t>
  </si>
  <si>
    <t>S580</t>
  </si>
  <si>
    <t>WBPO</t>
  </si>
  <si>
    <t>WEBW</t>
  </si>
  <si>
    <t>WEDK</t>
  </si>
  <si>
    <t>WFNS</t>
  </si>
  <si>
    <t>WFNV</t>
  </si>
  <si>
    <t>WPDT</t>
  </si>
  <si>
    <t>WPOB</t>
  </si>
  <si>
    <t>WSBN</t>
  </si>
  <si>
    <t>WSBR</t>
  </si>
  <si>
    <t>WSVA</t>
  </si>
  <si>
    <t>WVSW</t>
  </si>
  <si>
    <t>bkr_flag</t>
  </si>
  <si>
    <t>Unsorted</t>
  </si>
  <si>
    <t>BKRCast - Observed</t>
  </si>
  <si>
    <t>line</t>
  </si>
  <si>
    <t>description</t>
  </si>
  <si>
    <t>mdesc</t>
  </si>
  <si>
    <t>ca_board_t</t>
  </si>
  <si>
    <t>Transfer Rate</t>
  </si>
  <si>
    <t>BKRCast_All</t>
  </si>
  <si>
    <t>Trips</t>
  </si>
  <si>
    <t>Xfer Rate</t>
  </si>
  <si>
    <t>Boarding</t>
  </si>
  <si>
    <t>M00B</t>
  </si>
  <si>
    <t>Trips in/out BKR</t>
  </si>
  <si>
    <t>Auto</t>
  </si>
  <si>
    <t>Transit</t>
  </si>
  <si>
    <t>Walk</t>
  </si>
  <si>
    <t>Bike</t>
  </si>
  <si>
    <t>SoundCast</t>
  </si>
  <si>
    <t>%</t>
  </si>
  <si>
    <t>All trips involving BKR</t>
  </si>
  <si>
    <t>Trips Entering BKR</t>
  </si>
  <si>
    <t>Trips Leaving BKR</t>
  </si>
  <si>
    <t>Trips completely within BKR</t>
  </si>
  <si>
    <t>M114-W</t>
  </si>
  <si>
    <t>M212-W</t>
  </si>
  <si>
    <t>M212-E</t>
  </si>
  <si>
    <t>M214-W</t>
  </si>
  <si>
    <t>M216-W</t>
  </si>
  <si>
    <t>M218-W</t>
  </si>
  <si>
    <t>M219-W</t>
  </si>
  <si>
    <t>RSES-N</t>
  </si>
  <si>
    <t>RSES-S</t>
  </si>
  <si>
    <t>RSLS-N</t>
  </si>
  <si>
    <t>RTAC-N</t>
  </si>
  <si>
    <t>RTAC-S</t>
  </si>
  <si>
    <t>RESWaN</t>
  </si>
  <si>
    <t>RESWaS</t>
  </si>
  <si>
    <t>S550-W</t>
  </si>
  <si>
    <t>S550-E</t>
  </si>
  <si>
    <t>S554-W</t>
  </si>
  <si>
    <t>S554-E</t>
  </si>
  <si>
    <t>S555aE</t>
  </si>
  <si>
    <t>S566aS</t>
  </si>
  <si>
    <t>Ballard-Whittier AM</t>
  </si>
  <si>
    <t>Bothell Express AM</t>
  </si>
  <si>
    <t>Capitol Hill Direct</t>
  </si>
  <si>
    <t>Capitol Hill-Advanta</t>
  </si>
  <si>
    <t>Capitol Hill-Bellevu</t>
  </si>
  <si>
    <t>Capitol Hill-Redmond</t>
  </si>
  <si>
    <t>Columbia City-Mt Bak</t>
  </si>
  <si>
    <t>Duvall Express AM</t>
  </si>
  <si>
    <t>Fremont-Wallingford</t>
  </si>
  <si>
    <t>Laurelhurst-Wedgwood</t>
  </si>
  <si>
    <t>Leschi-Madrona-Madis</t>
  </si>
  <si>
    <t>Maple Valley-Kent AM</t>
  </si>
  <si>
    <t>Mill Creek Express A</t>
  </si>
  <si>
    <t>Monroe Express AM</t>
  </si>
  <si>
    <t>Phinney Ridge-Green</t>
  </si>
  <si>
    <t>Queen Anne-Belltown-</t>
  </si>
  <si>
    <t>Redmond Ridge AM</t>
  </si>
  <si>
    <t>Renton-Renton Highla</t>
  </si>
  <si>
    <t>S Everett-Mill Creek</t>
  </si>
  <si>
    <t>Sammamish Plateau AM</t>
  </si>
  <si>
    <t>Snohomish Express AM</t>
  </si>
  <si>
    <t>Snoqualmie-Issaquah</t>
  </si>
  <si>
    <t>South Lake Union-Red</t>
  </si>
  <si>
    <t>West Seattle AM</t>
  </si>
  <si>
    <t>RSLS-S</t>
  </si>
  <si>
    <t>S556aE</t>
  </si>
  <si>
    <t>S567aS</t>
  </si>
  <si>
    <t>M1140-E</t>
  </si>
  <si>
    <t>M214-E</t>
  </si>
  <si>
    <t>M216-E</t>
  </si>
  <si>
    <t>M217-W</t>
  </si>
  <si>
    <t>M218-E</t>
  </si>
  <si>
    <t>M219-E</t>
  </si>
  <si>
    <t>Ballard-Whittier Hei</t>
  </si>
  <si>
    <t>Bothell Express PM</t>
  </si>
  <si>
    <t>Duvall Express PM</t>
  </si>
  <si>
    <t>Maple Valley-Kent PM</t>
  </si>
  <si>
    <t>Mill Creek Express P</t>
  </si>
  <si>
    <t>Monroe Express PM</t>
  </si>
  <si>
    <t>Redmond Ridge PM</t>
  </si>
  <si>
    <t>Sammamish Plateau PM</t>
  </si>
  <si>
    <t>Snohomish Express PM</t>
  </si>
  <si>
    <t>West Seattle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</si>
</sst>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6" xfId="0" applyNumberForma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2" fillId="0" borderId="1" xfId="0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0" xfId="0" applyFont="1" applyBorder="1"/>
    <xf numFmtId="165" fontId="2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2" applyNumberFormat="1" applyFont="1"/>
    <xf numFmtId="0" fontId="3" fillId="0" borderId="0" xfId="0" applyFont="1"/>
    <xf numFmtId="164" fontId="0" fillId="0" borderId="0" xfId="0" applyNumberFormat="1"/>
    <xf numFmtId="0" fontId="2" fillId="0" borderId="11" xfId="0" applyFont="1" applyBorder="1"/>
    <xf numFmtId="9" fontId="2" fillId="0" borderId="12" xfId="2" applyFont="1" applyBorder="1"/>
    <xf numFmtId="0" fontId="0" fillId="2" borderId="0" xfId="0" applyFill="1"/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0" fillId="2" borderId="2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4" fontId="0" fillId="2" borderId="0" xfId="0" applyNumberFormat="1" applyFill="1" applyBorder="1"/>
    <xf numFmtId="0" fontId="3" fillId="2" borderId="0" xfId="0" applyFont="1" applyFill="1"/>
    <xf numFmtId="0" fontId="0" fillId="2" borderId="11" xfId="0" applyFill="1" applyBorder="1"/>
    <xf numFmtId="0" fontId="0" fillId="2" borderId="8" xfId="0" applyFill="1" applyBorder="1"/>
    <xf numFmtId="164" fontId="0" fillId="2" borderId="8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horizontal="right"/>
    </xf>
    <xf numFmtId="164" fontId="0" fillId="2" borderId="10" xfId="1" applyNumberFormat="1" applyFont="1" applyFill="1" applyBorder="1"/>
    <xf numFmtId="164" fontId="0" fillId="2" borderId="11" xfId="1" applyNumberFormat="1" applyFont="1" applyFill="1" applyBorder="1"/>
    <xf numFmtId="164" fontId="0" fillId="2" borderId="1" xfId="1" applyNumberFormat="1" applyFont="1" applyFill="1" applyBorder="1"/>
    <xf numFmtId="165" fontId="0" fillId="2" borderId="4" xfId="2" applyNumberFormat="1" applyFont="1" applyFill="1" applyBorder="1"/>
    <xf numFmtId="164" fontId="0" fillId="2" borderId="0" xfId="1" applyNumberFormat="1" applyFont="1" applyFill="1" applyBorder="1"/>
    <xf numFmtId="0" fontId="2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2" applyNumberFormat="1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2" applyNumberFormat="1" applyFont="1" applyFill="1" applyBorder="1"/>
    <xf numFmtId="0" fontId="2" fillId="2" borderId="13" xfId="0" applyFont="1" applyFill="1" applyBorder="1" applyAlignment="1">
      <alignment horizontal="right"/>
    </xf>
    <xf numFmtId="43" fontId="0" fillId="0" borderId="0" xfId="0" applyNumberFormat="1"/>
    <xf numFmtId="0" fontId="0" fillId="2" borderId="0" xfId="0" applyFill="1" applyBorder="1"/>
    <xf numFmtId="165" fontId="0" fillId="2" borderId="0" xfId="2" applyNumberFormat="1" applyFont="1" applyFill="1" applyBorder="1"/>
    <xf numFmtId="165" fontId="0" fillId="2" borderId="9" xfId="2" applyNumberFormat="1" applyFont="1" applyFill="1" applyBorder="1"/>
    <xf numFmtId="164" fontId="0" fillId="2" borderId="12" xfId="1" applyNumberFormat="1" applyFont="1" applyFill="1" applyBorder="1"/>
    <xf numFmtId="0" fontId="0" fillId="2" borderId="10" xfId="0" applyFill="1" applyBorder="1"/>
    <xf numFmtId="164" fontId="0" fillId="2" borderId="11" xfId="0" applyNumberFormat="1" applyFill="1" applyBorder="1"/>
    <xf numFmtId="165" fontId="0" fillId="2" borderId="12" xfId="2" applyNumberFormat="1" applyFont="1" applyFill="1" applyBorder="1"/>
    <xf numFmtId="164" fontId="0" fillId="2" borderId="10" xfId="0" applyNumberFormat="1" applyFill="1" applyBorder="1"/>
    <xf numFmtId="0" fontId="0" fillId="2" borderId="1" xfId="0" applyFill="1" applyBorder="1"/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</a:t>
            </a:r>
            <a:r>
              <a:rPr lang="en-US" baseline="0"/>
              <a:t> Boarding (Observed vs BKRCast)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compare_all!$G$2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compare_all!$A$3:$A$324</c:f>
              <c:strCache>
                <c:ptCount val="322"/>
                <c:pt idx="0">
                  <c:v>M007</c:v>
                </c:pt>
                <c:pt idx="1">
                  <c:v>M048</c:v>
                </c:pt>
                <c:pt idx="2">
                  <c:v>M036</c:v>
                </c:pt>
                <c:pt idx="3">
                  <c:v>M008</c:v>
                </c:pt>
                <c:pt idx="4">
                  <c:v>M041</c:v>
                </c:pt>
                <c:pt idx="5">
                  <c:v>S550</c:v>
                </c:pt>
                <c:pt idx="6">
                  <c:v>M120</c:v>
                </c:pt>
                <c:pt idx="7">
                  <c:v>S545</c:v>
                </c:pt>
                <c:pt idx="8">
                  <c:v>M049</c:v>
                </c:pt>
                <c:pt idx="9">
                  <c:v>M040</c:v>
                </c:pt>
                <c:pt idx="10">
                  <c:v>M005</c:v>
                </c:pt>
                <c:pt idx="11">
                  <c:v>M043</c:v>
                </c:pt>
                <c:pt idx="12">
                  <c:v>M044</c:v>
                </c:pt>
                <c:pt idx="13">
                  <c:v>M150</c:v>
                </c:pt>
                <c:pt idx="14">
                  <c:v>M003</c:v>
                </c:pt>
                <c:pt idx="15">
                  <c:v>P001</c:v>
                </c:pt>
                <c:pt idx="16">
                  <c:v>M255</c:v>
                </c:pt>
                <c:pt idx="17">
                  <c:v>M271</c:v>
                </c:pt>
                <c:pt idx="18">
                  <c:v>M073</c:v>
                </c:pt>
                <c:pt idx="19">
                  <c:v>M002</c:v>
                </c:pt>
                <c:pt idx="20">
                  <c:v>M071</c:v>
                </c:pt>
                <c:pt idx="21">
                  <c:v>M106</c:v>
                </c:pt>
                <c:pt idx="22">
                  <c:v>M372</c:v>
                </c:pt>
                <c:pt idx="23">
                  <c:v>M021</c:v>
                </c:pt>
                <c:pt idx="24">
                  <c:v>M004</c:v>
                </c:pt>
                <c:pt idx="25">
                  <c:v>M180</c:v>
                </c:pt>
                <c:pt idx="26">
                  <c:v>M101</c:v>
                </c:pt>
                <c:pt idx="27">
                  <c:v>M060</c:v>
                </c:pt>
                <c:pt idx="28">
                  <c:v>M072</c:v>
                </c:pt>
                <c:pt idx="29">
                  <c:v>M016</c:v>
                </c:pt>
                <c:pt idx="30">
                  <c:v>M010</c:v>
                </c:pt>
                <c:pt idx="31">
                  <c:v>M070</c:v>
                </c:pt>
                <c:pt idx="32">
                  <c:v>S522</c:v>
                </c:pt>
                <c:pt idx="33">
                  <c:v>M075</c:v>
                </c:pt>
                <c:pt idx="34">
                  <c:v>M128</c:v>
                </c:pt>
                <c:pt idx="35">
                  <c:v>M028</c:v>
                </c:pt>
                <c:pt idx="36">
                  <c:v>M245</c:v>
                </c:pt>
                <c:pt idx="37">
                  <c:v>M011</c:v>
                </c:pt>
                <c:pt idx="38">
                  <c:v>M026</c:v>
                </c:pt>
                <c:pt idx="39">
                  <c:v>M140</c:v>
                </c:pt>
                <c:pt idx="40">
                  <c:v>S554</c:v>
                </c:pt>
                <c:pt idx="41">
                  <c:v>M012</c:v>
                </c:pt>
                <c:pt idx="42">
                  <c:v>M124</c:v>
                </c:pt>
                <c:pt idx="43">
                  <c:v>M013</c:v>
                </c:pt>
                <c:pt idx="44">
                  <c:v>M169</c:v>
                </c:pt>
                <c:pt idx="45">
                  <c:v>M065</c:v>
                </c:pt>
                <c:pt idx="46">
                  <c:v>S590</c:v>
                </c:pt>
                <c:pt idx="47">
                  <c:v>M066</c:v>
                </c:pt>
                <c:pt idx="48">
                  <c:v>M131</c:v>
                </c:pt>
                <c:pt idx="49">
                  <c:v>P002</c:v>
                </c:pt>
                <c:pt idx="50">
                  <c:v>M132</c:v>
                </c:pt>
                <c:pt idx="51">
                  <c:v>M032</c:v>
                </c:pt>
                <c:pt idx="52">
                  <c:v>M009</c:v>
                </c:pt>
                <c:pt idx="53">
                  <c:v>M014</c:v>
                </c:pt>
                <c:pt idx="54">
                  <c:v>M240</c:v>
                </c:pt>
                <c:pt idx="55">
                  <c:v>M181</c:v>
                </c:pt>
                <c:pt idx="56">
                  <c:v>M001</c:v>
                </c:pt>
                <c:pt idx="57">
                  <c:v>M024</c:v>
                </c:pt>
                <c:pt idx="58">
                  <c:v>S574</c:v>
                </c:pt>
                <c:pt idx="59">
                  <c:v>P003</c:v>
                </c:pt>
                <c:pt idx="60">
                  <c:v>M166</c:v>
                </c:pt>
                <c:pt idx="61">
                  <c:v>M050</c:v>
                </c:pt>
                <c:pt idx="62">
                  <c:v>M068</c:v>
                </c:pt>
                <c:pt idx="63">
                  <c:v>M031</c:v>
                </c:pt>
                <c:pt idx="64">
                  <c:v>M164</c:v>
                </c:pt>
                <c:pt idx="65">
                  <c:v>M212</c:v>
                </c:pt>
                <c:pt idx="66">
                  <c:v>C115</c:v>
                </c:pt>
                <c:pt idx="67">
                  <c:v>S560</c:v>
                </c:pt>
                <c:pt idx="68">
                  <c:v>S594</c:v>
                </c:pt>
                <c:pt idx="69">
                  <c:v>M125</c:v>
                </c:pt>
                <c:pt idx="70">
                  <c:v>M312</c:v>
                </c:pt>
                <c:pt idx="71">
                  <c:v>M226</c:v>
                </c:pt>
                <c:pt idx="72">
                  <c:v>M067</c:v>
                </c:pt>
                <c:pt idx="73">
                  <c:v>S578</c:v>
                </c:pt>
                <c:pt idx="74">
                  <c:v>C116</c:v>
                </c:pt>
                <c:pt idx="75">
                  <c:v>M033</c:v>
                </c:pt>
                <c:pt idx="76">
                  <c:v>M168</c:v>
                </c:pt>
                <c:pt idx="77">
                  <c:v>S566</c:v>
                </c:pt>
                <c:pt idx="78">
                  <c:v>M301</c:v>
                </c:pt>
                <c:pt idx="79">
                  <c:v>S577</c:v>
                </c:pt>
                <c:pt idx="80">
                  <c:v>S542</c:v>
                </c:pt>
                <c:pt idx="81">
                  <c:v>C201</c:v>
                </c:pt>
                <c:pt idx="82">
                  <c:v>M221</c:v>
                </c:pt>
                <c:pt idx="83">
                  <c:v>P202</c:v>
                </c:pt>
                <c:pt idx="84">
                  <c:v>C202</c:v>
                </c:pt>
                <c:pt idx="85">
                  <c:v>M107</c:v>
                </c:pt>
                <c:pt idx="86">
                  <c:v>M234</c:v>
                </c:pt>
                <c:pt idx="87">
                  <c:v>M346</c:v>
                </c:pt>
                <c:pt idx="88">
                  <c:v>C413</c:v>
                </c:pt>
                <c:pt idx="89">
                  <c:v>C101</c:v>
                </c:pt>
                <c:pt idx="90">
                  <c:v>M074</c:v>
                </c:pt>
                <c:pt idx="91">
                  <c:v>M347</c:v>
                </c:pt>
                <c:pt idx="92">
                  <c:v>M027</c:v>
                </c:pt>
                <c:pt idx="93">
                  <c:v>M345</c:v>
                </c:pt>
                <c:pt idx="94">
                  <c:v>M030</c:v>
                </c:pt>
                <c:pt idx="95">
                  <c:v>M348</c:v>
                </c:pt>
                <c:pt idx="96">
                  <c:v>P057</c:v>
                </c:pt>
                <c:pt idx="97">
                  <c:v>C402</c:v>
                </c:pt>
                <c:pt idx="98">
                  <c:v>P204</c:v>
                </c:pt>
                <c:pt idx="99">
                  <c:v>M303</c:v>
                </c:pt>
                <c:pt idx="100">
                  <c:v>M029</c:v>
                </c:pt>
                <c:pt idx="101">
                  <c:v>M235</c:v>
                </c:pt>
                <c:pt idx="102">
                  <c:v>P048</c:v>
                </c:pt>
                <c:pt idx="103">
                  <c:v>M248</c:v>
                </c:pt>
                <c:pt idx="104">
                  <c:v>M156</c:v>
                </c:pt>
                <c:pt idx="105">
                  <c:v>P053</c:v>
                </c:pt>
                <c:pt idx="106">
                  <c:v>P500</c:v>
                </c:pt>
                <c:pt idx="107">
                  <c:v>C415</c:v>
                </c:pt>
                <c:pt idx="108">
                  <c:v>M076</c:v>
                </c:pt>
                <c:pt idx="109">
                  <c:v>M105</c:v>
                </c:pt>
                <c:pt idx="110">
                  <c:v>P052</c:v>
                </c:pt>
                <c:pt idx="111">
                  <c:v>K022</c:v>
                </c:pt>
                <c:pt idx="112">
                  <c:v>P206</c:v>
                </c:pt>
                <c:pt idx="113">
                  <c:v>M015</c:v>
                </c:pt>
                <c:pt idx="114">
                  <c:v>M249</c:v>
                </c:pt>
                <c:pt idx="115">
                  <c:v>P402</c:v>
                </c:pt>
                <c:pt idx="116">
                  <c:v>M077</c:v>
                </c:pt>
                <c:pt idx="117">
                  <c:v>M373</c:v>
                </c:pt>
                <c:pt idx="118">
                  <c:v>M331</c:v>
                </c:pt>
                <c:pt idx="119">
                  <c:v>P055</c:v>
                </c:pt>
                <c:pt idx="120">
                  <c:v>P212</c:v>
                </c:pt>
                <c:pt idx="121">
                  <c:v>P041</c:v>
                </c:pt>
                <c:pt idx="122">
                  <c:v>M214</c:v>
                </c:pt>
                <c:pt idx="123">
                  <c:v>P300</c:v>
                </c:pt>
                <c:pt idx="124">
                  <c:v>M218</c:v>
                </c:pt>
                <c:pt idx="125">
                  <c:v>M311</c:v>
                </c:pt>
                <c:pt idx="126">
                  <c:v>S592</c:v>
                </c:pt>
                <c:pt idx="127">
                  <c:v>M018</c:v>
                </c:pt>
                <c:pt idx="128">
                  <c:v>M121</c:v>
                </c:pt>
                <c:pt idx="129">
                  <c:v>M216</c:v>
                </c:pt>
                <c:pt idx="130">
                  <c:v>P214</c:v>
                </c:pt>
                <c:pt idx="131">
                  <c:v>S556</c:v>
                </c:pt>
                <c:pt idx="132">
                  <c:v>M102</c:v>
                </c:pt>
                <c:pt idx="133">
                  <c:v>M355</c:v>
                </c:pt>
                <c:pt idx="134">
                  <c:v>M219</c:v>
                </c:pt>
                <c:pt idx="135">
                  <c:v>M111</c:v>
                </c:pt>
                <c:pt idx="136">
                  <c:v>M316</c:v>
                </c:pt>
                <c:pt idx="137">
                  <c:v>M238</c:v>
                </c:pt>
                <c:pt idx="138">
                  <c:v>C412</c:v>
                </c:pt>
                <c:pt idx="139">
                  <c:v>M047</c:v>
                </c:pt>
                <c:pt idx="140">
                  <c:v>C105</c:v>
                </c:pt>
                <c:pt idx="141">
                  <c:v>P400</c:v>
                </c:pt>
                <c:pt idx="142">
                  <c:v>C130</c:v>
                </c:pt>
                <c:pt idx="143">
                  <c:v>M064</c:v>
                </c:pt>
                <c:pt idx="144">
                  <c:v>M197</c:v>
                </c:pt>
                <c:pt idx="145">
                  <c:v>C113</c:v>
                </c:pt>
                <c:pt idx="146">
                  <c:v>M241</c:v>
                </c:pt>
                <c:pt idx="147">
                  <c:v>M183</c:v>
                </c:pt>
                <c:pt idx="148">
                  <c:v>P054</c:v>
                </c:pt>
                <c:pt idx="149">
                  <c:v>P410</c:v>
                </c:pt>
                <c:pt idx="150">
                  <c:v>P010</c:v>
                </c:pt>
                <c:pt idx="151">
                  <c:v>M017</c:v>
                </c:pt>
                <c:pt idx="152">
                  <c:v>M179</c:v>
                </c:pt>
                <c:pt idx="153">
                  <c:v>M178</c:v>
                </c:pt>
                <c:pt idx="154">
                  <c:v>S586</c:v>
                </c:pt>
                <c:pt idx="155">
                  <c:v>C860</c:v>
                </c:pt>
                <c:pt idx="156">
                  <c:v>P028</c:v>
                </c:pt>
                <c:pt idx="157">
                  <c:v>C421</c:v>
                </c:pt>
                <c:pt idx="158">
                  <c:v>M056</c:v>
                </c:pt>
                <c:pt idx="159">
                  <c:v>M148</c:v>
                </c:pt>
                <c:pt idx="160">
                  <c:v>M252</c:v>
                </c:pt>
                <c:pt idx="161">
                  <c:v>C871</c:v>
                </c:pt>
                <c:pt idx="162">
                  <c:v>M193</c:v>
                </c:pt>
                <c:pt idx="163">
                  <c:v>C112</c:v>
                </c:pt>
                <c:pt idx="164">
                  <c:v>M055</c:v>
                </c:pt>
                <c:pt idx="165">
                  <c:v>M118</c:v>
                </c:pt>
                <c:pt idx="166">
                  <c:v>M143</c:v>
                </c:pt>
                <c:pt idx="167">
                  <c:v>P016</c:v>
                </c:pt>
                <c:pt idx="168">
                  <c:v>S555</c:v>
                </c:pt>
                <c:pt idx="169">
                  <c:v>M177</c:v>
                </c:pt>
                <c:pt idx="170">
                  <c:v>M269</c:v>
                </c:pt>
                <c:pt idx="171">
                  <c:v>M025</c:v>
                </c:pt>
                <c:pt idx="172">
                  <c:v>M306</c:v>
                </c:pt>
                <c:pt idx="173">
                  <c:v>P051</c:v>
                </c:pt>
                <c:pt idx="174">
                  <c:v>M158</c:v>
                </c:pt>
                <c:pt idx="175">
                  <c:v>C280</c:v>
                </c:pt>
                <c:pt idx="176">
                  <c:v>C196</c:v>
                </c:pt>
                <c:pt idx="177">
                  <c:v>M122</c:v>
                </c:pt>
                <c:pt idx="178">
                  <c:v>S540</c:v>
                </c:pt>
                <c:pt idx="179">
                  <c:v>M182</c:v>
                </c:pt>
                <c:pt idx="180">
                  <c:v>S567</c:v>
                </c:pt>
                <c:pt idx="181">
                  <c:v>C880</c:v>
                </c:pt>
                <c:pt idx="182">
                  <c:v>C855</c:v>
                </c:pt>
                <c:pt idx="183">
                  <c:v>M257</c:v>
                </c:pt>
                <c:pt idx="184">
                  <c:v>M116</c:v>
                </c:pt>
                <c:pt idx="185">
                  <c:v>M265</c:v>
                </c:pt>
                <c:pt idx="186">
                  <c:v>M903</c:v>
                </c:pt>
                <c:pt idx="187">
                  <c:v>C435</c:v>
                </c:pt>
                <c:pt idx="188">
                  <c:v>P501</c:v>
                </c:pt>
                <c:pt idx="189">
                  <c:v>P045</c:v>
                </c:pt>
                <c:pt idx="190">
                  <c:v>C417</c:v>
                </c:pt>
                <c:pt idx="191">
                  <c:v>M236</c:v>
                </c:pt>
                <c:pt idx="192">
                  <c:v>M187</c:v>
                </c:pt>
                <c:pt idx="193">
                  <c:v>M159</c:v>
                </c:pt>
                <c:pt idx="194">
                  <c:v>M309</c:v>
                </c:pt>
                <c:pt idx="195">
                  <c:v>P100</c:v>
                </c:pt>
                <c:pt idx="196">
                  <c:v>C410</c:v>
                </c:pt>
                <c:pt idx="197">
                  <c:v>K026</c:v>
                </c:pt>
                <c:pt idx="198">
                  <c:v>M304</c:v>
                </c:pt>
                <c:pt idx="199">
                  <c:v>P042</c:v>
                </c:pt>
                <c:pt idx="200">
                  <c:v>C119</c:v>
                </c:pt>
                <c:pt idx="201">
                  <c:v>S596</c:v>
                </c:pt>
                <c:pt idx="202">
                  <c:v>M268</c:v>
                </c:pt>
                <c:pt idx="203">
                  <c:v>P011</c:v>
                </c:pt>
                <c:pt idx="204">
                  <c:v>C275</c:v>
                </c:pt>
                <c:pt idx="205">
                  <c:v>M210</c:v>
                </c:pt>
                <c:pt idx="206">
                  <c:v>M242</c:v>
                </c:pt>
                <c:pt idx="207">
                  <c:v>M161</c:v>
                </c:pt>
                <c:pt idx="208">
                  <c:v>M190</c:v>
                </c:pt>
                <c:pt idx="209">
                  <c:v>M211</c:v>
                </c:pt>
                <c:pt idx="210">
                  <c:v>M153</c:v>
                </c:pt>
                <c:pt idx="211">
                  <c:v>S595</c:v>
                </c:pt>
                <c:pt idx="212">
                  <c:v>M232</c:v>
                </c:pt>
                <c:pt idx="213">
                  <c:v>M952</c:v>
                </c:pt>
                <c:pt idx="214">
                  <c:v>M167</c:v>
                </c:pt>
                <c:pt idx="215">
                  <c:v>M246</c:v>
                </c:pt>
                <c:pt idx="216">
                  <c:v>M330</c:v>
                </c:pt>
                <c:pt idx="217">
                  <c:v>M099</c:v>
                </c:pt>
                <c:pt idx="218">
                  <c:v>M906</c:v>
                </c:pt>
                <c:pt idx="219">
                  <c:v>K024</c:v>
                </c:pt>
                <c:pt idx="220">
                  <c:v>M057</c:v>
                </c:pt>
                <c:pt idx="221">
                  <c:v>M215</c:v>
                </c:pt>
                <c:pt idx="222">
                  <c:v>P056</c:v>
                </c:pt>
                <c:pt idx="223">
                  <c:v>C120</c:v>
                </c:pt>
                <c:pt idx="224">
                  <c:v>K034</c:v>
                </c:pt>
                <c:pt idx="225">
                  <c:v>M901</c:v>
                </c:pt>
                <c:pt idx="226">
                  <c:v>M200</c:v>
                </c:pt>
                <c:pt idx="227">
                  <c:v>M342</c:v>
                </c:pt>
                <c:pt idx="228">
                  <c:v>C222</c:v>
                </c:pt>
                <c:pt idx="229">
                  <c:v>M114</c:v>
                </c:pt>
                <c:pt idx="230">
                  <c:v>M931</c:v>
                </c:pt>
                <c:pt idx="231">
                  <c:v>C270</c:v>
                </c:pt>
                <c:pt idx="232">
                  <c:v>M123</c:v>
                </c:pt>
                <c:pt idx="233">
                  <c:v>M113</c:v>
                </c:pt>
                <c:pt idx="234">
                  <c:v>M250</c:v>
                </c:pt>
                <c:pt idx="235">
                  <c:v>M062</c:v>
                </c:pt>
                <c:pt idx="236">
                  <c:v>M019</c:v>
                </c:pt>
                <c:pt idx="237">
                  <c:v>C425</c:v>
                </c:pt>
                <c:pt idx="238">
                  <c:v>C405</c:v>
                </c:pt>
                <c:pt idx="239">
                  <c:v>C416</c:v>
                </c:pt>
                <c:pt idx="240">
                  <c:v>P495</c:v>
                </c:pt>
                <c:pt idx="241">
                  <c:v>M152</c:v>
                </c:pt>
                <c:pt idx="242">
                  <c:v>C821</c:v>
                </c:pt>
                <c:pt idx="243">
                  <c:v>M244</c:v>
                </c:pt>
                <c:pt idx="244">
                  <c:v>M157</c:v>
                </c:pt>
                <c:pt idx="245">
                  <c:v>M061</c:v>
                </c:pt>
                <c:pt idx="246">
                  <c:v>M914</c:v>
                </c:pt>
                <c:pt idx="247">
                  <c:v>M119</c:v>
                </c:pt>
                <c:pt idx="248">
                  <c:v>M192</c:v>
                </c:pt>
                <c:pt idx="249">
                  <c:v>M205</c:v>
                </c:pt>
                <c:pt idx="250">
                  <c:v>M217</c:v>
                </c:pt>
                <c:pt idx="251">
                  <c:v>K008</c:v>
                </c:pt>
                <c:pt idx="252">
                  <c:v>M186</c:v>
                </c:pt>
                <c:pt idx="253">
                  <c:v>M277</c:v>
                </c:pt>
                <c:pt idx="254">
                  <c:v>P014</c:v>
                </c:pt>
                <c:pt idx="255">
                  <c:v>P102</c:v>
                </c:pt>
                <c:pt idx="256">
                  <c:v>P409</c:v>
                </c:pt>
                <c:pt idx="257">
                  <c:v>M308</c:v>
                </c:pt>
                <c:pt idx="258">
                  <c:v>M202</c:v>
                </c:pt>
                <c:pt idx="259">
                  <c:v>M916</c:v>
                </c:pt>
                <c:pt idx="260">
                  <c:v>M260</c:v>
                </c:pt>
                <c:pt idx="261">
                  <c:v>P497</c:v>
                </c:pt>
                <c:pt idx="262">
                  <c:v>C220</c:v>
                </c:pt>
                <c:pt idx="263">
                  <c:v>M243</c:v>
                </c:pt>
                <c:pt idx="264">
                  <c:v>C106</c:v>
                </c:pt>
                <c:pt idx="265">
                  <c:v>M037</c:v>
                </c:pt>
                <c:pt idx="266">
                  <c:v>M913</c:v>
                </c:pt>
                <c:pt idx="267">
                  <c:v>M022</c:v>
                </c:pt>
                <c:pt idx="268">
                  <c:v>P013</c:v>
                </c:pt>
                <c:pt idx="269">
                  <c:v>M909</c:v>
                </c:pt>
                <c:pt idx="270">
                  <c:v>C240</c:v>
                </c:pt>
                <c:pt idx="271">
                  <c:v>M927</c:v>
                </c:pt>
                <c:pt idx="272">
                  <c:v>C422</c:v>
                </c:pt>
                <c:pt idx="273">
                  <c:v>M208</c:v>
                </c:pt>
                <c:pt idx="274">
                  <c:v>C424</c:v>
                </c:pt>
                <c:pt idx="275">
                  <c:v>M154</c:v>
                </c:pt>
                <c:pt idx="276">
                  <c:v>K004</c:v>
                </c:pt>
                <c:pt idx="277">
                  <c:v>M917</c:v>
                </c:pt>
                <c:pt idx="278">
                  <c:v>C247</c:v>
                </c:pt>
                <c:pt idx="279">
                  <c:v>M110</c:v>
                </c:pt>
                <c:pt idx="280">
                  <c:v>M204</c:v>
                </c:pt>
                <c:pt idx="281">
                  <c:v>M139</c:v>
                </c:pt>
                <c:pt idx="282">
                  <c:v>K037</c:v>
                </c:pt>
                <c:pt idx="283">
                  <c:v>M930</c:v>
                </c:pt>
                <c:pt idx="284">
                  <c:v>M775</c:v>
                </c:pt>
                <c:pt idx="285">
                  <c:v>M224</c:v>
                </c:pt>
                <c:pt idx="286">
                  <c:v>C227</c:v>
                </c:pt>
                <c:pt idx="287">
                  <c:v>M919</c:v>
                </c:pt>
                <c:pt idx="288">
                  <c:v>M773</c:v>
                </c:pt>
                <c:pt idx="289">
                  <c:v>M915</c:v>
                </c:pt>
                <c:pt idx="290">
                  <c:v>K005</c:v>
                </c:pt>
                <c:pt idx="291">
                  <c:v>M203</c:v>
                </c:pt>
                <c:pt idx="292">
                  <c:v>M935</c:v>
                </c:pt>
                <c:pt idx="293">
                  <c:v>M910</c:v>
                </c:pt>
                <c:pt idx="294">
                  <c:v>K036</c:v>
                </c:pt>
                <c:pt idx="295">
                  <c:v>M237</c:v>
                </c:pt>
                <c:pt idx="296">
                  <c:v>C277</c:v>
                </c:pt>
                <c:pt idx="297">
                  <c:v>M892</c:v>
                </c:pt>
                <c:pt idx="298">
                  <c:v>M986</c:v>
                </c:pt>
                <c:pt idx="299">
                  <c:v>M907</c:v>
                </c:pt>
                <c:pt idx="300">
                  <c:v>K035</c:v>
                </c:pt>
                <c:pt idx="301">
                  <c:v>M908</c:v>
                </c:pt>
                <c:pt idx="302">
                  <c:v>C110</c:v>
                </c:pt>
                <c:pt idx="303">
                  <c:v>M989</c:v>
                </c:pt>
                <c:pt idx="304">
                  <c:v>M173</c:v>
                </c:pt>
                <c:pt idx="305">
                  <c:v>M987</c:v>
                </c:pt>
                <c:pt idx="306">
                  <c:v>M988</c:v>
                </c:pt>
                <c:pt idx="307">
                  <c:v>M891</c:v>
                </c:pt>
                <c:pt idx="308">
                  <c:v>M982</c:v>
                </c:pt>
                <c:pt idx="309">
                  <c:v>P503</c:v>
                </c:pt>
                <c:pt idx="310">
                  <c:v>M994</c:v>
                </c:pt>
                <c:pt idx="311">
                  <c:v>K086</c:v>
                </c:pt>
                <c:pt idx="312">
                  <c:v>K041</c:v>
                </c:pt>
                <c:pt idx="313">
                  <c:v>M995</c:v>
                </c:pt>
                <c:pt idx="314">
                  <c:v>M209</c:v>
                </c:pt>
                <c:pt idx="315">
                  <c:v>P485</c:v>
                </c:pt>
                <c:pt idx="316">
                  <c:v>P062</c:v>
                </c:pt>
                <c:pt idx="317">
                  <c:v>C111</c:v>
                </c:pt>
                <c:pt idx="318">
                  <c:v>M601</c:v>
                </c:pt>
                <c:pt idx="319">
                  <c:v>C230</c:v>
                </c:pt>
                <c:pt idx="320">
                  <c:v>P475</c:v>
                </c:pt>
                <c:pt idx="321">
                  <c:v>M201</c:v>
                </c:pt>
              </c:strCache>
            </c:strRef>
          </c:cat>
          <c:val>
            <c:numRef>
              <c:f>compare_all!$G$3:$G$324</c:f>
              <c:numCache>
                <c:formatCode>_(* #,##0_);_(* \(#,##0\);_(* "-"??_);_(@_)</c:formatCode>
                <c:ptCount val="322"/>
                <c:pt idx="0">
                  <c:v>13467</c:v>
                </c:pt>
                <c:pt idx="1">
                  <c:v>11998</c:v>
                </c:pt>
                <c:pt idx="2">
                  <c:v>10624</c:v>
                </c:pt>
                <c:pt idx="3">
                  <c:v>10316</c:v>
                </c:pt>
                <c:pt idx="4">
                  <c:v>9735</c:v>
                </c:pt>
                <c:pt idx="5">
                  <c:v>9492</c:v>
                </c:pt>
                <c:pt idx="6">
                  <c:v>9037</c:v>
                </c:pt>
                <c:pt idx="7">
                  <c:v>9037</c:v>
                </c:pt>
                <c:pt idx="8">
                  <c:v>8010</c:v>
                </c:pt>
                <c:pt idx="9">
                  <c:v>7935</c:v>
                </c:pt>
                <c:pt idx="10">
                  <c:v>7869</c:v>
                </c:pt>
                <c:pt idx="11">
                  <c:v>7748</c:v>
                </c:pt>
                <c:pt idx="12">
                  <c:v>7444</c:v>
                </c:pt>
                <c:pt idx="13">
                  <c:v>7027</c:v>
                </c:pt>
                <c:pt idx="14">
                  <c:v>6574</c:v>
                </c:pt>
                <c:pt idx="15">
                  <c:v>6475</c:v>
                </c:pt>
                <c:pt idx="16">
                  <c:v>6372</c:v>
                </c:pt>
                <c:pt idx="17">
                  <c:v>6356</c:v>
                </c:pt>
                <c:pt idx="18">
                  <c:v>6083</c:v>
                </c:pt>
                <c:pt idx="19">
                  <c:v>5613</c:v>
                </c:pt>
                <c:pt idx="20">
                  <c:v>5273</c:v>
                </c:pt>
                <c:pt idx="21">
                  <c:v>5141</c:v>
                </c:pt>
                <c:pt idx="22">
                  <c:v>5126</c:v>
                </c:pt>
                <c:pt idx="23">
                  <c:v>5030</c:v>
                </c:pt>
                <c:pt idx="24">
                  <c:v>4994</c:v>
                </c:pt>
                <c:pt idx="25">
                  <c:v>4960</c:v>
                </c:pt>
                <c:pt idx="26">
                  <c:v>4923</c:v>
                </c:pt>
                <c:pt idx="27">
                  <c:v>4901</c:v>
                </c:pt>
                <c:pt idx="28">
                  <c:v>4821</c:v>
                </c:pt>
                <c:pt idx="29">
                  <c:v>4784</c:v>
                </c:pt>
                <c:pt idx="30">
                  <c:v>4708</c:v>
                </c:pt>
                <c:pt idx="31">
                  <c:v>4647</c:v>
                </c:pt>
                <c:pt idx="32">
                  <c:v>4560</c:v>
                </c:pt>
                <c:pt idx="33">
                  <c:v>4401</c:v>
                </c:pt>
                <c:pt idx="34">
                  <c:v>4352</c:v>
                </c:pt>
                <c:pt idx="35">
                  <c:v>4153</c:v>
                </c:pt>
                <c:pt idx="36">
                  <c:v>3793</c:v>
                </c:pt>
                <c:pt idx="37">
                  <c:v>3744</c:v>
                </c:pt>
                <c:pt idx="38">
                  <c:v>3674</c:v>
                </c:pt>
                <c:pt idx="39">
                  <c:v>3645</c:v>
                </c:pt>
                <c:pt idx="40">
                  <c:v>3630</c:v>
                </c:pt>
                <c:pt idx="41">
                  <c:v>3470</c:v>
                </c:pt>
                <c:pt idx="42">
                  <c:v>3433</c:v>
                </c:pt>
                <c:pt idx="43">
                  <c:v>3241</c:v>
                </c:pt>
                <c:pt idx="44">
                  <c:v>3225</c:v>
                </c:pt>
                <c:pt idx="45">
                  <c:v>3179</c:v>
                </c:pt>
                <c:pt idx="46">
                  <c:v>3167</c:v>
                </c:pt>
                <c:pt idx="47">
                  <c:v>3093</c:v>
                </c:pt>
                <c:pt idx="48">
                  <c:v>3058</c:v>
                </c:pt>
                <c:pt idx="49">
                  <c:v>3050</c:v>
                </c:pt>
                <c:pt idx="50">
                  <c:v>3019</c:v>
                </c:pt>
                <c:pt idx="51">
                  <c:v>2783</c:v>
                </c:pt>
                <c:pt idx="52">
                  <c:v>2782</c:v>
                </c:pt>
                <c:pt idx="53">
                  <c:v>2652</c:v>
                </c:pt>
                <c:pt idx="54">
                  <c:v>2477</c:v>
                </c:pt>
                <c:pt idx="55">
                  <c:v>2430</c:v>
                </c:pt>
                <c:pt idx="56">
                  <c:v>2424</c:v>
                </c:pt>
                <c:pt idx="57">
                  <c:v>2397</c:v>
                </c:pt>
                <c:pt idx="58">
                  <c:v>2340</c:v>
                </c:pt>
                <c:pt idx="59">
                  <c:v>2333</c:v>
                </c:pt>
                <c:pt idx="60">
                  <c:v>2224</c:v>
                </c:pt>
                <c:pt idx="61">
                  <c:v>2178</c:v>
                </c:pt>
                <c:pt idx="62">
                  <c:v>2165</c:v>
                </c:pt>
                <c:pt idx="63">
                  <c:v>2084</c:v>
                </c:pt>
                <c:pt idx="64">
                  <c:v>2038</c:v>
                </c:pt>
                <c:pt idx="65">
                  <c:v>2013</c:v>
                </c:pt>
                <c:pt idx="66">
                  <c:v>1981</c:v>
                </c:pt>
                <c:pt idx="67">
                  <c:v>1945</c:v>
                </c:pt>
                <c:pt idx="68">
                  <c:v>1883</c:v>
                </c:pt>
                <c:pt idx="69">
                  <c:v>1857</c:v>
                </c:pt>
                <c:pt idx="70">
                  <c:v>1847</c:v>
                </c:pt>
                <c:pt idx="71">
                  <c:v>1839</c:v>
                </c:pt>
                <c:pt idx="72">
                  <c:v>1796</c:v>
                </c:pt>
                <c:pt idx="73">
                  <c:v>1771</c:v>
                </c:pt>
                <c:pt idx="74">
                  <c:v>1747</c:v>
                </c:pt>
                <c:pt idx="75">
                  <c:v>1675</c:v>
                </c:pt>
                <c:pt idx="76">
                  <c:v>1658</c:v>
                </c:pt>
                <c:pt idx="77">
                  <c:v>1640</c:v>
                </c:pt>
                <c:pt idx="78">
                  <c:v>1628</c:v>
                </c:pt>
                <c:pt idx="79">
                  <c:v>1619</c:v>
                </c:pt>
                <c:pt idx="80">
                  <c:v>1571</c:v>
                </c:pt>
                <c:pt idx="81">
                  <c:v>1561</c:v>
                </c:pt>
                <c:pt idx="82">
                  <c:v>1540</c:v>
                </c:pt>
                <c:pt idx="83">
                  <c:v>1514</c:v>
                </c:pt>
                <c:pt idx="84">
                  <c:v>1505</c:v>
                </c:pt>
                <c:pt idx="85">
                  <c:v>1485</c:v>
                </c:pt>
                <c:pt idx="86">
                  <c:v>1469</c:v>
                </c:pt>
                <c:pt idx="87">
                  <c:v>1449</c:v>
                </c:pt>
                <c:pt idx="88">
                  <c:v>1421</c:v>
                </c:pt>
                <c:pt idx="89">
                  <c:v>1394</c:v>
                </c:pt>
                <c:pt idx="90">
                  <c:v>1373</c:v>
                </c:pt>
                <c:pt idx="91">
                  <c:v>1366</c:v>
                </c:pt>
                <c:pt idx="92">
                  <c:v>1358</c:v>
                </c:pt>
                <c:pt idx="93">
                  <c:v>1338</c:v>
                </c:pt>
                <c:pt idx="94">
                  <c:v>1308</c:v>
                </c:pt>
                <c:pt idx="95">
                  <c:v>1308</c:v>
                </c:pt>
                <c:pt idx="96">
                  <c:v>1306</c:v>
                </c:pt>
                <c:pt idx="97">
                  <c:v>1289</c:v>
                </c:pt>
                <c:pt idx="98">
                  <c:v>1258</c:v>
                </c:pt>
                <c:pt idx="99">
                  <c:v>1256</c:v>
                </c:pt>
                <c:pt idx="100">
                  <c:v>1246</c:v>
                </c:pt>
                <c:pt idx="101">
                  <c:v>1177</c:v>
                </c:pt>
                <c:pt idx="102">
                  <c:v>1170</c:v>
                </c:pt>
                <c:pt idx="103">
                  <c:v>1163</c:v>
                </c:pt>
                <c:pt idx="104">
                  <c:v>1159</c:v>
                </c:pt>
                <c:pt idx="105">
                  <c:v>1154</c:v>
                </c:pt>
                <c:pt idx="106">
                  <c:v>1120</c:v>
                </c:pt>
                <c:pt idx="107">
                  <c:v>1104</c:v>
                </c:pt>
                <c:pt idx="108">
                  <c:v>1102</c:v>
                </c:pt>
                <c:pt idx="109">
                  <c:v>1102</c:v>
                </c:pt>
                <c:pt idx="110">
                  <c:v>1101</c:v>
                </c:pt>
                <c:pt idx="111">
                  <c:v>1095</c:v>
                </c:pt>
                <c:pt idx="112">
                  <c:v>1094</c:v>
                </c:pt>
                <c:pt idx="113">
                  <c:v>1038</c:v>
                </c:pt>
                <c:pt idx="114">
                  <c:v>1038</c:v>
                </c:pt>
                <c:pt idx="115">
                  <c:v>1034</c:v>
                </c:pt>
                <c:pt idx="116">
                  <c:v>1024</c:v>
                </c:pt>
                <c:pt idx="117">
                  <c:v>1019</c:v>
                </c:pt>
                <c:pt idx="118">
                  <c:v>1018</c:v>
                </c:pt>
                <c:pt idx="119">
                  <c:v>1012</c:v>
                </c:pt>
                <c:pt idx="120">
                  <c:v>1005</c:v>
                </c:pt>
                <c:pt idx="121">
                  <c:v>1004</c:v>
                </c:pt>
                <c:pt idx="122">
                  <c:v>1002</c:v>
                </c:pt>
                <c:pt idx="123">
                  <c:v>997</c:v>
                </c:pt>
                <c:pt idx="124">
                  <c:v>982</c:v>
                </c:pt>
                <c:pt idx="125">
                  <c:v>969</c:v>
                </c:pt>
                <c:pt idx="126">
                  <c:v>966</c:v>
                </c:pt>
                <c:pt idx="127">
                  <c:v>909</c:v>
                </c:pt>
                <c:pt idx="128">
                  <c:v>906</c:v>
                </c:pt>
                <c:pt idx="129">
                  <c:v>906</c:v>
                </c:pt>
                <c:pt idx="130">
                  <c:v>891</c:v>
                </c:pt>
                <c:pt idx="131">
                  <c:v>884</c:v>
                </c:pt>
                <c:pt idx="132">
                  <c:v>883</c:v>
                </c:pt>
                <c:pt idx="133">
                  <c:v>883</c:v>
                </c:pt>
                <c:pt idx="134">
                  <c:v>879</c:v>
                </c:pt>
                <c:pt idx="135">
                  <c:v>874</c:v>
                </c:pt>
                <c:pt idx="136">
                  <c:v>859</c:v>
                </c:pt>
                <c:pt idx="137">
                  <c:v>847</c:v>
                </c:pt>
                <c:pt idx="138">
                  <c:v>839</c:v>
                </c:pt>
                <c:pt idx="139">
                  <c:v>839</c:v>
                </c:pt>
                <c:pt idx="140">
                  <c:v>838</c:v>
                </c:pt>
                <c:pt idx="141">
                  <c:v>837</c:v>
                </c:pt>
                <c:pt idx="142">
                  <c:v>831</c:v>
                </c:pt>
                <c:pt idx="143">
                  <c:v>825</c:v>
                </c:pt>
                <c:pt idx="144">
                  <c:v>776</c:v>
                </c:pt>
                <c:pt idx="145">
                  <c:v>760</c:v>
                </c:pt>
                <c:pt idx="146">
                  <c:v>757</c:v>
                </c:pt>
                <c:pt idx="147">
                  <c:v>738</c:v>
                </c:pt>
                <c:pt idx="148">
                  <c:v>736</c:v>
                </c:pt>
                <c:pt idx="149">
                  <c:v>728</c:v>
                </c:pt>
                <c:pt idx="150">
                  <c:v>727</c:v>
                </c:pt>
                <c:pt idx="151">
                  <c:v>723</c:v>
                </c:pt>
                <c:pt idx="152">
                  <c:v>712</c:v>
                </c:pt>
                <c:pt idx="153">
                  <c:v>693</c:v>
                </c:pt>
                <c:pt idx="154">
                  <c:v>693</c:v>
                </c:pt>
                <c:pt idx="155">
                  <c:v>691</c:v>
                </c:pt>
                <c:pt idx="156">
                  <c:v>689</c:v>
                </c:pt>
                <c:pt idx="157">
                  <c:v>683</c:v>
                </c:pt>
                <c:pt idx="158">
                  <c:v>682</c:v>
                </c:pt>
                <c:pt idx="159">
                  <c:v>662</c:v>
                </c:pt>
                <c:pt idx="160">
                  <c:v>655</c:v>
                </c:pt>
                <c:pt idx="161">
                  <c:v>648</c:v>
                </c:pt>
                <c:pt idx="162">
                  <c:v>647</c:v>
                </c:pt>
                <c:pt idx="163">
                  <c:v>639</c:v>
                </c:pt>
                <c:pt idx="164">
                  <c:v>635</c:v>
                </c:pt>
                <c:pt idx="165">
                  <c:v>621</c:v>
                </c:pt>
                <c:pt idx="166">
                  <c:v>621</c:v>
                </c:pt>
                <c:pt idx="167">
                  <c:v>616</c:v>
                </c:pt>
                <c:pt idx="168">
                  <c:v>615</c:v>
                </c:pt>
                <c:pt idx="169">
                  <c:v>605</c:v>
                </c:pt>
                <c:pt idx="170">
                  <c:v>599</c:v>
                </c:pt>
                <c:pt idx="171">
                  <c:v>588</c:v>
                </c:pt>
                <c:pt idx="172">
                  <c:v>588</c:v>
                </c:pt>
                <c:pt idx="173">
                  <c:v>584</c:v>
                </c:pt>
                <c:pt idx="174">
                  <c:v>570</c:v>
                </c:pt>
                <c:pt idx="175">
                  <c:v>566</c:v>
                </c:pt>
                <c:pt idx="176">
                  <c:v>559</c:v>
                </c:pt>
                <c:pt idx="177">
                  <c:v>549</c:v>
                </c:pt>
                <c:pt idx="178">
                  <c:v>548</c:v>
                </c:pt>
                <c:pt idx="179">
                  <c:v>547</c:v>
                </c:pt>
                <c:pt idx="180">
                  <c:v>544</c:v>
                </c:pt>
                <c:pt idx="181">
                  <c:v>523</c:v>
                </c:pt>
                <c:pt idx="182">
                  <c:v>522</c:v>
                </c:pt>
                <c:pt idx="183">
                  <c:v>521</c:v>
                </c:pt>
                <c:pt idx="184">
                  <c:v>508</c:v>
                </c:pt>
                <c:pt idx="185">
                  <c:v>507</c:v>
                </c:pt>
                <c:pt idx="186">
                  <c:v>506</c:v>
                </c:pt>
                <c:pt idx="187">
                  <c:v>497</c:v>
                </c:pt>
                <c:pt idx="188">
                  <c:v>495</c:v>
                </c:pt>
                <c:pt idx="189">
                  <c:v>493</c:v>
                </c:pt>
                <c:pt idx="190">
                  <c:v>491</c:v>
                </c:pt>
                <c:pt idx="191">
                  <c:v>491</c:v>
                </c:pt>
                <c:pt idx="192">
                  <c:v>483</c:v>
                </c:pt>
                <c:pt idx="193">
                  <c:v>479</c:v>
                </c:pt>
                <c:pt idx="194">
                  <c:v>471</c:v>
                </c:pt>
                <c:pt idx="195">
                  <c:v>471</c:v>
                </c:pt>
                <c:pt idx="196">
                  <c:v>464</c:v>
                </c:pt>
                <c:pt idx="197">
                  <c:v>452</c:v>
                </c:pt>
                <c:pt idx="198">
                  <c:v>443</c:v>
                </c:pt>
                <c:pt idx="199">
                  <c:v>441</c:v>
                </c:pt>
                <c:pt idx="200">
                  <c:v>440</c:v>
                </c:pt>
                <c:pt idx="201">
                  <c:v>433</c:v>
                </c:pt>
                <c:pt idx="202">
                  <c:v>429</c:v>
                </c:pt>
                <c:pt idx="203">
                  <c:v>427</c:v>
                </c:pt>
                <c:pt idx="204">
                  <c:v>426</c:v>
                </c:pt>
                <c:pt idx="205">
                  <c:v>412</c:v>
                </c:pt>
                <c:pt idx="206">
                  <c:v>412</c:v>
                </c:pt>
                <c:pt idx="207">
                  <c:v>410</c:v>
                </c:pt>
                <c:pt idx="208">
                  <c:v>407</c:v>
                </c:pt>
                <c:pt idx="209">
                  <c:v>405</c:v>
                </c:pt>
                <c:pt idx="210">
                  <c:v>402</c:v>
                </c:pt>
                <c:pt idx="211">
                  <c:v>399</c:v>
                </c:pt>
                <c:pt idx="212">
                  <c:v>398</c:v>
                </c:pt>
                <c:pt idx="213">
                  <c:v>398</c:v>
                </c:pt>
                <c:pt idx="214">
                  <c:v>395</c:v>
                </c:pt>
                <c:pt idx="215">
                  <c:v>389</c:v>
                </c:pt>
                <c:pt idx="216">
                  <c:v>373</c:v>
                </c:pt>
                <c:pt idx="217">
                  <c:v>357</c:v>
                </c:pt>
                <c:pt idx="218">
                  <c:v>357</c:v>
                </c:pt>
                <c:pt idx="219">
                  <c:v>356</c:v>
                </c:pt>
                <c:pt idx="220">
                  <c:v>355</c:v>
                </c:pt>
                <c:pt idx="221">
                  <c:v>354</c:v>
                </c:pt>
                <c:pt idx="222">
                  <c:v>350</c:v>
                </c:pt>
                <c:pt idx="223">
                  <c:v>342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331</c:v>
                </c:pt>
                <c:pt idx="228">
                  <c:v>329</c:v>
                </c:pt>
                <c:pt idx="229">
                  <c:v>321</c:v>
                </c:pt>
                <c:pt idx="230">
                  <c:v>314</c:v>
                </c:pt>
                <c:pt idx="231">
                  <c:v>311</c:v>
                </c:pt>
                <c:pt idx="232">
                  <c:v>309</c:v>
                </c:pt>
                <c:pt idx="233">
                  <c:v>293</c:v>
                </c:pt>
                <c:pt idx="234">
                  <c:v>291</c:v>
                </c:pt>
                <c:pt idx="235">
                  <c:v>290</c:v>
                </c:pt>
                <c:pt idx="236">
                  <c:v>289</c:v>
                </c:pt>
                <c:pt idx="237">
                  <c:v>288</c:v>
                </c:pt>
                <c:pt idx="238">
                  <c:v>268</c:v>
                </c:pt>
                <c:pt idx="239">
                  <c:v>266</c:v>
                </c:pt>
                <c:pt idx="240">
                  <c:v>264</c:v>
                </c:pt>
                <c:pt idx="241">
                  <c:v>258</c:v>
                </c:pt>
                <c:pt idx="242">
                  <c:v>245</c:v>
                </c:pt>
                <c:pt idx="243">
                  <c:v>241</c:v>
                </c:pt>
                <c:pt idx="244">
                  <c:v>239</c:v>
                </c:pt>
                <c:pt idx="245">
                  <c:v>238</c:v>
                </c:pt>
                <c:pt idx="246">
                  <c:v>235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230</c:v>
                </c:pt>
                <c:pt idx="251">
                  <c:v>228</c:v>
                </c:pt>
                <c:pt idx="252">
                  <c:v>228</c:v>
                </c:pt>
                <c:pt idx="253">
                  <c:v>222</c:v>
                </c:pt>
                <c:pt idx="254">
                  <c:v>214</c:v>
                </c:pt>
                <c:pt idx="255">
                  <c:v>210</c:v>
                </c:pt>
                <c:pt idx="256">
                  <c:v>208</c:v>
                </c:pt>
                <c:pt idx="257">
                  <c:v>207</c:v>
                </c:pt>
                <c:pt idx="258">
                  <c:v>203</c:v>
                </c:pt>
                <c:pt idx="259">
                  <c:v>203</c:v>
                </c:pt>
                <c:pt idx="260">
                  <c:v>201</c:v>
                </c:pt>
                <c:pt idx="261">
                  <c:v>200</c:v>
                </c:pt>
                <c:pt idx="262">
                  <c:v>197</c:v>
                </c:pt>
                <c:pt idx="263">
                  <c:v>197</c:v>
                </c:pt>
                <c:pt idx="264">
                  <c:v>188</c:v>
                </c:pt>
                <c:pt idx="265">
                  <c:v>181</c:v>
                </c:pt>
                <c:pt idx="266">
                  <c:v>181</c:v>
                </c:pt>
                <c:pt idx="267">
                  <c:v>176</c:v>
                </c:pt>
                <c:pt idx="268">
                  <c:v>172</c:v>
                </c:pt>
                <c:pt idx="269">
                  <c:v>168</c:v>
                </c:pt>
                <c:pt idx="270">
                  <c:v>161</c:v>
                </c:pt>
                <c:pt idx="271">
                  <c:v>160</c:v>
                </c:pt>
                <c:pt idx="272">
                  <c:v>159</c:v>
                </c:pt>
                <c:pt idx="273">
                  <c:v>158</c:v>
                </c:pt>
                <c:pt idx="274">
                  <c:v>155</c:v>
                </c:pt>
                <c:pt idx="275">
                  <c:v>153</c:v>
                </c:pt>
                <c:pt idx="276">
                  <c:v>152</c:v>
                </c:pt>
                <c:pt idx="277">
                  <c:v>149</c:v>
                </c:pt>
                <c:pt idx="278">
                  <c:v>148</c:v>
                </c:pt>
                <c:pt idx="279">
                  <c:v>144</c:v>
                </c:pt>
                <c:pt idx="280">
                  <c:v>139</c:v>
                </c:pt>
                <c:pt idx="281">
                  <c:v>131</c:v>
                </c:pt>
                <c:pt idx="282">
                  <c:v>128</c:v>
                </c:pt>
                <c:pt idx="283">
                  <c:v>128</c:v>
                </c:pt>
                <c:pt idx="284">
                  <c:v>126</c:v>
                </c:pt>
                <c:pt idx="285">
                  <c:v>122</c:v>
                </c:pt>
                <c:pt idx="286">
                  <c:v>119</c:v>
                </c:pt>
                <c:pt idx="287">
                  <c:v>118</c:v>
                </c:pt>
                <c:pt idx="288">
                  <c:v>117</c:v>
                </c:pt>
                <c:pt idx="289">
                  <c:v>116</c:v>
                </c:pt>
                <c:pt idx="290">
                  <c:v>112</c:v>
                </c:pt>
                <c:pt idx="291">
                  <c:v>108</c:v>
                </c:pt>
                <c:pt idx="292">
                  <c:v>107</c:v>
                </c:pt>
                <c:pt idx="293">
                  <c:v>103</c:v>
                </c:pt>
                <c:pt idx="294">
                  <c:v>102</c:v>
                </c:pt>
                <c:pt idx="295">
                  <c:v>102</c:v>
                </c:pt>
                <c:pt idx="296">
                  <c:v>94</c:v>
                </c:pt>
                <c:pt idx="297">
                  <c:v>92</c:v>
                </c:pt>
                <c:pt idx="298">
                  <c:v>90</c:v>
                </c:pt>
                <c:pt idx="299">
                  <c:v>86</c:v>
                </c:pt>
                <c:pt idx="300">
                  <c:v>85</c:v>
                </c:pt>
                <c:pt idx="301">
                  <c:v>80</c:v>
                </c:pt>
                <c:pt idx="302">
                  <c:v>77</c:v>
                </c:pt>
                <c:pt idx="303">
                  <c:v>72</c:v>
                </c:pt>
                <c:pt idx="304">
                  <c:v>68</c:v>
                </c:pt>
                <c:pt idx="305">
                  <c:v>64</c:v>
                </c:pt>
                <c:pt idx="306">
                  <c:v>64</c:v>
                </c:pt>
                <c:pt idx="307">
                  <c:v>60</c:v>
                </c:pt>
                <c:pt idx="308">
                  <c:v>54</c:v>
                </c:pt>
                <c:pt idx="309">
                  <c:v>54</c:v>
                </c:pt>
                <c:pt idx="310">
                  <c:v>49</c:v>
                </c:pt>
                <c:pt idx="311">
                  <c:v>46</c:v>
                </c:pt>
                <c:pt idx="312">
                  <c:v>41</c:v>
                </c:pt>
                <c:pt idx="313">
                  <c:v>39</c:v>
                </c:pt>
                <c:pt idx="314">
                  <c:v>38</c:v>
                </c:pt>
                <c:pt idx="315">
                  <c:v>37</c:v>
                </c:pt>
                <c:pt idx="316">
                  <c:v>32</c:v>
                </c:pt>
                <c:pt idx="317">
                  <c:v>31</c:v>
                </c:pt>
                <c:pt idx="318">
                  <c:v>28</c:v>
                </c:pt>
                <c:pt idx="319">
                  <c:v>16</c:v>
                </c:pt>
                <c:pt idx="320">
                  <c:v>10</c:v>
                </c:pt>
                <c:pt idx="3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496D-B071-42657983185D}"/>
            </c:ext>
          </c:extLst>
        </c:ser>
        <c:ser>
          <c:idx val="1"/>
          <c:order val="1"/>
          <c:tx>
            <c:strRef>
              <c:f>compare_all!$L$2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compare_all!$A$3:$A$324</c:f>
              <c:strCache>
                <c:ptCount val="322"/>
                <c:pt idx="0">
                  <c:v>M007</c:v>
                </c:pt>
                <c:pt idx="1">
                  <c:v>M048</c:v>
                </c:pt>
                <c:pt idx="2">
                  <c:v>M036</c:v>
                </c:pt>
                <c:pt idx="3">
                  <c:v>M008</c:v>
                </c:pt>
                <c:pt idx="4">
                  <c:v>M041</c:v>
                </c:pt>
                <c:pt idx="5">
                  <c:v>S550</c:v>
                </c:pt>
                <c:pt idx="6">
                  <c:v>M120</c:v>
                </c:pt>
                <c:pt idx="7">
                  <c:v>S545</c:v>
                </c:pt>
                <c:pt idx="8">
                  <c:v>M049</c:v>
                </c:pt>
                <c:pt idx="9">
                  <c:v>M040</c:v>
                </c:pt>
                <c:pt idx="10">
                  <c:v>M005</c:v>
                </c:pt>
                <c:pt idx="11">
                  <c:v>M043</c:v>
                </c:pt>
                <c:pt idx="12">
                  <c:v>M044</c:v>
                </c:pt>
                <c:pt idx="13">
                  <c:v>M150</c:v>
                </c:pt>
                <c:pt idx="14">
                  <c:v>M003</c:v>
                </c:pt>
                <c:pt idx="15">
                  <c:v>P001</c:v>
                </c:pt>
                <c:pt idx="16">
                  <c:v>M255</c:v>
                </c:pt>
                <c:pt idx="17">
                  <c:v>M271</c:v>
                </c:pt>
                <c:pt idx="18">
                  <c:v>M073</c:v>
                </c:pt>
                <c:pt idx="19">
                  <c:v>M002</c:v>
                </c:pt>
                <c:pt idx="20">
                  <c:v>M071</c:v>
                </c:pt>
                <c:pt idx="21">
                  <c:v>M106</c:v>
                </c:pt>
                <c:pt idx="22">
                  <c:v>M372</c:v>
                </c:pt>
                <c:pt idx="23">
                  <c:v>M021</c:v>
                </c:pt>
                <c:pt idx="24">
                  <c:v>M004</c:v>
                </c:pt>
                <c:pt idx="25">
                  <c:v>M180</c:v>
                </c:pt>
                <c:pt idx="26">
                  <c:v>M101</c:v>
                </c:pt>
                <c:pt idx="27">
                  <c:v>M060</c:v>
                </c:pt>
                <c:pt idx="28">
                  <c:v>M072</c:v>
                </c:pt>
                <c:pt idx="29">
                  <c:v>M016</c:v>
                </c:pt>
                <c:pt idx="30">
                  <c:v>M010</c:v>
                </c:pt>
                <c:pt idx="31">
                  <c:v>M070</c:v>
                </c:pt>
                <c:pt idx="32">
                  <c:v>S522</c:v>
                </c:pt>
                <c:pt idx="33">
                  <c:v>M075</c:v>
                </c:pt>
                <c:pt idx="34">
                  <c:v>M128</c:v>
                </c:pt>
                <c:pt idx="35">
                  <c:v>M028</c:v>
                </c:pt>
                <c:pt idx="36">
                  <c:v>M245</c:v>
                </c:pt>
                <c:pt idx="37">
                  <c:v>M011</c:v>
                </c:pt>
                <c:pt idx="38">
                  <c:v>M026</c:v>
                </c:pt>
                <c:pt idx="39">
                  <c:v>M140</c:v>
                </c:pt>
                <c:pt idx="40">
                  <c:v>S554</c:v>
                </c:pt>
                <c:pt idx="41">
                  <c:v>M012</c:v>
                </c:pt>
                <c:pt idx="42">
                  <c:v>M124</c:v>
                </c:pt>
                <c:pt idx="43">
                  <c:v>M013</c:v>
                </c:pt>
                <c:pt idx="44">
                  <c:v>M169</c:v>
                </c:pt>
                <c:pt idx="45">
                  <c:v>M065</c:v>
                </c:pt>
                <c:pt idx="46">
                  <c:v>S590</c:v>
                </c:pt>
                <c:pt idx="47">
                  <c:v>M066</c:v>
                </c:pt>
                <c:pt idx="48">
                  <c:v>M131</c:v>
                </c:pt>
                <c:pt idx="49">
                  <c:v>P002</c:v>
                </c:pt>
                <c:pt idx="50">
                  <c:v>M132</c:v>
                </c:pt>
                <c:pt idx="51">
                  <c:v>M032</c:v>
                </c:pt>
                <c:pt idx="52">
                  <c:v>M009</c:v>
                </c:pt>
                <c:pt idx="53">
                  <c:v>M014</c:v>
                </c:pt>
                <c:pt idx="54">
                  <c:v>M240</c:v>
                </c:pt>
                <c:pt idx="55">
                  <c:v>M181</c:v>
                </c:pt>
                <c:pt idx="56">
                  <c:v>M001</c:v>
                </c:pt>
                <c:pt idx="57">
                  <c:v>M024</c:v>
                </c:pt>
                <c:pt idx="58">
                  <c:v>S574</c:v>
                </c:pt>
                <c:pt idx="59">
                  <c:v>P003</c:v>
                </c:pt>
                <c:pt idx="60">
                  <c:v>M166</c:v>
                </c:pt>
                <c:pt idx="61">
                  <c:v>M050</c:v>
                </c:pt>
                <c:pt idx="62">
                  <c:v>M068</c:v>
                </c:pt>
                <c:pt idx="63">
                  <c:v>M031</c:v>
                </c:pt>
                <c:pt idx="64">
                  <c:v>M164</c:v>
                </c:pt>
                <c:pt idx="65">
                  <c:v>M212</c:v>
                </c:pt>
                <c:pt idx="66">
                  <c:v>C115</c:v>
                </c:pt>
                <c:pt idx="67">
                  <c:v>S560</c:v>
                </c:pt>
                <c:pt idx="68">
                  <c:v>S594</c:v>
                </c:pt>
                <c:pt idx="69">
                  <c:v>M125</c:v>
                </c:pt>
                <c:pt idx="70">
                  <c:v>M312</c:v>
                </c:pt>
                <c:pt idx="71">
                  <c:v>M226</c:v>
                </c:pt>
                <c:pt idx="72">
                  <c:v>M067</c:v>
                </c:pt>
                <c:pt idx="73">
                  <c:v>S578</c:v>
                </c:pt>
                <c:pt idx="74">
                  <c:v>C116</c:v>
                </c:pt>
                <c:pt idx="75">
                  <c:v>M033</c:v>
                </c:pt>
                <c:pt idx="76">
                  <c:v>M168</c:v>
                </c:pt>
                <c:pt idx="77">
                  <c:v>S566</c:v>
                </c:pt>
                <c:pt idx="78">
                  <c:v>M301</c:v>
                </c:pt>
                <c:pt idx="79">
                  <c:v>S577</c:v>
                </c:pt>
                <c:pt idx="80">
                  <c:v>S542</c:v>
                </c:pt>
                <c:pt idx="81">
                  <c:v>C201</c:v>
                </c:pt>
                <c:pt idx="82">
                  <c:v>M221</c:v>
                </c:pt>
                <c:pt idx="83">
                  <c:v>P202</c:v>
                </c:pt>
                <c:pt idx="84">
                  <c:v>C202</c:v>
                </c:pt>
                <c:pt idx="85">
                  <c:v>M107</c:v>
                </c:pt>
                <c:pt idx="86">
                  <c:v>M234</c:v>
                </c:pt>
                <c:pt idx="87">
                  <c:v>M346</c:v>
                </c:pt>
                <c:pt idx="88">
                  <c:v>C413</c:v>
                </c:pt>
                <c:pt idx="89">
                  <c:v>C101</c:v>
                </c:pt>
                <c:pt idx="90">
                  <c:v>M074</c:v>
                </c:pt>
                <c:pt idx="91">
                  <c:v>M347</c:v>
                </c:pt>
                <c:pt idx="92">
                  <c:v>M027</c:v>
                </c:pt>
                <c:pt idx="93">
                  <c:v>M345</c:v>
                </c:pt>
                <c:pt idx="94">
                  <c:v>M030</c:v>
                </c:pt>
                <c:pt idx="95">
                  <c:v>M348</c:v>
                </c:pt>
                <c:pt idx="96">
                  <c:v>P057</c:v>
                </c:pt>
                <c:pt idx="97">
                  <c:v>C402</c:v>
                </c:pt>
                <c:pt idx="98">
                  <c:v>P204</c:v>
                </c:pt>
                <c:pt idx="99">
                  <c:v>M303</c:v>
                </c:pt>
                <c:pt idx="100">
                  <c:v>M029</c:v>
                </c:pt>
                <c:pt idx="101">
                  <c:v>M235</c:v>
                </c:pt>
                <c:pt idx="102">
                  <c:v>P048</c:v>
                </c:pt>
                <c:pt idx="103">
                  <c:v>M248</c:v>
                </c:pt>
                <c:pt idx="104">
                  <c:v>M156</c:v>
                </c:pt>
                <c:pt idx="105">
                  <c:v>P053</c:v>
                </c:pt>
                <c:pt idx="106">
                  <c:v>P500</c:v>
                </c:pt>
                <c:pt idx="107">
                  <c:v>C415</c:v>
                </c:pt>
                <c:pt idx="108">
                  <c:v>M076</c:v>
                </c:pt>
                <c:pt idx="109">
                  <c:v>M105</c:v>
                </c:pt>
                <c:pt idx="110">
                  <c:v>P052</c:v>
                </c:pt>
                <c:pt idx="111">
                  <c:v>K022</c:v>
                </c:pt>
                <c:pt idx="112">
                  <c:v>P206</c:v>
                </c:pt>
                <c:pt idx="113">
                  <c:v>M015</c:v>
                </c:pt>
                <c:pt idx="114">
                  <c:v>M249</c:v>
                </c:pt>
                <c:pt idx="115">
                  <c:v>P402</c:v>
                </c:pt>
                <c:pt idx="116">
                  <c:v>M077</c:v>
                </c:pt>
                <c:pt idx="117">
                  <c:v>M373</c:v>
                </c:pt>
                <c:pt idx="118">
                  <c:v>M331</c:v>
                </c:pt>
                <c:pt idx="119">
                  <c:v>P055</c:v>
                </c:pt>
                <c:pt idx="120">
                  <c:v>P212</c:v>
                </c:pt>
                <c:pt idx="121">
                  <c:v>P041</c:v>
                </c:pt>
                <c:pt idx="122">
                  <c:v>M214</c:v>
                </c:pt>
                <c:pt idx="123">
                  <c:v>P300</c:v>
                </c:pt>
                <c:pt idx="124">
                  <c:v>M218</c:v>
                </c:pt>
                <c:pt idx="125">
                  <c:v>M311</c:v>
                </c:pt>
                <c:pt idx="126">
                  <c:v>S592</c:v>
                </c:pt>
                <c:pt idx="127">
                  <c:v>M018</c:v>
                </c:pt>
                <c:pt idx="128">
                  <c:v>M121</c:v>
                </c:pt>
                <c:pt idx="129">
                  <c:v>M216</c:v>
                </c:pt>
                <c:pt idx="130">
                  <c:v>P214</c:v>
                </c:pt>
                <c:pt idx="131">
                  <c:v>S556</c:v>
                </c:pt>
                <c:pt idx="132">
                  <c:v>M102</c:v>
                </c:pt>
                <c:pt idx="133">
                  <c:v>M355</c:v>
                </c:pt>
                <c:pt idx="134">
                  <c:v>M219</c:v>
                </c:pt>
                <c:pt idx="135">
                  <c:v>M111</c:v>
                </c:pt>
                <c:pt idx="136">
                  <c:v>M316</c:v>
                </c:pt>
                <c:pt idx="137">
                  <c:v>M238</c:v>
                </c:pt>
                <c:pt idx="138">
                  <c:v>C412</c:v>
                </c:pt>
                <c:pt idx="139">
                  <c:v>M047</c:v>
                </c:pt>
                <c:pt idx="140">
                  <c:v>C105</c:v>
                </c:pt>
                <c:pt idx="141">
                  <c:v>P400</c:v>
                </c:pt>
                <c:pt idx="142">
                  <c:v>C130</c:v>
                </c:pt>
                <c:pt idx="143">
                  <c:v>M064</c:v>
                </c:pt>
                <c:pt idx="144">
                  <c:v>M197</c:v>
                </c:pt>
                <c:pt idx="145">
                  <c:v>C113</c:v>
                </c:pt>
                <c:pt idx="146">
                  <c:v>M241</c:v>
                </c:pt>
                <c:pt idx="147">
                  <c:v>M183</c:v>
                </c:pt>
                <c:pt idx="148">
                  <c:v>P054</c:v>
                </c:pt>
                <c:pt idx="149">
                  <c:v>P410</c:v>
                </c:pt>
                <c:pt idx="150">
                  <c:v>P010</c:v>
                </c:pt>
                <c:pt idx="151">
                  <c:v>M017</c:v>
                </c:pt>
                <c:pt idx="152">
                  <c:v>M179</c:v>
                </c:pt>
                <c:pt idx="153">
                  <c:v>M178</c:v>
                </c:pt>
                <c:pt idx="154">
                  <c:v>S586</c:v>
                </c:pt>
                <c:pt idx="155">
                  <c:v>C860</c:v>
                </c:pt>
                <c:pt idx="156">
                  <c:v>P028</c:v>
                </c:pt>
                <c:pt idx="157">
                  <c:v>C421</c:v>
                </c:pt>
                <c:pt idx="158">
                  <c:v>M056</c:v>
                </c:pt>
                <c:pt idx="159">
                  <c:v>M148</c:v>
                </c:pt>
                <c:pt idx="160">
                  <c:v>M252</c:v>
                </c:pt>
                <c:pt idx="161">
                  <c:v>C871</c:v>
                </c:pt>
                <c:pt idx="162">
                  <c:v>M193</c:v>
                </c:pt>
                <c:pt idx="163">
                  <c:v>C112</c:v>
                </c:pt>
                <c:pt idx="164">
                  <c:v>M055</c:v>
                </c:pt>
                <c:pt idx="165">
                  <c:v>M118</c:v>
                </c:pt>
                <c:pt idx="166">
                  <c:v>M143</c:v>
                </c:pt>
                <c:pt idx="167">
                  <c:v>P016</c:v>
                </c:pt>
                <c:pt idx="168">
                  <c:v>S555</c:v>
                </c:pt>
                <c:pt idx="169">
                  <c:v>M177</c:v>
                </c:pt>
                <c:pt idx="170">
                  <c:v>M269</c:v>
                </c:pt>
                <c:pt idx="171">
                  <c:v>M025</c:v>
                </c:pt>
                <c:pt idx="172">
                  <c:v>M306</c:v>
                </c:pt>
                <c:pt idx="173">
                  <c:v>P051</c:v>
                </c:pt>
                <c:pt idx="174">
                  <c:v>M158</c:v>
                </c:pt>
                <c:pt idx="175">
                  <c:v>C280</c:v>
                </c:pt>
                <c:pt idx="176">
                  <c:v>C196</c:v>
                </c:pt>
                <c:pt idx="177">
                  <c:v>M122</c:v>
                </c:pt>
                <c:pt idx="178">
                  <c:v>S540</c:v>
                </c:pt>
                <c:pt idx="179">
                  <c:v>M182</c:v>
                </c:pt>
                <c:pt idx="180">
                  <c:v>S567</c:v>
                </c:pt>
                <c:pt idx="181">
                  <c:v>C880</c:v>
                </c:pt>
                <c:pt idx="182">
                  <c:v>C855</c:v>
                </c:pt>
                <c:pt idx="183">
                  <c:v>M257</c:v>
                </c:pt>
                <c:pt idx="184">
                  <c:v>M116</c:v>
                </c:pt>
                <c:pt idx="185">
                  <c:v>M265</c:v>
                </c:pt>
                <c:pt idx="186">
                  <c:v>M903</c:v>
                </c:pt>
                <c:pt idx="187">
                  <c:v>C435</c:v>
                </c:pt>
                <c:pt idx="188">
                  <c:v>P501</c:v>
                </c:pt>
                <c:pt idx="189">
                  <c:v>P045</c:v>
                </c:pt>
                <c:pt idx="190">
                  <c:v>C417</c:v>
                </c:pt>
                <c:pt idx="191">
                  <c:v>M236</c:v>
                </c:pt>
                <c:pt idx="192">
                  <c:v>M187</c:v>
                </c:pt>
                <c:pt idx="193">
                  <c:v>M159</c:v>
                </c:pt>
                <c:pt idx="194">
                  <c:v>M309</c:v>
                </c:pt>
                <c:pt idx="195">
                  <c:v>P100</c:v>
                </c:pt>
                <c:pt idx="196">
                  <c:v>C410</c:v>
                </c:pt>
                <c:pt idx="197">
                  <c:v>K026</c:v>
                </c:pt>
                <c:pt idx="198">
                  <c:v>M304</c:v>
                </c:pt>
                <c:pt idx="199">
                  <c:v>P042</c:v>
                </c:pt>
                <c:pt idx="200">
                  <c:v>C119</c:v>
                </c:pt>
                <c:pt idx="201">
                  <c:v>S596</c:v>
                </c:pt>
                <c:pt idx="202">
                  <c:v>M268</c:v>
                </c:pt>
                <c:pt idx="203">
                  <c:v>P011</c:v>
                </c:pt>
                <c:pt idx="204">
                  <c:v>C275</c:v>
                </c:pt>
                <c:pt idx="205">
                  <c:v>M210</c:v>
                </c:pt>
                <c:pt idx="206">
                  <c:v>M242</c:v>
                </c:pt>
                <c:pt idx="207">
                  <c:v>M161</c:v>
                </c:pt>
                <c:pt idx="208">
                  <c:v>M190</c:v>
                </c:pt>
                <c:pt idx="209">
                  <c:v>M211</c:v>
                </c:pt>
                <c:pt idx="210">
                  <c:v>M153</c:v>
                </c:pt>
                <c:pt idx="211">
                  <c:v>S595</c:v>
                </c:pt>
                <c:pt idx="212">
                  <c:v>M232</c:v>
                </c:pt>
                <c:pt idx="213">
                  <c:v>M952</c:v>
                </c:pt>
                <c:pt idx="214">
                  <c:v>M167</c:v>
                </c:pt>
                <c:pt idx="215">
                  <c:v>M246</c:v>
                </c:pt>
                <c:pt idx="216">
                  <c:v>M330</c:v>
                </c:pt>
                <c:pt idx="217">
                  <c:v>M099</c:v>
                </c:pt>
                <c:pt idx="218">
                  <c:v>M906</c:v>
                </c:pt>
                <c:pt idx="219">
                  <c:v>K024</c:v>
                </c:pt>
                <c:pt idx="220">
                  <c:v>M057</c:v>
                </c:pt>
                <c:pt idx="221">
                  <c:v>M215</c:v>
                </c:pt>
                <c:pt idx="222">
                  <c:v>P056</c:v>
                </c:pt>
                <c:pt idx="223">
                  <c:v>C120</c:v>
                </c:pt>
                <c:pt idx="224">
                  <c:v>K034</c:v>
                </c:pt>
                <c:pt idx="225">
                  <c:v>M901</c:v>
                </c:pt>
                <c:pt idx="226">
                  <c:v>M200</c:v>
                </c:pt>
                <c:pt idx="227">
                  <c:v>M342</c:v>
                </c:pt>
                <c:pt idx="228">
                  <c:v>C222</c:v>
                </c:pt>
                <c:pt idx="229">
                  <c:v>M114</c:v>
                </c:pt>
                <c:pt idx="230">
                  <c:v>M931</c:v>
                </c:pt>
                <c:pt idx="231">
                  <c:v>C270</c:v>
                </c:pt>
                <c:pt idx="232">
                  <c:v>M123</c:v>
                </c:pt>
                <c:pt idx="233">
                  <c:v>M113</c:v>
                </c:pt>
                <c:pt idx="234">
                  <c:v>M250</c:v>
                </c:pt>
                <c:pt idx="235">
                  <c:v>M062</c:v>
                </c:pt>
                <c:pt idx="236">
                  <c:v>M019</c:v>
                </c:pt>
                <c:pt idx="237">
                  <c:v>C425</c:v>
                </c:pt>
                <c:pt idx="238">
                  <c:v>C405</c:v>
                </c:pt>
                <c:pt idx="239">
                  <c:v>C416</c:v>
                </c:pt>
                <c:pt idx="240">
                  <c:v>P495</c:v>
                </c:pt>
                <c:pt idx="241">
                  <c:v>M152</c:v>
                </c:pt>
                <c:pt idx="242">
                  <c:v>C821</c:v>
                </c:pt>
                <c:pt idx="243">
                  <c:v>M244</c:v>
                </c:pt>
                <c:pt idx="244">
                  <c:v>M157</c:v>
                </c:pt>
                <c:pt idx="245">
                  <c:v>M061</c:v>
                </c:pt>
                <c:pt idx="246">
                  <c:v>M914</c:v>
                </c:pt>
                <c:pt idx="247">
                  <c:v>M119</c:v>
                </c:pt>
                <c:pt idx="248">
                  <c:v>M192</c:v>
                </c:pt>
                <c:pt idx="249">
                  <c:v>M205</c:v>
                </c:pt>
                <c:pt idx="250">
                  <c:v>M217</c:v>
                </c:pt>
                <c:pt idx="251">
                  <c:v>K008</c:v>
                </c:pt>
                <c:pt idx="252">
                  <c:v>M186</c:v>
                </c:pt>
                <c:pt idx="253">
                  <c:v>M277</c:v>
                </c:pt>
                <c:pt idx="254">
                  <c:v>P014</c:v>
                </c:pt>
                <c:pt idx="255">
                  <c:v>P102</c:v>
                </c:pt>
                <c:pt idx="256">
                  <c:v>P409</c:v>
                </c:pt>
                <c:pt idx="257">
                  <c:v>M308</c:v>
                </c:pt>
                <c:pt idx="258">
                  <c:v>M202</c:v>
                </c:pt>
                <c:pt idx="259">
                  <c:v>M916</c:v>
                </c:pt>
                <c:pt idx="260">
                  <c:v>M260</c:v>
                </c:pt>
                <c:pt idx="261">
                  <c:v>P497</c:v>
                </c:pt>
                <c:pt idx="262">
                  <c:v>C220</c:v>
                </c:pt>
                <c:pt idx="263">
                  <c:v>M243</c:v>
                </c:pt>
                <c:pt idx="264">
                  <c:v>C106</c:v>
                </c:pt>
                <c:pt idx="265">
                  <c:v>M037</c:v>
                </c:pt>
                <c:pt idx="266">
                  <c:v>M913</c:v>
                </c:pt>
                <c:pt idx="267">
                  <c:v>M022</c:v>
                </c:pt>
                <c:pt idx="268">
                  <c:v>P013</c:v>
                </c:pt>
                <c:pt idx="269">
                  <c:v>M909</c:v>
                </c:pt>
                <c:pt idx="270">
                  <c:v>C240</c:v>
                </c:pt>
                <c:pt idx="271">
                  <c:v>M927</c:v>
                </c:pt>
                <c:pt idx="272">
                  <c:v>C422</c:v>
                </c:pt>
                <c:pt idx="273">
                  <c:v>M208</c:v>
                </c:pt>
                <c:pt idx="274">
                  <c:v>C424</c:v>
                </c:pt>
                <c:pt idx="275">
                  <c:v>M154</c:v>
                </c:pt>
                <c:pt idx="276">
                  <c:v>K004</c:v>
                </c:pt>
                <c:pt idx="277">
                  <c:v>M917</c:v>
                </c:pt>
                <c:pt idx="278">
                  <c:v>C247</c:v>
                </c:pt>
                <c:pt idx="279">
                  <c:v>M110</c:v>
                </c:pt>
                <c:pt idx="280">
                  <c:v>M204</c:v>
                </c:pt>
                <c:pt idx="281">
                  <c:v>M139</c:v>
                </c:pt>
                <c:pt idx="282">
                  <c:v>K037</c:v>
                </c:pt>
                <c:pt idx="283">
                  <c:v>M930</c:v>
                </c:pt>
                <c:pt idx="284">
                  <c:v>M775</c:v>
                </c:pt>
                <c:pt idx="285">
                  <c:v>M224</c:v>
                </c:pt>
                <c:pt idx="286">
                  <c:v>C227</c:v>
                </c:pt>
                <c:pt idx="287">
                  <c:v>M919</c:v>
                </c:pt>
                <c:pt idx="288">
                  <c:v>M773</c:v>
                </c:pt>
                <c:pt idx="289">
                  <c:v>M915</c:v>
                </c:pt>
                <c:pt idx="290">
                  <c:v>K005</c:v>
                </c:pt>
                <c:pt idx="291">
                  <c:v>M203</c:v>
                </c:pt>
                <c:pt idx="292">
                  <c:v>M935</c:v>
                </c:pt>
                <c:pt idx="293">
                  <c:v>M910</c:v>
                </c:pt>
                <c:pt idx="294">
                  <c:v>K036</c:v>
                </c:pt>
                <c:pt idx="295">
                  <c:v>M237</c:v>
                </c:pt>
                <c:pt idx="296">
                  <c:v>C277</c:v>
                </c:pt>
                <c:pt idx="297">
                  <c:v>M892</c:v>
                </c:pt>
                <c:pt idx="298">
                  <c:v>M986</c:v>
                </c:pt>
                <c:pt idx="299">
                  <c:v>M907</c:v>
                </c:pt>
                <c:pt idx="300">
                  <c:v>K035</c:v>
                </c:pt>
                <c:pt idx="301">
                  <c:v>M908</c:v>
                </c:pt>
                <c:pt idx="302">
                  <c:v>C110</c:v>
                </c:pt>
                <c:pt idx="303">
                  <c:v>M989</c:v>
                </c:pt>
                <c:pt idx="304">
                  <c:v>M173</c:v>
                </c:pt>
                <c:pt idx="305">
                  <c:v>M987</c:v>
                </c:pt>
                <c:pt idx="306">
                  <c:v>M988</c:v>
                </c:pt>
                <c:pt idx="307">
                  <c:v>M891</c:v>
                </c:pt>
                <c:pt idx="308">
                  <c:v>M982</c:v>
                </c:pt>
                <c:pt idx="309">
                  <c:v>P503</c:v>
                </c:pt>
                <c:pt idx="310">
                  <c:v>M994</c:v>
                </c:pt>
                <c:pt idx="311">
                  <c:v>K086</c:v>
                </c:pt>
                <c:pt idx="312">
                  <c:v>K041</c:v>
                </c:pt>
                <c:pt idx="313">
                  <c:v>M995</c:v>
                </c:pt>
                <c:pt idx="314">
                  <c:v>M209</c:v>
                </c:pt>
                <c:pt idx="315">
                  <c:v>P485</c:v>
                </c:pt>
                <c:pt idx="316">
                  <c:v>P062</c:v>
                </c:pt>
                <c:pt idx="317">
                  <c:v>C111</c:v>
                </c:pt>
                <c:pt idx="318">
                  <c:v>M601</c:v>
                </c:pt>
                <c:pt idx="319">
                  <c:v>C230</c:v>
                </c:pt>
                <c:pt idx="320">
                  <c:v>P475</c:v>
                </c:pt>
                <c:pt idx="321">
                  <c:v>M201</c:v>
                </c:pt>
              </c:strCache>
            </c:strRef>
          </c:cat>
          <c:val>
            <c:numRef>
              <c:f>compare_all!$L$3:$L$324</c:f>
              <c:numCache>
                <c:formatCode>_(* #,##0_);_(* \(#,##0\);_(* "-"??_);_(@_)</c:formatCode>
                <c:ptCount val="322"/>
                <c:pt idx="0">
                  <c:v>7365</c:v>
                </c:pt>
                <c:pt idx="1">
                  <c:v>23337</c:v>
                </c:pt>
                <c:pt idx="2">
                  <c:v>11584</c:v>
                </c:pt>
                <c:pt idx="3">
                  <c:v>1908</c:v>
                </c:pt>
                <c:pt idx="4">
                  <c:v>3613</c:v>
                </c:pt>
                <c:pt idx="5">
                  <c:v>8250</c:v>
                </c:pt>
                <c:pt idx="6">
                  <c:v>22512</c:v>
                </c:pt>
                <c:pt idx="7">
                  <c:v>11442</c:v>
                </c:pt>
                <c:pt idx="8">
                  <c:v>9606</c:v>
                </c:pt>
                <c:pt idx="9">
                  <c:v>5184</c:v>
                </c:pt>
                <c:pt idx="10">
                  <c:v>9845</c:v>
                </c:pt>
                <c:pt idx="11">
                  <c:v>364</c:v>
                </c:pt>
                <c:pt idx="12">
                  <c:v>11228</c:v>
                </c:pt>
                <c:pt idx="13">
                  <c:v>5197</c:v>
                </c:pt>
                <c:pt idx="14">
                  <c:v>4632</c:v>
                </c:pt>
                <c:pt idx="15">
                  <c:v>3920</c:v>
                </c:pt>
                <c:pt idx="16">
                  <c:v>7889</c:v>
                </c:pt>
                <c:pt idx="17">
                  <c:v>10857</c:v>
                </c:pt>
                <c:pt idx="18">
                  <c:v>7033</c:v>
                </c:pt>
                <c:pt idx="19">
                  <c:v>3257</c:v>
                </c:pt>
                <c:pt idx="20">
                  <c:v>4211</c:v>
                </c:pt>
                <c:pt idx="21">
                  <c:v>628</c:v>
                </c:pt>
                <c:pt idx="22">
                  <c:v>2153</c:v>
                </c:pt>
                <c:pt idx="23">
                  <c:v>1518</c:v>
                </c:pt>
                <c:pt idx="24">
                  <c:v>2766</c:v>
                </c:pt>
                <c:pt idx="25">
                  <c:v>2626</c:v>
                </c:pt>
                <c:pt idx="26">
                  <c:v>6499</c:v>
                </c:pt>
                <c:pt idx="27">
                  <c:v>3521</c:v>
                </c:pt>
                <c:pt idx="28">
                  <c:v>3427</c:v>
                </c:pt>
                <c:pt idx="29">
                  <c:v>2374</c:v>
                </c:pt>
                <c:pt idx="30">
                  <c:v>955</c:v>
                </c:pt>
                <c:pt idx="31">
                  <c:v>13291</c:v>
                </c:pt>
                <c:pt idx="32">
                  <c:v>5403</c:v>
                </c:pt>
                <c:pt idx="33">
                  <c:v>4084</c:v>
                </c:pt>
                <c:pt idx="34">
                  <c:v>1918</c:v>
                </c:pt>
                <c:pt idx="35">
                  <c:v>1660</c:v>
                </c:pt>
                <c:pt idx="36">
                  <c:v>4165</c:v>
                </c:pt>
                <c:pt idx="37">
                  <c:v>2729</c:v>
                </c:pt>
                <c:pt idx="38">
                  <c:v>1279</c:v>
                </c:pt>
                <c:pt idx="39">
                  <c:v>4606</c:v>
                </c:pt>
                <c:pt idx="40">
                  <c:v>2490</c:v>
                </c:pt>
                <c:pt idx="41">
                  <c:v>3228</c:v>
                </c:pt>
                <c:pt idx="42">
                  <c:v>7676</c:v>
                </c:pt>
                <c:pt idx="43">
                  <c:v>1070</c:v>
                </c:pt>
                <c:pt idx="44">
                  <c:v>2619</c:v>
                </c:pt>
                <c:pt idx="45">
                  <c:v>2911</c:v>
                </c:pt>
                <c:pt idx="46">
                  <c:v>3491</c:v>
                </c:pt>
                <c:pt idx="47">
                  <c:v>1209</c:v>
                </c:pt>
                <c:pt idx="48">
                  <c:v>6089</c:v>
                </c:pt>
                <c:pt idx="49">
                  <c:v>8266</c:v>
                </c:pt>
                <c:pt idx="50">
                  <c:v>6374</c:v>
                </c:pt>
                <c:pt idx="51">
                  <c:v>3396</c:v>
                </c:pt>
                <c:pt idx="52">
                  <c:v>3765</c:v>
                </c:pt>
                <c:pt idx="53">
                  <c:v>1214</c:v>
                </c:pt>
                <c:pt idx="54">
                  <c:v>3148</c:v>
                </c:pt>
                <c:pt idx="55">
                  <c:v>4343</c:v>
                </c:pt>
                <c:pt idx="56">
                  <c:v>1667</c:v>
                </c:pt>
                <c:pt idx="57">
                  <c:v>3537</c:v>
                </c:pt>
                <c:pt idx="58">
                  <c:v>5708</c:v>
                </c:pt>
                <c:pt idx="59">
                  <c:v>1413</c:v>
                </c:pt>
                <c:pt idx="60">
                  <c:v>697</c:v>
                </c:pt>
                <c:pt idx="61">
                  <c:v>1339</c:v>
                </c:pt>
                <c:pt idx="62">
                  <c:v>276</c:v>
                </c:pt>
                <c:pt idx="63">
                  <c:v>2289</c:v>
                </c:pt>
                <c:pt idx="64">
                  <c:v>2580</c:v>
                </c:pt>
                <c:pt idx="65">
                  <c:v>573</c:v>
                </c:pt>
                <c:pt idx="66">
                  <c:v>3952</c:v>
                </c:pt>
                <c:pt idx="67">
                  <c:v>2944</c:v>
                </c:pt>
                <c:pt idx="68">
                  <c:v>1101</c:v>
                </c:pt>
                <c:pt idx="69">
                  <c:v>2578</c:v>
                </c:pt>
                <c:pt idx="70">
                  <c:v>1364</c:v>
                </c:pt>
                <c:pt idx="71">
                  <c:v>946</c:v>
                </c:pt>
                <c:pt idx="72">
                  <c:v>962</c:v>
                </c:pt>
                <c:pt idx="73">
                  <c:v>1818</c:v>
                </c:pt>
                <c:pt idx="74">
                  <c:v>1918</c:v>
                </c:pt>
                <c:pt idx="75">
                  <c:v>1982</c:v>
                </c:pt>
                <c:pt idx="76">
                  <c:v>4067</c:v>
                </c:pt>
                <c:pt idx="77">
                  <c:v>3802</c:v>
                </c:pt>
                <c:pt idx="78">
                  <c:v>569</c:v>
                </c:pt>
                <c:pt idx="79">
                  <c:v>218</c:v>
                </c:pt>
                <c:pt idx="80">
                  <c:v>1742</c:v>
                </c:pt>
                <c:pt idx="81">
                  <c:v>4761</c:v>
                </c:pt>
                <c:pt idx="82">
                  <c:v>464</c:v>
                </c:pt>
                <c:pt idx="83">
                  <c:v>1584</c:v>
                </c:pt>
                <c:pt idx="84">
                  <c:v>3969</c:v>
                </c:pt>
                <c:pt idx="85">
                  <c:v>1158</c:v>
                </c:pt>
                <c:pt idx="86">
                  <c:v>2031</c:v>
                </c:pt>
                <c:pt idx="87">
                  <c:v>373</c:v>
                </c:pt>
                <c:pt idx="88">
                  <c:v>437</c:v>
                </c:pt>
                <c:pt idx="89">
                  <c:v>1344</c:v>
                </c:pt>
                <c:pt idx="90">
                  <c:v>3150</c:v>
                </c:pt>
                <c:pt idx="91">
                  <c:v>1415</c:v>
                </c:pt>
                <c:pt idx="92">
                  <c:v>2252</c:v>
                </c:pt>
                <c:pt idx="93">
                  <c:v>256</c:v>
                </c:pt>
                <c:pt idx="94">
                  <c:v>666</c:v>
                </c:pt>
                <c:pt idx="95">
                  <c:v>1577</c:v>
                </c:pt>
                <c:pt idx="96">
                  <c:v>121</c:v>
                </c:pt>
                <c:pt idx="97">
                  <c:v>970</c:v>
                </c:pt>
                <c:pt idx="98">
                  <c:v>1411</c:v>
                </c:pt>
                <c:pt idx="99">
                  <c:v>2165</c:v>
                </c:pt>
                <c:pt idx="100">
                  <c:v>775</c:v>
                </c:pt>
                <c:pt idx="101">
                  <c:v>2765</c:v>
                </c:pt>
                <c:pt idx="102">
                  <c:v>1997</c:v>
                </c:pt>
                <c:pt idx="103">
                  <c:v>828</c:v>
                </c:pt>
                <c:pt idx="104">
                  <c:v>212</c:v>
                </c:pt>
                <c:pt idx="105">
                  <c:v>377</c:v>
                </c:pt>
                <c:pt idx="106">
                  <c:v>1898</c:v>
                </c:pt>
                <c:pt idx="107">
                  <c:v>971</c:v>
                </c:pt>
                <c:pt idx="108">
                  <c:v>2775</c:v>
                </c:pt>
                <c:pt idx="109">
                  <c:v>620</c:v>
                </c:pt>
                <c:pt idx="110">
                  <c:v>46.2</c:v>
                </c:pt>
                <c:pt idx="111">
                  <c:v>67</c:v>
                </c:pt>
                <c:pt idx="112">
                  <c:v>198</c:v>
                </c:pt>
                <c:pt idx="113">
                  <c:v>664</c:v>
                </c:pt>
                <c:pt idx="114">
                  <c:v>1198</c:v>
                </c:pt>
                <c:pt idx="115">
                  <c:v>1984</c:v>
                </c:pt>
                <c:pt idx="116">
                  <c:v>1294</c:v>
                </c:pt>
                <c:pt idx="117">
                  <c:v>3450</c:v>
                </c:pt>
                <c:pt idx="118">
                  <c:v>603</c:v>
                </c:pt>
                <c:pt idx="119">
                  <c:v>797.3</c:v>
                </c:pt>
                <c:pt idx="120">
                  <c:v>1.2</c:v>
                </c:pt>
                <c:pt idx="121">
                  <c:v>996</c:v>
                </c:pt>
                <c:pt idx="122">
                  <c:v>373</c:v>
                </c:pt>
                <c:pt idx="123">
                  <c:v>4512</c:v>
                </c:pt>
                <c:pt idx="124">
                  <c:v>97</c:v>
                </c:pt>
                <c:pt idx="125">
                  <c:v>1291</c:v>
                </c:pt>
                <c:pt idx="126">
                  <c:v>1676</c:v>
                </c:pt>
                <c:pt idx="127">
                  <c:v>1175</c:v>
                </c:pt>
                <c:pt idx="128">
                  <c:v>461</c:v>
                </c:pt>
                <c:pt idx="129">
                  <c:v>977</c:v>
                </c:pt>
                <c:pt idx="130">
                  <c:v>137</c:v>
                </c:pt>
                <c:pt idx="131">
                  <c:v>1343</c:v>
                </c:pt>
                <c:pt idx="132">
                  <c:v>2546</c:v>
                </c:pt>
                <c:pt idx="133">
                  <c:v>1096</c:v>
                </c:pt>
                <c:pt idx="134">
                  <c:v>402</c:v>
                </c:pt>
                <c:pt idx="135">
                  <c:v>403</c:v>
                </c:pt>
                <c:pt idx="136">
                  <c:v>90</c:v>
                </c:pt>
                <c:pt idx="137">
                  <c:v>1343</c:v>
                </c:pt>
                <c:pt idx="138">
                  <c:v>261</c:v>
                </c:pt>
                <c:pt idx="139">
                  <c:v>328.1</c:v>
                </c:pt>
                <c:pt idx="140">
                  <c:v>2197</c:v>
                </c:pt>
                <c:pt idx="141">
                  <c:v>3380</c:v>
                </c:pt>
                <c:pt idx="142">
                  <c:v>1227</c:v>
                </c:pt>
                <c:pt idx="143">
                  <c:v>997</c:v>
                </c:pt>
                <c:pt idx="144">
                  <c:v>723</c:v>
                </c:pt>
                <c:pt idx="145">
                  <c:v>1220</c:v>
                </c:pt>
                <c:pt idx="146">
                  <c:v>846</c:v>
                </c:pt>
                <c:pt idx="147">
                  <c:v>229</c:v>
                </c:pt>
                <c:pt idx="148">
                  <c:v>46</c:v>
                </c:pt>
                <c:pt idx="149">
                  <c:v>2255</c:v>
                </c:pt>
                <c:pt idx="150">
                  <c:v>1008</c:v>
                </c:pt>
                <c:pt idx="151">
                  <c:v>533</c:v>
                </c:pt>
                <c:pt idx="152">
                  <c:v>1121</c:v>
                </c:pt>
                <c:pt idx="153">
                  <c:v>1270</c:v>
                </c:pt>
                <c:pt idx="154">
                  <c:v>136</c:v>
                </c:pt>
                <c:pt idx="155">
                  <c:v>649</c:v>
                </c:pt>
                <c:pt idx="156">
                  <c:v>184</c:v>
                </c:pt>
                <c:pt idx="157">
                  <c:v>94.2</c:v>
                </c:pt>
                <c:pt idx="158">
                  <c:v>325</c:v>
                </c:pt>
                <c:pt idx="159">
                  <c:v>1558</c:v>
                </c:pt>
                <c:pt idx="160">
                  <c:v>522</c:v>
                </c:pt>
                <c:pt idx="161">
                  <c:v>826</c:v>
                </c:pt>
                <c:pt idx="162">
                  <c:v>114</c:v>
                </c:pt>
                <c:pt idx="163">
                  <c:v>381</c:v>
                </c:pt>
                <c:pt idx="164">
                  <c:v>374</c:v>
                </c:pt>
                <c:pt idx="165">
                  <c:v>1593</c:v>
                </c:pt>
                <c:pt idx="166">
                  <c:v>1016</c:v>
                </c:pt>
                <c:pt idx="167">
                  <c:v>538</c:v>
                </c:pt>
                <c:pt idx="168">
                  <c:v>847</c:v>
                </c:pt>
                <c:pt idx="169">
                  <c:v>1266</c:v>
                </c:pt>
                <c:pt idx="170">
                  <c:v>861</c:v>
                </c:pt>
                <c:pt idx="171">
                  <c:v>324</c:v>
                </c:pt>
                <c:pt idx="172">
                  <c:v>0</c:v>
                </c:pt>
                <c:pt idx="173">
                  <c:v>357</c:v>
                </c:pt>
                <c:pt idx="174">
                  <c:v>2399</c:v>
                </c:pt>
                <c:pt idx="175">
                  <c:v>1004</c:v>
                </c:pt>
                <c:pt idx="176">
                  <c:v>286</c:v>
                </c:pt>
                <c:pt idx="177">
                  <c:v>539</c:v>
                </c:pt>
                <c:pt idx="178">
                  <c:v>279</c:v>
                </c:pt>
                <c:pt idx="179">
                  <c:v>32.269999999999996</c:v>
                </c:pt>
                <c:pt idx="180">
                  <c:v>399</c:v>
                </c:pt>
                <c:pt idx="181">
                  <c:v>265</c:v>
                </c:pt>
                <c:pt idx="182">
                  <c:v>317</c:v>
                </c:pt>
                <c:pt idx="183">
                  <c:v>495</c:v>
                </c:pt>
                <c:pt idx="184">
                  <c:v>623</c:v>
                </c:pt>
                <c:pt idx="185">
                  <c:v>0</c:v>
                </c:pt>
                <c:pt idx="186">
                  <c:v>121</c:v>
                </c:pt>
                <c:pt idx="187">
                  <c:v>353</c:v>
                </c:pt>
                <c:pt idx="188">
                  <c:v>1803</c:v>
                </c:pt>
                <c:pt idx="189">
                  <c:v>40.200000000000003</c:v>
                </c:pt>
                <c:pt idx="190">
                  <c:v>485</c:v>
                </c:pt>
                <c:pt idx="191">
                  <c:v>507</c:v>
                </c:pt>
                <c:pt idx="192">
                  <c:v>90</c:v>
                </c:pt>
                <c:pt idx="193">
                  <c:v>1371</c:v>
                </c:pt>
                <c:pt idx="194">
                  <c:v>94</c:v>
                </c:pt>
                <c:pt idx="195">
                  <c:v>6364</c:v>
                </c:pt>
                <c:pt idx="196">
                  <c:v>517</c:v>
                </c:pt>
                <c:pt idx="197">
                  <c:v>516</c:v>
                </c:pt>
                <c:pt idx="198">
                  <c:v>251</c:v>
                </c:pt>
                <c:pt idx="199">
                  <c:v>104.25999999999999</c:v>
                </c:pt>
                <c:pt idx="200">
                  <c:v>1408</c:v>
                </c:pt>
                <c:pt idx="201">
                  <c:v>126</c:v>
                </c:pt>
                <c:pt idx="202">
                  <c:v>397</c:v>
                </c:pt>
                <c:pt idx="203">
                  <c:v>60</c:v>
                </c:pt>
                <c:pt idx="204">
                  <c:v>686</c:v>
                </c:pt>
                <c:pt idx="205">
                  <c:v>0</c:v>
                </c:pt>
                <c:pt idx="206">
                  <c:v>0</c:v>
                </c:pt>
                <c:pt idx="207">
                  <c:v>3178</c:v>
                </c:pt>
                <c:pt idx="208">
                  <c:v>601</c:v>
                </c:pt>
                <c:pt idx="209">
                  <c:v>0</c:v>
                </c:pt>
                <c:pt idx="210">
                  <c:v>1098</c:v>
                </c:pt>
                <c:pt idx="211">
                  <c:v>1252</c:v>
                </c:pt>
                <c:pt idx="212">
                  <c:v>24</c:v>
                </c:pt>
                <c:pt idx="213">
                  <c:v>26</c:v>
                </c:pt>
                <c:pt idx="214">
                  <c:v>150</c:v>
                </c:pt>
                <c:pt idx="215">
                  <c:v>320</c:v>
                </c:pt>
                <c:pt idx="216">
                  <c:v>26</c:v>
                </c:pt>
                <c:pt idx="217">
                  <c:v>75</c:v>
                </c:pt>
                <c:pt idx="218">
                  <c:v>618</c:v>
                </c:pt>
                <c:pt idx="219">
                  <c:v>5.0999999999999996</c:v>
                </c:pt>
                <c:pt idx="220">
                  <c:v>271</c:v>
                </c:pt>
                <c:pt idx="221">
                  <c:v>0</c:v>
                </c:pt>
                <c:pt idx="222">
                  <c:v>89</c:v>
                </c:pt>
                <c:pt idx="223">
                  <c:v>140</c:v>
                </c:pt>
                <c:pt idx="224">
                  <c:v>30</c:v>
                </c:pt>
                <c:pt idx="225">
                  <c:v>0</c:v>
                </c:pt>
                <c:pt idx="226">
                  <c:v>38</c:v>
                </c:pt>
                <c:pt idx="227">
                  <c:v>621</c:v>
                </c:pt>
                <c:pt idx="228">
                  <c:v>0.06</c:v>
                </c:pt>
                <c:pt idx="229">
                  <c:v>20</c:v>
                </c:pt>
                <c:pt idx="230">
                  <c:v>683</c:v>
                </c:pt>
                <c:pt idx="231">
                  <c:v>1495</c:v>
                </c:pt>
                <c:pt idx="232">
                  <c:v>343</c:v>
                </c:pt>
                <c:pt idx="233">
                  <c:v>31</c:v>
                </c:pt>
                <c:pt idx="234">
                  <c:v>0</c:v>
                </c:pt>
                <c:pt idx="235">
                  <c:v>292</c:v>
                </c:pt>
                <c:pt idx="236">
                  <c:v>155</c:v>
                </c:pt>
                <c:pt idx="237">
                  <c:v>211</c:v>
                </c:pt>
                <c:pt idx="238">
                  <c:v>490</c:v>
                </c:pt>
                <c:pt idx="239">
                  <c:v>147</c:v>
                </c:pt>
                <c:pt idx="240">
                  <c:v>175</c:v>
                </c:pt>
                <c:pt idx="241">
                  <c:v>624</c:v>
                </c:pt>
                <c:pt idx="242">
                  <c:v>201</c:v>
                </c:pt>
                <c:pt idx="243">
                  <c:v>161</c:v>
                </c:pt>
                <c:pt idx="244">
                  <c:v>291</c:v>
                </c:pt>
                <c:pt idx="245">
                  <c:v>0</c:v>
                </c:pt>
                <c:pt idx="246">
                  <c:v>65</c:v>
                </c:pt>
                <c:pt idx="247">
                  <c:v>837</c:v>
                </c:pt>
                <c:pt idx="248">
                  <c:v>82</c:v>
                </c:pt>
                <c:pt idx="249">
                  <c:v>0</c:v>
                </c:pt>
                <c:pt idx="250">
                  <c:v>88</c:v>
                </c:pt>
                <c:pt idx="251">
                  <c:v>26</c:v>
                </c:pt>
                <c:pt idx="252">
                  <c:v>1128</c:v>
                </c:pt>
                <c:pt idx="253">
                  <c:v>221</c:v>
                </c:pt>
                <c:pt idx="254">
                  <c:v>32.4</c:v>
                </c:pt>
                <c:pt idx="255">
                  <c:v>349</c:v>
                </c:pt>
                <c:pt idx="256">
                  <c:v>115</c:v>
                </c:pt>
                <c:pt idx="257">
                  <c:v>301</c:v>
                </c:pt>
                <c:pt idx="258">
                  <c:v>0</c:v>
                </c:pt>
                <c:pt idx="259">
                  <c:v>112</c:v>
                </c:pt>
                <c:pt idx="260">
                  <c:v>0</c:v>
                </c:pt>
                <c:pt idx="261">
                  <c:v>54</c:v>
                </c:pt>
                <c:pt idx="262">
                  <c:v>72</c:v>
                </c:pt>
                <c:pt idx="263">
                  <c:v>20</c:v>
                </c:pt>
                <c:pt idx="264">
                  <c:v>995</c:v>
                </c:pt>
                <c:pt idx="265">
                  <c:v>3</c:v>
                </c:pt>
                <c:pt idx="266">
                  <c:v>45</c:v>
                </c:pt>
                <c:pt idx="267">
                  <c:v>0</c:v>
                </c:pt>
                <c:pt idx="268">
                  <c:v>16.27</c:v>
                </c:pt>
                <c:pt idx="269">
                  <c:v>307</c:v>
                </c:pt>
                <c:pt idx="270">
                  <c:v>1629</c:v>
                </c:pt>
                <c:pt idx="271">
                  <c:v>38.03</c:v>
                </c:pt>
                <c:pt idx="272">
                  <c:v>405</c:v>
                </c:pt>
                <c:pt idx="273">
                  <c:v>219</c:v>
                </c:pt>
                <c:pt idx="274">
                  <c:v>190</c:v>
                </c:pt>
                <c:pt idx="275">
                  <c:v>40</c:v>
                </c:pt>
                <c:pt idx="276">
                  <c:v>30</c:v>
                </c:pt>
                <c:pt idx="277">
                  <c:v>30</c:v>
                </c:pt>
                <c:pt idx="278">
                  <c:v>79</c:v>
                </c:pt>
                <c:pt idx="279">
                  <c:v>138</c:v>
                </c:pt>
                <c:pt idx="280">
                  <c:v>0.03</c:v>
                </c:pt>
                <c:pt idx="281">
                  <c:v>78</c:v>
                </c:pt>
                <c:pt idx="282">
                  <c:v>0</c:v>
                </c:pt>
                <c:pt idx="283">
                  <c:v>202</c:v>
                </c:pt>
                <c:pt idx="284">
                  <c:v>0</c:v>
                </c:pt>
                <c:pt idx="285">
                  <c:v>197</c:v>
                </c:pt>
                <c:pt idx="286">
                  <c:v>5</c:v>
                </c:pt>
                <c:pt idx="287">
                  <c:v>1.2</c:v>
                </c:pt>
                <c:pt idx="288">
                  <c:v>0</c:v>
                </c:pt>
                <c:pt idx="289">
                  <c:v>461</c:v>
                </c:pt>
                <c:pt idx="290">
                  <c:v>46</c:v>
                </c:pt>
                <c:pt idx="291">
                  <c:v>0</c:v>
                </c:pt>
                <c:pt idx="292">
                  <c:v>353</c:v>
                </c:pt>
                <c:pt idx="293">
                  <c:v>1.1600000000000001</c:v>
                </c:pt>
                <c:pt idx="294">
                  <c:v>30</c:v>
                </c:pt>
                <c:pt idx="295">
                  <c:v>151</c:v>
                </c:pt>
                <c:pt idx="296">
                  <c:v>65</c:v>
                </c:pt>
                <c:pt idx="297">
                  <c:v>1.24</c:v>
                </c:pt>
                <c:pt idx="298">
                  <c:v>13</c:v>
                </c:pt>
                <c:pt idx="299">
                  <c:v>131</c:v>
                </c:pt>
                <c:pt idx="300">
                  <c:v>0</c:v>
                </c:pt>
                <c:pt idx="301">
                  <c:v>148</c:v>
                </c:pt>
                <c:pt idx="302">
                  <c:v>215</c:v>
                </c:pt>
                <c:pt idx="303">
                  <c:v>0</c:v>
                </c:pt>
                <c:pt idx="304">
                  <c:v>71</c:v>
                </c:pt>
                <c:pt idx="305">
                  <c:v>0</c:v>
                </c:pt>
                <c:pt idx="306">
                  <c:v>0</c:v>
                </c:pt>
                <c:pt idx="307">
                  <c:v>9.0000000000000011E-2</c:v>
                </c:pt>
                <c:pt idx="308">
                  <c:v>8</c:v>
                </c:pt>
                <c:pt idx="309">
                  <c:v>50</c:v>
                </c:pt>
                <c:pt idx="310">
                  <c:v>42</c:v>
                </c:pt>
                <c:pt idx="311">
                  <c:v>105</c:v>
                </c:pt>
                <c:pt idx="312">
                  <c:v>2</c:v>
                </c:pt>
                <c:pt idx="313">
                  <c:v>14</c:v>
                </c:pt>
                <c:pt idx="314">
                  <c:v>125</c:v>
                </c:pt>
                <c:pt idx="315">
                  <c:v>1589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38</c:v>
                </c:pt>
                <c:pt idx="320">
                  <c:v>1479</c:v>
                </c:pt>
                <c:pt idx="3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0-496D-B071-42657983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162448"/>
        <c:axId val="20916480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5584"/>
        <c:axId val="2091585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compare_all!$M$2</c15:sqref>
                        </c15:formulaRef>
                      </c:ext>
                    </c:extLst>
                    <c:strCache>
                      <c:ptCount val="1"/>
                      <c:pt idx="0">
                        <c:v>DIFF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compare_all!$A$3:$A$324</c15:sqref>
                        </c15:formulaRef>
                      </c:ext>
                    </c:extLst>
                    <c:strCache>
                      <c:ptCount val="322"/>
                      <c:pt idx="0">
                        <c:v>M007</c:v>
                      </c:pt>
                      <c:pt idx="1">
                        <c:v>M048</c:v>
                      </c:pt>
                      <c:pt idx="2">
                        <c:v>M036</c:v>
                      </c:pt>
                      <c:pt idx="3">
                        <c:v>M008</c:v>
                      </c:pt>
                      <c:pt idx="4">
                        <c:v>M041</c:v>
                      </c:pt>
                      <c:pt idx="5">
                        <c:v>S550</c:v>
                      </c:pt>
                      <c:pt idx="6">
                        <c:v>M120</c:v>
                      </c:pt>
                      <c:pt idx="7">
                        <c:v>S545</c:v>
                      </c:pt>
                      <c:pt idx="8">
                        <c:v>M049</c:v>
                      </c:pt>
                      <c:pt idx="9">
                        <c:v>M040</c:v>
                      </c:pt>
                      <c:pt idx="10">
                        <c:v>M005</c:v>
                      </c:pt>
                      <c:pt idx="11">
                        <c:v>M043</c:v>
                      </c:pt>
                      <c:pt idx="12">
                        <c:v>M044</c:v>
                      </c:pt>
                      <c:pt idx="13">
                        <c:v>M150</c:v>
                      </c:pt>
                      <c:pt idx="14">
                        <c:v>M003</c:v>
                      </c:pt>
                      <c:pt idx="15">
                        <c:v>P001</c:v>
                      </c:pt>
                      <c:pt idx="16">
                        <c:v>M255</c:v>
                      </c:pt>
                      <c:pt idx="17">
                        <c:v>M271</c:v>
                      </c:pt>
                      <c:pt idx="18">
                        <c:v>M073</c:v>
                      </c:pt>
                      <c:pt idx="19">
                        <c:v>M002</c:v>
                      </c:pt>
                      <c:pt idx="20">
                        <c:v>M071</c:v>
                      </c:pt>
                      <c:pt idx="21">
                        <c:v>M106</c:v>
                      </c:pt>
                      <c:pt idx="22">
                        <c:v>M372</c:v>
                      </c:pt>
                      <c:pt idx="23">
                        <c:v>M021</c:v>
                      </c:pt>
                      <c:pt idx="24">
                        <c:v>M004</c:v>
                      </c:pt>
                      <c:pt idx="25">
                        <c:v>M180</c:v>
                      </c:pt>
                      <c:pt idx="26">
                        <c:v>M101</c:v>
                      </c:pt>
                      <c:pt idx="27">
                        <c:v>M060</c:v>
                      </c:pt>
                      <c:pt idx="28">
                        <c:v>M072</c:v>
                      </c:pt>
                      <c:pt idx="29">
                        <c:v>M016</c:v>
                      </c:pt>
                      <c:pt idx="30">
                        <c:v>M010</c:v>
                      </c:pt>
                      <c:pt idx="31">
                        <c:v>M070</c:v>
                      </c:pt>
                      <c:pt idx="32">
                        <c:v>S522</c:v>
                      </c:pt>
                      <c:pt idx="33">
                        <c:v>M075</c:v>
                      </c:pt>
                      <c:pt idx="34">
                        <c:v>M128</c:v>
                      </c:pt>
                      <c:pt idx="35">
                        <c:v>M028</c:v>
                      </c:pt>
                      <c:pt idx="36">
                        <c:v>M245</c:v>
                      </c:pt>
                      <c:pt idx="37">
                        <c:v>M011</c:v>
                      </c:pt>
                      <c:pt idx="38">
                        <c:v>M026</c:v>
                      </c:pt>
                      <c:pt idx="39">
                        <c:v>M140</c:v>
                      </c:pt>
                      <c:pt idx="40">
                        <c:v>S554</c:v>
                      </c:pt>
                      <c:pt idx="41">
                        <c:v>M012</c:v>
                      </c:pt>
                      <c:pt idx="42">
                        <c:v>M124</c:v>
                      </c:pt>
                      <c:pt idx="43">
                        <c:v>M013</c:v>
                      </c:pt>
                      <c:pt idx="44">
                        <c:v>M169</c:v>
                      </c:pt>
                      <c:pt idx="45">
                        <c:v>M065</c:v>
                      </c:pt>
                      <c:pt idx="46">
                        <c:v>S590</c:v>
                      </c:pt>
                      <c:pt idx="47">
                        <c:v>M066</c:v>
                      </c:pt>
                      <c:pt idx="48">
                        <c:v>M131</c:v>
                      </c:pt>
                      <c:pt idx="49">
                        <c:v>P002</c:v>
                      </c:pt>
                      <c:pt idx="50">
                        <c:v>M132</c:v>
                      </c:pt>
                      <c:pt idx="51">
                        <c:v>M032</c:v>
                      </c:pt>
                      <c:pt idx="52">
                        <c:v>M009</c:v>
                      </c:pt>
                      <c:pt idx="53">
                        <c:v>M014</c:v>
                      </c:pt>
                      <c:pt idx="54">
                        <c:v>M240</c:v>
                      </c:pt>
                      <c:pt idx="55">
                        <c:v>M181</c:v>
                      </c:pt>
                      <c:pt idx="56">
                        <c:v>M001</c:v>
                      </c:pt>
                      <c:pt idx="57">
                        <c:v>M024</c:v>
                      </c:pt>
                      <c:pt idx="58">
                        <c:v>S574</c:v>
                      </c:pt>
                      <c:pt idx="59">
                        <c:v>P003</c:v>
                      </c:pt>
                      <c:pt idx="60">
                        <c:v>M166</c:v>
                      </c:pt>
                      <c:pt idx="61">
                        <c:v>M050</c:v>
                      </c:pt>
                      <c:pt idx="62">
                        <c:v>M068</c:v>
                      </c:pt>
                      <c:pt idx="63">
                        <c:v>M031</c:v>
                      </c:pt>
                      <c:pt idx="64">
                        <c:v>M164</c:v>
                      </c:pt>
                      <c:pt idx="65">
                        <c:v>M212</c:v>
                      </c:pt>
                      <c:pt idx="66">
                        <c:v>C115</c:v>
                      </c:pt>
                      <c:pt idx="67">
                        <c:v>S560</c:v>
                      </c:pt>
                      <c:pt idx="68">
                        <c:v>S594</c:v>
                      </c:pt>
                      <c:pt idx="69">
                        <c:v>M125</c:v>
                      </c:pt>
                      <c:pt idx="70">
                        <c:v>M312</c:v>
                      </c:pt>
                      <c:pt idx="71">
                        <c:v>M226</c:v>
                      </c:pt>
                      <c:pt idx="72">
                        <c:v>M067</c:v>
                      </c:pt>
                      <c:pt idx="73">
                        <c:v>S578</c:v>
                      </c:pt>
                      <c:pt idx="74">
                        <c:v>C116</c:v>
                      </c:pt>
                      <c:pt idx="75">
                        <c:v>M033</c:v>
                      </c:pt>
                      <c:pt idx="76">
                        <c:v>M168</c:v>
                      </c:pt>
                      <c:pt idx="77">
                        <c:v>S566</c:v>
                      </c:pt>
                      <c:pt idx="78">
                        <c:v>M301</c:v>
                      </c:pt>
                      <c:pt idx="79">
                        <c:v>S577</c:v>
                      </c:pt>
                      <c:pt idx="80">
                        <c:v>S542</c:v>
                      </c:pt>
                      <c:pt idx="81">
                        <c:v>C201</c:v>
                      </c:pt>
                      <c:pt idx="82">
                        <c:v>M221</c:v>
                      </c:pt>
                      <c:pt idx="83">
                        <c:v>P202</c:v>
                      </c:pt>
                      <c:pt idx="84">
                        <c:v>C202</c:v>
                      </c:pt>
                      <c:pt idx="85">
                        <c:v>M107</c:v>
                      </c:pt>
                      <c:pt idx="86">
                        <c:v>M234</c:v>
                      </c:pt>
                      <c:pt idx="87">
                        <c:v>M346</c:v>
                      </c:pt>
                      <c:pt idx="88">
                        <c:v>C413</c:v>
                      </c:pt>
                      <c:pt idx="89">
                        <c:v>C101</c:v>
                      </c:pt>
                      <c:pt idx="90">
                        <c:v>M074</c:v>
                      </c:pt>
                      <c:pt idx="91">
                        <c:v>M347</c:v>
                      </c:pt>
                      <c:pt idx="92">
                        <c:v>M027</c:v>
                      </c:pt>
                      <c:pt idx="93">
                        <c:v>M345</c:v>
                      </c:pt>
                      <c:pt idx="94">
                        <c:v>M030</c:v>
                      </c:pt>
                      <c:pt idx="95">
                        <c:v>M348</c:v>
                      </c:pt>
                      <c:pt idx="96">
                        <c:v>P057</c:v>
                      </c:pt>
                      <c:pt idx="97">
                        <c:v>C402</c:v>
                      </c:pt>
                      <c:pt idx="98">
                        <c:v>P204</c:v>
                      </c:pt>
                      <c:pt idx="99">
                        <c:v>M303</c:v>
                      </c:pt>
                      <c:pt idx="100">
                        <c:v>M029</c:v>
                      </c:pt>
                      <c:pt idx="101">
                        <c:v>M235</c:v>
                      </c:pt>
                      <c:pt idx="102">
                        <c:v>P048</c:v>
                      </c:pt>
                      <c:pt idx="103">
                        <c:v>M248</c:v>
                      </c:pt>
                      <c:pt idx="104">
                        <c:v>M156</c:v>
                      </c:pt>
                      <c:pt idx="105">
                        <c:v>P053</c:v>
                      </c:pt>
                      <c:pt idx="106">
                        <c:v>P500</c:v>
                      </c:pt>
                      <c:pt idx="107">
                        <c:v>C415</c:v>
                      </c:pt>
                      <c:pt idx="108">
                        <c:v>M076</c:v>
                      </c:pt>
                      <c:pt idx="109">
                        <c:v>M105</c:v>
                      </c:pt>
                      <c:pt idx="110">
                        <c:v>P052</c:v>
                      </c:pt>
                      <c:pt idx="111">
                        <c:v>K022</c:v>
                      </c:pt>
                      <c:pt idx="112">
                        <c:v>P206</c:v>
                      </c:pt>
                      <c:pt idx="113">
                        <c:v>M015</c:v>
                      </c:pt>
                      <c:pt idx="114">
                        <c:v>M249</c:v>
                      </c:pt>
                      <c:pt idx="115">
                        <c:v>P402</c:v>
                      </c:pt>
                      <c:pt idx="116">
                        <c:v>M077</c:v>
                      </c:pt>
                      <c:pt idx="117">
                        <c:v>M373</c:v>
                      </c:pt>
                      <c:pt idx="118">
                        <c:v>M331</c:v>
                      </c:pt>
                      <c:pt idx="119">
                        <c:v>P055</c:v>
                      </c:pt>
                      <c:pt idx="120">
                        <c:v>P212</c:v>
                      </c:pt>
                      <c:pt idx="121">
                        <c:v>P041</c:v>
                      </c:pt>
                      <c:pt idx="122">
                        <c:v>M214</c:v>
                      </c:pt>
                      <c:pt idx="123">
                        <c:v>P300</c:v>
                      </c:pt>
                      <c:pt idx="124">
                        <c:v>M218</c:v>
                      </c:pt>
                      <c:pt idx="125">
                        <c:v>M311</c:v>
                      </c:pt>
                      <c:pt idx="126">
                        <c:v>S592</c:v>
                      </c:pt>
                      <c:pt idx="127">
                        <c:v>M018</c:v>
                      </c:pt>
                      <c:pt idx="128">
                        <c:v>M121</c:v>
                      </c:pt>
                      <c:pt idx="129">
                        <c:v>M216</c:v>
                      </c:pt>
                      <c:pt idx="130">
                        <c:v>P214</c:v>
                      </c:pt>
                      <c:pt idx="131">
                        <c:v>S556</c:v>
                      </c:pt>
                      <c:pt idx="132">
                        <c:v>M102</c:v>
                      </c:pt>
                      <c:pt idx="133">
                        <c:v>M355</c:v>
                      </c:pt>
                      <c:pt idx="134">
                        <c:v>M219</c:v>
                      </c:pt>
                      <c:pt idx="135">
                        <c:v>M111</c:v>
                      </c:pt>
                      <c:pt idx="136">
                        <c:v>M316</c:v>
                      </c:pt>
                      <c:pt idx="137">
                        <c:v>M238</c:v>
                      </c:pt>
                      <c:pt idx="138">
                        <c:v>C412</c:v>
                      </c:pt>
                      <c:pt idx="139">
                        <c:v>M047</c:v>
                      </c:pt>
                      <c:pt idx="140">
                        <c:v>C105</c:v>
                      </c:pt>
                      <c:pt idx="141">
                        <c:v>P400</c:v>
                      </c:pt>
                      <c:pt idx="142">
                        <c:v>C130</c:v>
                      </c:pt>
                      <c:pt idx="143">
                        <c:v>M064</c:v>
                      </c:pt>
                      <c:pt idx="144">
                        <c:v>M197</c:v>
                      </c:pt>
                      <c:pt idx="145">
                        <c:v>C113</c:v>
                      </c:pt>
                      <c:pt idx="146">
                        <c:v>M241</c:v>
                      </c:pt>
                      <c:pt idx="147">
                        <c:v>M183</c:v>
                      </c:pt>
                      <c:pt idx="148">
                        <c:v>P054</c:v>
                      </c:pt>
                      <c:pt idx="149">
                        <c:v>P410</c:v>
                      </c:pt>
                      <c:pt idx="150">
                        <c:v>P010</c:v>
                      </c:pt>
                      <c:pt idx="151">
                        <c:v>M017</c:v>
                      </c:pt>
                      <c:pt idx="152">
                        <c:v>M179</c:v>
                      </c:pt>
                      <c:pt idx="153">
                        <c:v>M178</c:v>
                      </c:pt>
                      <c:pt idx="154">
                        <c:v>S586</c:v>
                      </c:pt>
                      <c:pt idx="155">
                        <c:v>C860</c:v>
                      </c:pt>
                      <c:pt idx="156">
                        <c:v>P028</c:v>
                      </c:pt>
                      <c:pt idx="157">
                        <c:v>C421</c:v>
                      </c:pt>
                      <c:pt idx="158">
                        <c:v>M056</c:v>
                      </c:pt>
                      <c:pt idx="159">
                        <c:v>M148</c:v>
                      </c:pt>
                      <c:pt idx="160">
                        <c:v>M252</c:v>
                      </c:pt>
                      <c:pt idx="161">
                        <c:v>C871</c:v>
                      </c:pt>
                      <c:pt idx="162">
                        <c:v>M193</c:v>
                      </c:pt>
                      <c:pt idx="163">
                        <c:v>C112</c:v>
                      </c:pt>
                      <c:pt idx="164">
                        <c:v>M055</c:v>
                      </c:pt>
                      <c:pt idx="165">
                        <c:v>M118</c:v>
                      </c:pt>
                      <c:pt idx="166">
                        <c:v>M143</c:v>
                      </c:pt>
                      <c:pt idx="167">
                        <c:v>P016</c:v>
                      </c:pt>
                      <c:pt idx="168">
                        <c:v>S555</c:v>
                      </c:pt>
                      <c:pt idx="169">
                        <c:v>M177</c:v>
                      </c:pt>
                      <c:pt idx="170">
                        <c:v>M269</c:v>
                      </c:pt>
                      <c:pt idx="171">
                        <c:v>M025</c:v>
                      </c:pt>
                      <c:pt idx="172">
                        <c:v>M306</c:v>
                      </c:pt>
                      <c:pt idx="173">
                        <c:v>P051</c:v>
                      </c:pt>
                      <c:pt idx="174">
                        <c:v>M158</c:v>
                      </c:pt>
                      <c:pt idx="175">
                        <c:v>C280</c:v>
                      </c:pt>
                      <c:pt idx="176">
                        <c:v>C196</c:v>
                      </c:pt>
                      <c:pt idx="177">
                        <c:v>M122</c:v>
                      </c:pt>
                      <c:pt idx="178">
                        <c:v>S540</c:v>
                      </c:pt>
                      <c:pt idx="179">
                        <c:v>M182</c:v>
                      </c:pt>
                      <c:pt idx="180">
                        <c:v>S567</c:v>
                      </c:pt>
                      <c:pt idx="181">
                        <c:v>C880</c:v>
                      </c:pt>
                      <c:pt idx="182">
                        <c:v>C855</c:v>
                      </c:pt>
                      <c:pt idx="183">
                        <c:v>M257</c:v>
                      </c:pt>
                      <c:pt idx="184">
                        <c:v>M116</c:v>
                      </c:pt>
                      <c:pt idx="185">
                        <c:v>M265</c:v>
                      </c:pt>
                      <c:pt idx="186">
                        <c:v>M903</c:v>
                      </c:pt>
                      <c:pt idx="187">
                        <c:v>C435</c:v>
                      </c:pt>
                      <c:pt idx="188">
                        <c:v>P501</c:v>
                      </c:pt>
                      <c:pt idx="189">
                        <c:v>P045</c:v>
                      </c:pt>
                      <c:pt idx="190">
                        <c:v>C417</c:v>
                      </c:pt>
                      <c:pt idx="191">
                        <c:v>M236</c:v>
                      </c:pt>
                      <c:pt idx="192">
                        <c:v>M187</c:v>
                      </c:pt>
                      <c:pt idx="193">
                        <c:v>M159</c:v>
                      </c:pt>
                      <c:pt idx="194">
                        <c:v>M309</c:v>
                      </c:pt>
                      <c:pt idx="195">
                        <c:v>P100</c:v>
                      </c:pt>
                      <c:pt idx="196">
                        <c:v>C410</c:v>
                      </c:pt>
                      <c:pt idx="197">
                        <c:v>K026</c:v>
                      </c:pt>
                      <c:pt idx="198">
                        <c:v>M304</c:v>
                      </c:pt>
                      <c:pt idx="199">
                        <c:v>P042</c:v>
                      </c:pt>
                      <c:pt idx="200">
                        <c:v>C119</c:v>
                      </c:pt>
                      <c:pt idx="201">
                        <c:v>S596</c:v>
                      </c:pt>
                      <c:pt idx="202">
                        <c:v>M268</c:v>
                      </c:pt>
                      <c:pt idx="203">
                        <c:v>P011</c:v>
                      </c:pt>
                      <c:pt idx="204">
                        <c:v>C275</c:v>
                      </c:pt>
                      <c:pt idx="205">
                        <c:v>M210</c:v>
                      </c:pt>
                      <c:pt idx="206">
                        <c:v>M242</c:v>
                      </c:pt>
                      <c:pt idx="207">
                        <c:v>M161</c:v>
                      </c:pt>
                      <c:pt idx="208">
                        <c:v>M190</c:v>
                      </c:pt>
                      <c:pt idx="209">
                        <c:v>M211</c:v>
                      </c:pt>
                      <c:pt idx="210">
                        <c:v>M153</c:v>
                      </c:pt>
                      <c:pt idx="211">
                        <c:v>S595</c:v>
                      </c:pt>
                      <c:pt idx="212">
                        <c:v>M232</c:v>
                      </c:pt>
                      <c:pt idx="213">
                        <c:v>M952</c:v>
                      </c:pt>
                      <c:pt idx="214">
                        <c:v>M167</c:v>
                      </c:pt>
                      <c:pt idx="215">
                        <c:v>M246</c:v>
                      </c:pt>
                      <c:pt idx="216">
                        <c:v>M330</c:v>
                      </c:pt>
                      <c:pt idx="217">
                        <c:v>M099</c:v>
                      </c:pt>
                      <c:pt idx="218">
                        <c:v>M906</c:v>
                      </c:pt>
                      <c:pt idx="219">
                        <c:v>K024</c:v>
                      </c:pt>
                      <c:pt idx="220">
                        <c:v>M057</c:v>
                      </c:pt>
                      <c:pt idx="221">
                        <c:v>M215</c:v>
                      </c:pt>
                      <c:pt idx="222">
                        <c:v>P056</c:v>
                      </c:pt>
                      <c:pt idx="223">
                        <c:v>C120</c:v>
                      </c:pt>
                      <c:pt idx="224">
                        <c:v>K034</c:v>
                      </c:pt>
                      <c:pt idx="225">
                        <c:v>M901</c:v>
                      </c:pt>
                      <c:pt idx="226">
                        <c:v>M200</c:v>
                      </c:pt>
                      <c:pt idx="227">
                        <c:v>M342</c:v>
                      </c:pt>
                      <c:pt idx="228">
                        <c:v>C222</c:v>
                      </c:pt>
                      <c:pt idx="229">
                        <c:v>M114</c:v>
                      </c:pt>
                      <c:pt idx="230">
                        <c:v>M931</c:v>
                      </c:pt>
                      <c:pt idx="231">
                        <c:v>C270</c:v>
                      </c:pt>
                      <c:pt idx="232">
                        <c:v>M123</c:v>
                      </c:pt>
                      <c:pt idx="233">
                        <c:v>M113</c:v>
                      </c:pt>
                      <c:pt idx="234">
                        <c:v>M250</c:v>
                      </c:pt>
                      <c:pt idx="235">
                        <c:v>M062</c:v>
                      </c:pt>
                      <c:pt idx="236">
                        <c:v>M019</c:v>
                      </c:pt>
                      <c:pt idx="237">
                        <c:v>C425</c:v>
                      </c:pt>
                      <c:pt idx="238">
                        <c:v>C405</c:v>
                      </c:pt>
                      <c:pt idx="239">
                        <c:v>C416</c:v>
                      </c:pt>
                      <c:pt idx="240">
                        <c:v>P495</c:v>
                      </c:pt>
                      <c:pt idx="241">
                        <c:v>M152</c:v>
                      </c:pt>
                      <c:pt idx="242">
                        <c:v>C821</c:v>
                      </c:pt>
                      <c:pt idx="243">
                        <c:v>M244</c:v>
                      </c:pt>
                      <c:pt idx="244">
                        <c:v>M157</c:v>
                      </c:pt>
                      <c:pt idx="245">
                        <c:v>M061</c:v>
                      </c:pt>
                      <c:pt idx="246">
                        <c:v>M914</c:v>
                      </c:pt>
                      <c:pt idx="247">
                        <c:v>M119</c:v>
                      </c:pt>
                      <c:pt idx="248">
                        <c:v>M192</c:v>
                      </c:pt>
                      <c:pt idx="249">
                        <c:v>M205</c:v>
                      </c:pt>
                      <c:pt idx="250">
                        <c:v>M217</c:v>
                      </c:pt>
                      <c:pt idx="251">
                        <c:v>K008</c:v>
                      </c:pt>
                      <c:pt idx="252">
                        <c:v>M186</c:v>
                      </c:pt>
                      <c:pt idx="253">
                        <c:v>M277</c:v>
                      </c:pt>
                      <c:pt idx="254">
                        <c:v>P014</c:v>
                      </c:pt>
                      <c:pt idx="255">
                        <c:v>P102</c:v>
                      </c:pt>
                      <c:pt idx="256">
                        <c:v>P409</c:v>
                      </c:pt>
                      <c:pt idx="257">
                        <c:v>M308</c:v>
                      </c:pt>
                      <c:pt idx="258">
                        <c:v>M202</c:v>
                      </c:pt>
                      <c:pt idx="259">
                        <c:v>M916</c:v>
                      </c:pt>
                      <c:pt idx="260">
                        <c:v>M260</c:v>
                      </c:pt>
                      <c:pt idx="261">
                        <c:v>P497</c:v>
                      </c:pt>
                      <c:pt idx="262">
                        <c:v>C220</c:v>
                      </c:pt>
                      <c:pt idx="263">
                        <c:v>M243</c:v>
                      </c:pt>
                      <c:pt idx="264">
                        <c:v>C106</c:v>
                      </c:pt>
                      <c:pt idx="265">
                        <c:v>M037</c:v>
                      </c:pt>
                      <c:pt idx="266">
                        <c:v>M913</c:v>
                      </c:pt>
                      <c:pt idx="267">
                        <c:v>M022</c:v>
                      </c:pt>
                      <c:pt idx="268">
                        <c:v>P013</c:v>
                      </c:pt>
                      <c:pt idx="269">
                        <c:v>M909</c:v>
                      </c:pt>
                      <c:pt idx="270">
                        <c:v>C240</c:v>
                      </c:pt>
                      <c:pt idx="271">
                        <c:v>M927</c:v>
                      </c:pt>
                      <c:pt idx="272">
                        <c:v>C422</c:v>
                      </c:pt>
                      <c:pt idx="273">
                        <c:v>M208</c:v>
                      </c:pt>
                      <c:pt idx="274">
                        <c:v>C424</c:v>
                      </c:pt>
                      <c:pt idx="275">
                        <c:v>M154</c:v>
                      </c:pt>
                      <c:pt idx="276">
                        <c:v>K004</c:v>
                      </c:pt>
                      <c:pt idx="277">
                        <c:v>M917</c:v>
                      </c:pt>
                      <c:pt idx="278">
                        <c:v>C247</c:v>
                      </c:pt>
                      <c:pt idx="279">
                        <c:v>M110</c:v>
                      </c:pt>
                      <c:pt idx="280">
                        <c:v>M204</c:v>
                      </c:pt>
                      <c:pt idx="281">
                        <c:v>M139</c:v>
                      </c:pt>
                      <c:pt idx="282">
                        <c:v>K037</c:v>
                      </c:pt>
                      <c:pt idx="283">
                        <c:v>M930</c:v>
                      </c:pt>
                      <c:pt idx="284">
                        <c:v>M775</c:v>
                      </c:pt>
                      <c:pt idx="285">
                        <c:v>M224</c:v>
                      </c:pt>
                      <c:pt idx="286">
                        <c:v>C227</c:v>
                      </c:pt>
                      <c:pt idx="287">
                        <c:v>M919</c:v>
                      </c:pt>
                      <c:pt idx="288">
                        <c:v>M773</c:v>
                      </c:pt>
                      <c:pt idx="289">
                        <c:v>M915</c:v>
                      </c:pt>
                      <c:pt idx="290">
                        <c:v>K005</c:v>
                      </c:pt>
                      <c:pt idx="291">
                        <c:v>M203</c:v>
                      </c:pt>
                      <c:pt idx="292">
                        <c:v>M935</c:v>
                      </c:pt>
                      <c:pt idx="293">
                        <c:v>M910</c:v>
                      </c:pt>
                      <c:pt idx="294">
                        <c:v>K036</c:v>
                      </c:pt>
                      <c:pt idx="295">
                        <c:v>M237</c:v>
                      </c:pt>
                      <c:pt idx="296">
                        <c:v>C277</c:v>
                      </c:pt>
                      <c:pt idx="297">
                        <c:v>M892</c:v>
                      </c:pt>
                      <c:pt idx="298">
                        <c:v>M986</c:v>
                      </c:pt>
                      <c:pt idx="299">
                        <c:v>M907</c:v>
                      </c:pt>
                      <c:pt idx="300">
                        <c:v>K035</c:v>
                      </c:pt>
                      <c:pt idx="301">
                        <c:v>M908</c:v>
                      </c:pt>
                      <c:pt idx="302">
                        <c:v>C110</c:v>
                      </c:pt>
                      <c:pt idx="303">
                        <c:v>M989</c:v>
                      </c:pt>
                      <c:pt idx="304">
                        <c:v>M173</c:v>
                      </c:pt>
                      <c:pt idx="305">
                        <c:v>M987</c:v>
                      </c:pt>
                      <c:pt idx="306">
                        <c:v>M988</c:v>
                      </c:pt>
                      <c:pt idx="307">
                        <c:v>M891</c:v>
                      </c:pt>
                      <c:pt idx="308">
                        <c:v>M982</c:v>
                      </c:pt>
                      <c:pt idx="309">
                        <c:v>P503</c:v>
                      </c:pt>
                      <c:pt idx="310">
                        <c:v>M994</c:v>
                      </c:pt>
                      <c:pt idx="311">
                        <c:v>K086</c:v>
                      </c:pt>
                      <c:pt idx="312">
                        <c:v>K041</c:v>
                      </c:pt>
                      <c:pt idx="313">
                        <c:v>M995</c:v>
                      </c:pt>
                      <c:pt idx="314">
                        <c:v>M209</c:v>
                      </c:pt>
                      <c:pt idx="315">
                        <c:v>P485</c:v>
                      </c:pt>
                      <c:pt idx="316">
                        <c:v>P062</c:v>
                      </c:pt>
                      <c:pt idx="317">
                        <c:v>C111</c:v>
                      </c:pt>
                      <c:pt idx="318">
                        <c:v>M601</c:v>
                      </c:pt>
                      <c:pt idx="319">
                        <c:v>C230</c:v>
                      </c:pt>
                      <c:pt idx="320">
                        <c:v>P475</c:v>
                      </c:pt>
                      <c:pt idx="321">
                        <c:v>M201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compare_all!$M$3:$M$324</c15:sqref>
                        </c15:formulaRef>
                      </c:ext>
                    </c:extLst>
                    <c:numCache>
                      <c:formatCode>0%</c:formatCode>
                      <c:ptCount val="322"/>
                      <c:pt idx="0">
                        <c:v>0.45310759634662506</c:v>
                      </c:pt>
                      <c:pt idx="1">
                        <c:v>-0.94507417902983826</c:v>
                      </c:pt>
                      <c:pt idx="2">
                        <c:v>-9.036144578313253E-2</c:v>
                      </c:pt>
                      <c:pt idx="3">
                        <c:v>0.81504459092671577</c:v>
                      </c:pt>
                      <c:pt idx="4">
                        <c:v>0.62886492039034414</c:v>
                      </c:pt>
                      <c:pt idx="5">
                        <c:v>0.13084702907711757</c:v>
                      </c:pt>
                      <c:pt idx="6">
                        <c:v>-1.4910921766072811</c:v>
                      </c:pt>
                      <c:pt idx="7">
                        <c:v>-0.26612813986942568</c:v>
                      </c:pt>
                      <c:pt idx="8">
                        <c:v>-0.19925093632958801</c:v>
                      </c:pt>
                      <c:pt idx="9">
                        <c:v>0.34669187145557656</c:v>
                      </c:pt>
                      <c:pt idx="10">
                        <c:v>-0.2511119583174482</c:v>
                      </c:pt>
                      <c:pt idx="11">
                        <c:v>0.95302013422818788</c:v>
                      </c:pt>
                      <c:pt idx="12">
                        <c:v>-0.50832885545405693</c:v>
                      </c:pt>
                      <c:pt idx="13">
                        <c:v>0.26042407855414829</c:v>
                      </c:pt>
                      <c:pt idx="14">
                        <c:v>0.29540614542135685</c:v>
                      </c:pt>
                      <c:pt idx="15">
                        <c:v>0.39459459459459462</c:v>
                      </c:pt>
                      <c:pt idx="16">
                        <c:v>-0.23807281858129314</c:v>
                      </c:pt>
                      <c:pt idx="17">
                        <c:v>-0.70814977973568283</c:v>
                      </c:pt>
                      <c:pt idx="18">
                        <c:v>-0.15617294098306755</c:v>
                      </c:pt>
                      <c:pt idx="19">
                        <c:v>0.41973988954213431</c:v>
                      </c:pt>
                      <c:pt idx="20">
                        <c:v>0.20140337568746444</c:v>
                      </c:pt>
                      <c:pt idx="21">
                        <c:v>0.87784477728068466</c:v>
                      </c:pt>
                      <c:pt idx="22">
                        <c:v>0.57998439328911433</c:v>
                      </c:pt>
                      <c:pt idx="23">
                        <c:v>0.69821073558648117</c:v>
                      </c:pt>
                      <c:pt idx="24">
                        <c:v>0.44613536243492191</c:v>
                      </c:pt>
                      <c:pt idx="25">
                        <c:v>0.47056451612903227</c:v>
                      </c:pt>
                      <c:pt idx="26">
                        <c:v>-0.32013000203128172</c:v>
                      </c:pt>
                      <c:pt idx="27">
                        <c:v>0.28157518873699244</c:v>
                      </c:pt>
                      <c:pt idx="28">
                        <c:v>0.28915162829288532</c:v>
                      </c:pt>
                      <c:pt idx="29">
                        <c:v>0.50376254180602009</c:v>
                      </c:pt>
                      <c:pt idx="30">
                        <c:v>0.79715378079864063</c:v>
                      </c:pt>
                      <c:pt idx="31">
                        <c:v>-1.8601248117064773</c:v>
                      </c:pt>
                      <c:pt idx="32">
                        <c:v>-0.18486842105263157</c:v>
                      </c:pt>
                      <c:pt idx="33">
                        <c:v>7.2029084299022952E-2</c:v>
                      </c:pt>
                      <c:pt idx="34">
                        <c:v>0.55928308823529416</c:v>
                      </c:pt>
                      <c:pt idx="35">
                        <c:v>0.60028894774861541</c:v>
                      </c:pt>
                      <c:pt idx="36">
                        <c:v>-9.8075402056419722E-2</c:v>
                      </c:pt>
                      <c:pt idx="37">
                        <c:v>0.27110042735042733</c:v>
                      </c:pt>
                      <c:pt idx="38">
                        <c:v>0.65187806205770282</c:v>
                      </c:pt>
                      <c:pt idx="39">
                        <c:v>-0.26364883401920441</c:v>
                      </c:pt>
                      <c:pt idx="40">
                        <c:v>0.31404958677685951</c:v>
                      </c:pt>
                      <c:pt idx="41">
                        <c:v>6.9740634005763691E-2</c:v>
                      </c:pt>
                      <c:pt idx="42">
                        <c:v>-1.2359452374016895</c:v>
                      </c:pt>
                      <c:pt idx="43">
                        <c:v>0.66985498302992907</c:v>
                      </c:pt>
                      <c:pt idx="44">
                        <c:v>0.18790697674418605</c:v>
                      </c:pt>
                      <c:pt idx="45">
                        <c:v>8.4303240012582575E-2</c:v>
                      </c:pt>
                      <c:pt idx="46">
                        <c:v>-0.10230502052415535</c:v>
                      </c:pt>
                      <c:pt idx="47">
                        <c:v>0.60911736178467513</c:v>
                      </c:pt>
                      <c:pt idx="48">
                        <c:v>-0.99117069980379335</c:v>
                      </c:pt>
                      <c:pt idx="49">
                        <c:v>-1.7101639344262296</c:v>
                      </c:pt>
                      <c:pt idx="50">
                        <c:v>-1.1112951308380259</c:v>
                      </c:pt>
                      <c:pt idx="51">
                        <c:v>-0.22026590010779734</c:v>
                      </c:pt>
                      <c:pt idx="52">
                        <c:v>-0.35334291876347951</c:v>
                      </c:pt>
                      <c:pt idx="53">
                        <c:v>0.54223227752639513</c:v>
                      </c:pt>
                      <c:pt idx="54">
                        <c:v>-0.2708922083165119</c:v>
                      </c:pt>
                      <c:pt idx="55">
                        <c:v>-0.78724279835390942</c:v>
                      </c:pt>
                      <c:pt idx="56">
                        <c:v>0.31229372937293731</c:v>
                      </c:pt>
                      <c:pt idx="57">
                        <c:v>-0.47559449311639551</c:v>
                      </c:pt>
                      <c:pt idx="58">
                        <c:v>-1.4393162393162393</c:v>
                      </c:pt>
                      <c:pt idx="59">
                        <c:v>0.39434204886412344</c:v>
                      </c:pt>
                      <c:pt idx="60">
                        <c:v>0.68660071942446044</c:v>
                      </c:pt>
                      <c:pt idx="61">
                        <c:v>0.38521579430670339</c:v>
                      </c:pt>
                      <c:pt idx="62">
                        <c:v>0.8725173210161663</c:v>
                      </c:pt>
                      <c:pt idx="63">
                        <c:v>-9.8368522072936657E-2</c:v>
                      </c:pt>
                      <c:pt idx="64">
                        <c:v>-0.26594700686947986</c:v>
                      </c:pt>
                      <c:pt idx="65">
                        <c:v>0.71535022354694489</c:v>
                      </c:pt>
                      <c:pt idx="66">
                        <c:v>-0.99495204442200913</c:v>
                      </c:pt>
                      <c:pt idx="67">
                        <c:v>-0.51362467866323902</c:v>
                      </c:pt>
                      <c:pt idx="68">
                        <c:v>0.41529474243228892</c:v>
                      </c:pt>
                      <c:pt idx="69">
                        <c:v>-0.38826063543349487</c:v>
                      </c:pt>
                      <c:pt idx="70">
                        <c:v>0.26150514347590686</c:v>
                      </c:pt>
                      <c:pt idx="71">
                        <c:v>0.4855899945622621</c:v>
                      </c:pt>
                      <c:pt idx="72">
                        <c:v>0.46436525612472163</c:v>
                      </c:pt>
                      <c:pt idx="73">
                        <c:v>-2.6538678712591756E-2</c:v>
                      </c:pt>
                      <c:pt idx="74">
                        <c:v>-9.7882083571837433E-2</c:v>
                      </c:pt>
                      <c:pt idx="75">
                        <c:v>-0.18328358208955223</c:v>
                      </c:pt>
                      <c:pt idx="76">
                        <c:v>-1.4529553679131484</c:v>
                      </c:pt>
                      <c:pt idx="77">
                        <c:v>-1.3182926829268293</c:v>
                      </c:pt>
                      <c:pt idx="78">
                        <c:v>0.65049140049140053</c:v>
                      </c:pt>
                      <c:pt idx="79">
                        <c:v>0.86534898085237799</c:v>
                      </c:pt>
                      <c:pt idx="80">
                        <c:v>-0.10884786760025461</c:v>
                      </c:pt>
                      <c:pt idx="81">
                        <c:v>-2.0499679692504804</c:v>
                      </c:pt>
                      <c:pt idx="82">
                        <c:v>0.69870129870129871</c:v>
                      </c:pt>
                      <c:pt idx="83">
                        <c:v>-4.6235138705416116E-2</c:v>
                      </c:pt>
                      <c:pt idx="84">
                        <c:v>-1.6372093023255814</c:v>
                      </c:pt>
                      <c:pt idx="85">
                        <c:v>0.2202020202020202</c:v>
                      </c:pt>
                      <c:pt idx="86">
                        <c:v>-0.38257317903335603</c:v>
                      </c:pt>
                      <c:pt idx="87">
                        <c:v>0.74258109040717735</c:v>
                      </c:pt>
                      <c:pt idx="88">
                        <c:v>0.69247009148486982</c:v>
                      </c:pt>
                      <c:pt idx="89">
                        <c:v>3.5868005738880916E-2</c:v>
                      </c:pt>
                      <c:pt idx="90">
                        <c:v>-1.2942461762563728</c:v>
                      </c:pt>
                      <c:pt idx="91">
                        <c:v>-3.5871156661786238E-2</c:v>
                      </c:pt>
                      <c:pt idx="92">
                        <c:v>-0.65832106038291605</c:v>
                      </c:pt>
                      <c:pt idx="93">
                        <c:v>0.80866965620328846</c:v>
                      </c:pt>
                      <c:pt idx="94">
                        <c:v>0.49082568807339449</c:v>
                      </c:pt>
                      <c:pt idx="95">
                        <c:v>-0.20565749235474007</c:v>
                      </c:pt>
                      <c:pt idx="96">
                        <c:v>0.9073506891271057</c:v>
                      </c:pt>
                      <c:pt idx="97">
                        <c:v>0.24747866563227308</c:v>
                      </c:pt>
                      <c:pt idx="98">
                        <c:v>-0.12162162162162163</c:v>
                      </c:pt>
                      <c:pt idx="99">
                        <c:v>-0.72372611464968151</c:v>
                      </c:pt>
                      <c:pt idx="100">
                        <c:v>0.3780096308186196</c:v>
                      </c:pt>
                      <c:pt idx="101">
                        <c:v>-1.3491928632115548</c:v>
                      </c:pt>
                      <c:pt idx="102">
                        <c:v>-0.70683760683760688</c:v>
                      </c:pt>
                      <c:pt idx="103">
                        <c:v>0.28804815133276013</c:v>
                      </c:pt>
                      <c:pt idx="104">
                        <c:v>0.81708369283865401</c:v>
                      </c:pt>
                      <c:pt idx="105">
                        <c:v>0.67331022530329288</c:v>
                      </c:pt>
                      <c:pt idx="106">
                        <c:v>-0.69464285714285712</c:v>
                      </c:pt>
                      <c:pt idx="107">
                        <c:v>0.12047101449275362</c:v>
                      </c:pt>
                      <c:pt idx="108">
                        <c:v>-1.5181488203266789</c:v>
                      </c:pt>
                      <c:pt idx="109">
                        <c:v>0.43738656987295826</c:v>
                      </c:pt>
                      <c:pt idx="110">
                        <c:v>0.95803814713896451</c:v>
                      </c:pt>
                      <c:pt idx="111">
                        <c:v>0.93881278538812785</c:v>
                      </c:pt>
                      <c:pt idx="112">
                        <c:v>0.81901279707495434</c:v>
                      </c:pt>
                      <c:pt idx="113">
                        <c:v>0.3603082851637765</c:v>
                      </c:pt>
                      <c:pt idx="114">
                        <c:v>-0.15414258188824662</c:v>
                      </c:pt>
                      <c:pt idx="115">
                        <c:v>-0.9187620889748549</c:v>
                      </c:pt>
                      <c:pt idx="116">
                        <c:v>-0.263671875</c:v>
                      </c:pt>
                      <c:pt idx="117">
                        <c:v>-2.3856722276741902</c:v>
                      </c:pt>
                      <c:pt idx="118">
                        <c:v>0.40766208251473479</c:v>
                      </c:pt>
                      <c:pt idx="119">
                        <c:v>0.21215415019762851</c:v>
                      </c:pt>
                      <c:pt idx="120">
                        <c:v>0.99880597014925365</c:v>
                      </c:pt>
                      <c:pt idx="121">
                        <c:v>7.9681274900398405E-3</c:v>
                      </c:pt>
                      <c:pt idx="122">
                        <c:v>0.62774451097804396</c:v>
                      </c:pt>
                      <c:pt idx="123">
                        <c:v>-3.5255767301905716</c:v>
                      </c:pt>
                      <c:pt idx="124">
                        <c:v>0.90122199592668029</c:v>
                      </c:pt>
                      <c:pt idx="125">
                        <c:v>-0.33230134158926727</c:v>
                      </c:pt>
                      <c:pt idx="126">
                        <c:v>-0.73498964803312627</c:v>
                      </c:pt>
                      <c:pt idx="127">
                        <c:v>-0.29262926292629265</c:v>
                      </c:pt>
                      <c:pt idx="128">
                        <c:v>0.49116997792494482</c:v>
                      </c:pt>
                      <c:pt idx="129">
                        <c:v>-7.8366445916114788E-2</c:v>
                      </c:pt>
                      <c:pt idx="130">
                        <c:v>0.84624017957351294</c:v>
                      </c:pt>
                      <c:pt idx="131">
                        <c:v>-0.51923076923076927</c:v>
                      </c:pt>
                      <c:pt idx="132">
                        <c:v>-1.883352208380521</c:v>
                      </c:pt>
                      <c:pt idx="133">
                        <c:v>-0.24122310305775765</c:v>
                      </c:pt>
                      <c:pt idx="134">
                        <c:v>0.5426621160409556</c:v>
                      </c:pt>
                      <c:pt idx="135">
                        <c:v>0.5389016018306636</c:v>
                      </c:pt>
                      <c:pt idx="136">
                        <c:v>0.89522700814901046</c:v>
                      </c:pt>
                      <c:pt idx="137">
                        <c:v>-0.58559622195985828</c:v>
                      </c:pt>
                      <c:pt idx="138">
                        <c:v>0.68891537544696069</c:v>
                      </c:pt>
                      <c:pt idx="139">
                        <c:v>0.60893921334922529</c:v>
                      </c:pt>
                      <c:pt idx="140">
                        <c:v>-1.6217183770883055</c:v>
                      </c:pt>
                      <c:pt idx="141">
                        <c:v>-3.0382317801672643</c:v>
                      </c:pt>
                      <c:pt idx="142">
                        <c:v>-0.47653429602888087</c:v>
                      </c:pt>
                      <c:pt idx="143">
                        <c:v>-0.2084848484848485</c:v>
                      </c:pt>
                      <c:pt idx="144">
                        <c:v>6.8298969072164942E-2</c:v>
                      </c:pt>
                      <c:pt idx="145">
                        <c:v>-0.60526315789473684</c:v>
                      </c:pt>
                      <c:pt idx="146">
                        <c:v>-0.11756935270805813</c:v>
                      </c:pt>
                      <c:pt idx="147">
                        <c:v>0.68970189701897022</c:v>
                      </c:pt>
                      <c:pt idx="148">
                        <c:v>0.9375</c:v>
                      </c:pt>
                      <c:pt idx="149">
                        <c:v>-2.0975274725274726</c:v>
                      </c:pt>
                      <c:pt idx="150">
                        <c:v>-0.38651994497936726</c:v>
                      </c:pt>
                      <c:pt idx="151">
                        <c:v>0.26279391424619641</c:v>
                      </c:pt>
                      <c:pt idx="152">
                        <c:v>-0.574438202247191</c:v>
                      </c:pt>
                      <c:pt idx="153">
                        <c:v>-0.83261183261183258</c:v>
                      </c:pt>
                      <c:pt idx="154">
                        <c:v>0.80375180375180377</c:v>
                      </c:pt>
                      <c:pt idx="155">
                        <c:v>6.0781476121562955E-2</c:v>
                      </c:pt>
                      <c:pt idx="156">
                        <c:v>0.73294629898403485</c:v>
                      </c:pt>
                      <c:pt idx="157">
                        <c:v>0.86207906295754022</c:v>
                      </c:pt>
                      <c:pt idx="158">
                        <c:v>0.52346041055718473</c:v>
                      </c:pt>
                      <c:pt idx="159">
                        <c:v>-1.3534743202416919</c:v>
                      </c:pt>
                      <c:pt idx="160">
                        <c:v>0.20305343511450383</c:v>
                      </c:pt>
                      <c:pt idx="161">
                        <c:v>-0.27469135802469136</c:v>
                      </c:pt>
                      <c:pt idx="162">
                        <c:v>0.8238021638330757</c:v>
                      </c:pt>
                      <c:pt idx="163">
                        <c:v>0.40375586854460094</c:v>
                      </c:pt>
                      <c:pt idx="164">
                        <c:v>0.41102362204724407</c:v>
                      </c:pt>
                      <c:pt idx="165">
                        <c:v>-1.5652173913043479</c:v>
                      </c:pt>
                      <c:pt idx="166">
                        <c:v>-0.63607085346215786</c:v>
                      </c:pt>
                      <c:pt idx="167">
                        <c:v>0.12662337662337661</c:v>
                      </c:pt>
                      <c:pt idx="168">
                        <c:v>-0.3772357723577236</c:v>
                      </c:pt>
                      <c:pt idx="169">
                        <c:v>-1.0925619834710745</c:v>
                      </c:pt>
                      <c:pt idx="170">
                        <c:v>-0.43739565943238728</c:v>
                      </c:pt>
                      <c:pt idx="171">
                        <c:v>0.44897959183673469</c:v>
                      </c:pt>
                      <c:pt idx="172">
                        <c:v>1</c:v>
                      </c:pt>
                      <c:pt idx="173">
                        <c:v>0.3886986301369863</c:v>
                      </c:pt>
                      <c:pt idx="174">
                        <c:v>-3.2087719298245614</c:v>
                      </c:pt>
                      <c:pt idx="175">
                        <c:v>-0.77385159010600701</c:v>
                      </c:pt>
                      <c:pt idx="176">
                        <c:v>0.48837209302325579</c:v>
                      </c:pt>
                      <c:pt idx="177">
                        <c:v>1.8214936247723135E-2</c:v>
                      </c:pt>
                      <c:pt idx="178">
                        <c:v>0.49087591240875911</c:v>
                      </c:pt>
                      <c:pt idx="179">
                        <c:v>0.94100548446069476</c:v>
                      </c:pt>
                      <c:pt idx="180">
                        <c:v>0.26654411764705882</c:v>
                      </c:pt>
                      <c:pt idx="181">
                        <c:v>0.49330783938814532</c:v>
                      </c:pt>
                      <c:pt idx="182">
                        <c:v>0.39272030651340994</c:v>
                      </c:pt>
                      <c:pt idx="183">
                        <c:v>4.9904030710172742E-2</c:v>
                      </c:pt>
                      <c:pt idx="184">
                        <c:v>-0.2263779527559055</c:v>
                      </c:pt>
                      <c:pt idx="185">
                        <c:v>1</c:v>
                      </c:pt>
                      <c:pt idx="186">
                        <c:v>0.76086956521739135</c:v>
                      </c:pt>
                      <c:pt idx="187">
                        <c:v>0.28973843058350102</c:v>
                      </c:pt>
                      <c:pt idx="188">
                        <c:v>-2.6424242424242426</c:v>
                      </c:pt>
                      <c:pt idx="189">
                        <c:v>0.91845841784989857</c:v>
                      </c:pt>
                      <c:pt idx="190">
                        <c:v>1.2219959266802444E-2</c:v>
                      </c:pt>
                      <c:pt idx="191">
                        <c:v>-3.2586558044806514E-2</c:v>
                      </c:pt>
                      <c:pt idx="192">
                        <c:v>0.81366459627329191</c:v>
                      </c:pt>
                      <c:pt idx="193">
                        <c:v>-1.8622129436325678</c:v>
                      </c:pt>
                      <c:pt idx="194">
                        <c:v>0.8004246284501062</c:v>
                      </c:pt>
                      <c:pt idx="195">
                        <c:v>-12.511677282377919</c:v>
                      </c:pt>
                      <c:pt idx="196">
                        <c:v>-0.11422413793103449</c:v>
                      </c:pt>
                      <c:pt idx="197">
                        <c:v>-0.1415929203539823</c:v>
                      </c:pt>
                      <c:pt idx="198">
                        <c:v>0.43340857787810383</c:v>
                      </c:pt>
                      <c:pt idx="199">
                        <c:v>0.7635827664399093</c:v>
                      </c:pt>
                      <c:pt idx="200">
                        <c:v>-2.2000000000000002</c:v>
                      </c:pt>
                      <c:pt idx="201">
                        <c:v>0.70900692840646651</c:v>
                      </c:pt>
                      <c:pt idx="202">
                        <c:v>7.4592074592074592E-2</c:v>
                      </c:pt>
                      <c:pt idx="203">
                        <c:v>0.85948477751756436</c:v>
                      </c:pt>
                      <c:pt idx="204">
                        <c:v>-0.61032863849765262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-6.7512195121951217</c:v>
                      </c:pt>
                      <c:pt idx="208">
                        <c:v>-0.47665847665847666</c:v>
                      </c:pt>
                      <c:pt idx="209">
                        <c:v>1</c:v>
                      </c:pt>
                      <c:pt idx="210">
                        <c:v>-1.7313432835820894</c:v>
                      </c:pt>
                      <c:pt idx="211">
                        <c:v>-2.1378446115288221</c:v>
                      </c:pt>
                      <c:pt idx="212">
                        <c:v>0.93969849246231152</c:v>
                      </c:pt>
                      <c:pt idx="213">
                        <c:v>0.9346733668341709</c:v>
                      </c:pt>
                      <c:pt idx="214">
                        <c:v>0.620253164556962</c:v>
                      </c:pt>
                      <c:pt idx="215">
                        <c:v>0.17737789203084833</c:v>
                      </c:pt>
                      <c:pt idx="216">
                        <c:v>0.93029490616621979</c:v>
                      </c:pt>
                      <c:pt idx="217">
                        <c:v>0.78991596638655459</c:v>
                      </c:pt>
                      <c:pt idx="218">
                        <c:v>-0.73109243697478987</c:v>
                      </c:pt>
                      <c:pt idx="219">
                        <c:v>0.98567415730337071</c:v>
                      </c:pt>
                      <c:pt idx="220">
                        <c:v>0.23661971830985915</c:v>
                      </c:pt>
                      <c:pt idx="221">
                        <c:v>1</c:v>
                      </c:pt>
                      <c:pt idx="222">
                        <c:v>0.74571428571428566</c:v>
                      </c:pt>
                      <c:pt idx="223">
                        <c:v>0.59064327485380119</c:v>
                      </c:pt>
                      <c:pt idx="224">
                        <c:v>0.91202346041055715</c:v>
                      </c:pt>
                      <c:pt idx="225">
                        <c:v>1</c:v>
                      </c:pt>
                      <c:pt idx="226">
                        <c:v>0.88519637462235645</c:v>
                      </c:pt>
                      <c:pt idx="227">
                        <c:v>-0.8761329305135952</c:v>
                      </c:pt>
                      <c:pt idx="228">
                        <c:v>0.99981762917933126</c:v>
                      </c:pt>
                      <c:pt idx="229">
                        <c:v>0.93769470404984423</c:v>
                      </c:pt>
                      <c:pt idx="230">
                        <c:v>-1.1751592356687899</c:v>
                      </c:pt>
                      <c:pt idx="231">
                        <c:v>-3.807073954983923</c:v>
                      </c:pt>
                      <c:pt idx="232">
                        <c:v>-0.11003236245954692</c:v>
                      </c:pt>
                      <c:pt idx="233">
                        <c:v>0.89419795221843001</c:v>
                      </c:pt>
                      <c:pt idx="234">
                        <c:v>1</c:v>
                      </c:pt>
                      <c:pt idx="235">
                        <c:v>-6.8965517241379309E-3</c:v>
                      </c:pt>
                      <c:pt idx="236">
                        <c:v>0.46366782006920415</c:v>
                      </c:pt>
                      <c:pt idx="237">
                        <c:v>0.2673611111111111</c:v>
                      </c:pt>
                      <c:pt idx="238">
                        <c:v>-0.82835820895522383</c:v>
                      </c:pt>
                      <c:pt idx="239">
                        <c:v>0.44736842105263158</c:v>
                      </c:pt>
                      <c:pt idx="240">
                        <c:v>0.3371212121212121</c:v>
                      </c:pt>
                      <c:pt idx="241">
                        <c:v>-1.4186046511627908</c:v>
                      </c:pt>
                      <c:pt idx="242">
                        <c:v>0.17959183673469387</c:v>
                      </c:pt>
                      <c:pt idx="243">
                        <c:v>0.33195020746887965</c:v>
                      </c:pt>
                      <c:pt idx="244">
                        <c:v>-0.21757322175732219</c:v>
                      </c:pt>
                      <c:pt idx="245">
                        <c:v>1</c:v>
                      </c:pt>
                      <c:pt idx="246">
                        <c:v>0.72340425531914898</c:v>
                      </c:pt>
                      <c:pt idx="247">
                        <c:v>-2.5769230769230771</c:v>
                      </c:pt>
                      <c:pt idx="248">
                        <c:v>0.6495726495726496</c:v>
                      </c:pt>
                      <c:pt idx="249">
                        <c:v>1</c:v>
                      </c:pt>
                      <c:pt idx="250">
                        <c:v>0.61739130434782608</c:v>
                      </c:pt>
                      <c:pt idx="251">
                        <c:v>0.88596491228070173</c:v>
                      </c:pt>
                      <c:pt idx="252">
                        <c:v>-3.9473684210526314</c:v>
                      </c:pt>
                      <c:pt idx="253">
                        <c:v>4.5045045045045045E-3</c:v>
                      </c:pt>
                      <c:pt idx="254">
                        <c:v>0.84859813084112146</c:v>
                      </c:pt>
                      <c:pt idx="255">
                        <c:v>-0.66190476190476188</c:v>
                      </c:pt>
                      <c:pt idx="256">
                        <c:v>0.44711538461538464</c:v>
                      </c:pt>
                      <c:pt idx="257">
                        <c:v>-0.45410628019323673</c:v>
                      </c:pt>
                      <c:pt idx="258">
                        <c:v>1</c:v>
                      </c:pt>
                      <c:pt idx="259">
                        <c:v>0.44827586206896552</c:v>
                      </c:pt>
                      <c:pt idx="260">
                        <c:v>1</c:v>
                      </c:pt>
                      <c:pt idx="261">
                        <c:v>0.73</c:v>
                      </c:pt>
                      <c:pt idx="262">
                        <c:v>0.63451776649746194</c:v>
                      </c:pt>
                      <c:pt idx="263">
                        <c:v>0.89847715736040612</c:v>
                      </c:pt>
                      <c:pt idx="264">
                        <c:v>-4.292553191489362</c:v>
                      </c:pt>
                      <c:pt idx="265">
                        <c:v>0.98342541436464093</c:v>
                      </c:pt>
                      <c:pt idx="266">
                        <c:v>0.75138121546961323</c:v>
                      </c:pt>
                      <c:pt idx="267">
                        <c:v>1</c:v>
                      </c:pt>
                      <c:pt idx="268">
                        <c:v>0.90540697674418602</c:v>
                      </c:pt>
                      <c:pt idx="269">
                        <c:v>-0.82738095238095233</c:v>
                      </c:pt>
                      <c:pt idx="270">
                        <c:v>-9.1180124223602483</c:v>
                      </c:pt>
                      <c:pt idx="271">
                        <c:v>0.76231249999999995</c:v>
                      </c:pt>
                      <c:pt idx="272">
                        <c:v>-1.5471698113207548</c:v>
                      </c:pt>
                      <c:pt idx="273">
                        <c:v>-0.38607594936708861</c:v>
                      </c:pt>
                      <c:pt idx="274">
                        <c:v>-0.22580645161290322</c:v>
                      </c:pt>
                      <c:pt idx="275">
                        <c:v>0.73856209150326801</c:v>
                      </c:pt>
                      <c:pt idx="276">
                        <c:v>0.80263157894736847</c:v>
                      </c:pt>
                      <c:pt idx="277">
                        <c:v>0.79865771812080533</c:v>
                      </c:pt>
                      <c:pt idx="278">
                        <c:v>0.46621621621621623</c:v>
                      </c:pt>
                      <c:pt idx="279">
                        <c:v>4.1666666666666664E-2</c:v>
                      </c:pt>
                      <c:pt idx="280">
                        <c:v>0.99978417266187047</c:v>
                      </c:pt>
                      <c:pt idx="281">
                        <c:v>0.40458015267175573</c:v>
                      </c:pt>
                      <c:pt idx="282">
                        <c:v>1</c:v>
                      </c:pt>
                      <c:pt idx="283">
                        <c:v>-0.578125</c:v>
                      </c:pt>
                      <c:pt idx="284">
                        <c:v>1</c:v>
                      </c:pt>
                      <c:pt idx="285">
                        <c:v>-0.61475409836065575</c:v>
                      </c:pt>
                      <c:pt idx="286">
                        <c:v>0.95798319327731096</c:v>
                      </c:pt>
                      <c:pt idx="287">
                        <c:v>0.98983050847457621</c:v>
                      </c:pt>
                      <c:pt idx="288">
                        <c:v>1</c:v>
                      </c:pt>
                      <c:pt idx="289">
                        <c:v>-2.9741379310344827</c:v>
                      </c:pt>
                      <c:pt idx="290">
                        <c:v>0.5892857142857143</c:v>
                      </c:pt>
                      <c:pt idx="291">
                        <c:v>1</c:v>
                      </c:pt>
                      <c:pt idx="292">
                        <c:v>-2.2990654205607477</c:v>
                      </c:pt>
                      <c:pt idx="293">
                        <c:v>0.98873786407766995</c:v>
                      </c:pt>
                      <c:pt idx="294">
                        <c:v>0.70588235294117652</c:v>
                      </c:pt>
                      <c:pt idx="295">
                        <c:v>-0.48039215686274511</c:v>
                      </c:pt>
                      <c:pt idx="296">
                        <c:v>0.30851063829787234</c:v>
                      </c:pt>
                      <c:pt idx="297">
                        <c:v>0.98652173913043484</c:v>
                      </c:pt>
                      <c:pt idx="298">
                        <c:v>0.85555555555555551</c:v>
                      </c:pt>
                      <c:pt idx="299">
                        <c:v>-0.52325581395348841</c:v>
                      </c:pt>
                      <c:pt idx="300">
                        <c:v>1</c:v>
                      </c:pt>
                      <c:pt idx="301">
                        <c:v>-0.85</c:v>
                      </c:pt>
                      <c:pt idx="302">
                        <c:v>-1.7922077922077921</c:v>
                      </c:pt>
                      <c:pt idx="303">
                        <c:v>1</c:v>
                      </c:pt>
                      <c:pt idx="304">
                        <c:v>-4.4117647058823532E-2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0.99849999999999994</c:v>
                      </c:pt>
                      <c:pt idx="308">
                        <c:v>0.85185185185185186</c:v>
                      </c:pt>
                      <c:pt idx="309">
                        <c:v>7.407407407407407E-2</c:v>
                      </c:pt>
                      <c:pt idx="310">
                        <c:v>0.14285714285714285</c:v>
                      </c:pt>
                      <c:pt idx="311">
                        <c:v>-1.2826086956521738</c:v>
                      </c:pt>
                      <c:pt idx="312">
                        <c:v>0.95121951219512191</c:v>
                      </c:pt>
                      <c:pt idx="313">
                        <c:v>0.64102564102564108</c:v>
                      </c:pt>
                      <c:pt idx="314">
                        <c:v>-2.2894736842105261</c:v>
                      </c:pt>
                      <c:pt idx="315">
                        <c:v>-41.945945945945944</c:v>
                      </c:pt>
                      <c:pt idx="316">
                        <c:v>0.96875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-1.375</c:v>
                      </c:pt>
                      <c:pt idx="320">
                        <c:v>-146.9</c:v>
                      </c:pt>
                      <c:pt idx="321">
                        <c:v>0.99937500000000001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87-4B02-A4EA-6236424256E4}"/>
                  </c:ext>
                </c:extLst>
              </c15:ser>
            </c15:filteredLineSeries>
          </c:ext>
        </c:extLst>
      </c:lineChart>
      <c:catAx>
        <c:axId val="2091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800"/>
        <c:crosses val="autoZero"/>
        <c:auto val="1"/>
        <c:lblAlgn val="ctr"/>
        <c:lblOffset val="100"/>
        <c:noMultiLvlLbl val="0"/>
      </c:catAx>
      <c:valAx>
        <c:axId val="209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2448"/>
        <c:crosses val="autoZero"/>
        <c:crossBetween val="between"/>
      </c:valAx>
      <c:valAx>
        <c:axId val="20915852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84"/>
        <c:crosses val="max"/>
        <c:crossBetween val="between"/>
      </c:valAx>
      <c:catAx>
        <c:axId val="20916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5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 Plot (Observed vs BKRCast)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compare_all!$H$1</c:f>
              <c:strCache>
                <c:ptCount val="1"/>
                <c:pt idx="0">
                  <c:v>BKRCast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09660924803966"/>
                  <c:y val="2.5982029128515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compare_all!$G$3:$G$325</c:f>
              <c:numCache>
                <c:formatCode>_(* #,##0_);_(* \(#,##0\);_(* "-"??_);_(@_)</c:formatCode>
                <c:ptCount val="323"/>
                <c:pt idx="0">
                  <c:v>13467</c:v>
                </c:pt>
                <c:pt idx="1">
                  <c:v>11998</c:v>
                </c:pt>
                <c:pt idx="2">
                  <c:v>10624</c:v>
                </c:pt>
                <c:pt idx="3">
                  <c:v>10316</c:v>
                </c:pt>
                <c:pt idx="4">
                  <c:v>9735</c:v>
                </c:pt>
                <c:pt idx="5">
                  <c:v>9492</c:v>
                </c:pt>
                <c:pt idx="6">
                  <c:v>9037</c:v>
                </c:pt>
                <c:pt idx="7">
                  <c:v>9037</c:v>
                </c:pt>
                <c:pt idx="8">
                  <c:v>8010</c:v>
                </c:pt>
                <c:pt idx="9">
                  <c:v>7935</c:v>
                </c:pt>
                <c:pt idx="10">
                  <c:v>7869</c:v>
                </c:pt>
                <c:pt idx="11">
                  <c:v>7748</c:v>
                </c:pt>
                <c:pt idx="12">
                  <c:v>7444</c:v>
                </c:pt>
                <c:pt idx="13">
                  <c:v>7027</c:v>
                </c:pt>
                <c:pt idx="14">
                  <c:v>6574</c:v>
                </c:pt>
                <c:pt idx="15">
                  <c:v>6475</c:v>
                </c:pt>
                <c:pt idx="16">
                  <c:v>6372</c:v>
                </c:pt>
                <c:pt idx="17">
                  <c:v>6356</c:v>
                </c:pt>
                <c:pt idx="18">
                  <c:v>6083</c:v>
                </c:pt>
                <c:pt idx="19">
                  <c:v>5613</c:v>
                </c:pt>
                <c:pt idx="20">
                  <c:v>5273</c:v>
                </c:pt>
                <c:pt idx="21">
                  <c:v>5141</c:v>
                </c:pt>
                <c:pt idx="22">
                  <c:v>5126</c:v>
                </c:pt>
                <c:pt idx="23">
                  <c:v>5030</c:v>
                </c:pt>
                <c:pt idx="24">
                  <c:v>4994</c:v>
                </c:pt>
                <c:pt idx="25">
                  <c:v>4960</c:v>
                </c:pt>
                <c:pt idx="26">
                  <c:v>4923</c:v>
                </c:pt>
                <c:pt idx="27">
                  <c:v>4901</c:v>
                </c:pt>
                <c:pt idx="28">
                  <c:v>4821</c:v>
                </c:pt>
                <c:pt idx="29">
                  <c:v>4784</c:v>
                </c:pt>
                <c:pt idx="30">
                  <c:v>4708</c:v>
                </c:pt>
                <c:pt idx="31">
                  <c:v>4647</c:v>
                </c:pt>
                <c:pt idx="32">
                  <c:v>4560</c:v>
                </c:pt>
                <c:pt idx="33">
                  <c:v>4401</c:v>
                </c:pt>
                <c:pt idx="34">
                  <c:v>4352</c:v>
                </c:pt>
                <c:pt idx="35">
                  <c:v>4153</c:v>
                </c:pt>
                <c:pt idx="36">
                  <c:v>3793</c:v>
                </c:pt>
                <c:pt idx="37">
                  <c:v>3744</c:v>
                </c:pt>
                <c:pt idx="38">
                  <c:v>3674</c:v>
                </c:pt>
                <c:pt idx="39">
                  <c:v>3645</c:v>
                </c:pt>
                <c:pt idx="40">
                  <c:v>3630</c:v>
                </c:pt>
                <c:pt idx="41">
                  <c:v>3470</c:v>
                </c:pt>
                <c:pt idx="42">
                  <c:v>3433</c:v>
                </c:pt>
                <c:pt idx="43">
                  <c:v>3241</c:v>
                </c:pt>
                <c:pt idx="44">
                  <c:v>3225</c:v>
                </c:pt>
                <c:pt idx="45">
                  <c:v>3179</c:v>
                </c:pt>
                <c:pt idx="46">
                  <c:v>3167</c:v>
                </c:pt>
                <c:pt idx="47">
                  <c:v>3093</c:v>
                </c:pt>
                <c:pt idx="48">
                  <c:v>3058</c:v>
                </c:pt>
                <c:pt idx="49">
                  <c:v>3050</c:v>
                </c:pt>
                <c:pt idx="50">
                  <c:v>3019</c:v>
                </c:pt>
                <c:pt idx="51">
                  <c:v>2783</c:v>
                </c:pt>
                <c:pt idx="52">
                  <c:v>2782</c:v>
                </c:pt>
                <c:pt idx="53">
                  <c:v>2652</c:v>
                </c:pt>
                <c:pt idx="54">
                  <c:v>2477</c:v>
                </c:pt>
                <c:pt idx="55">
                  <c:v>2430</c:v>
                </c:pt>
                <c:pt idx="56">
                  <c:v>2424</c:v>
                </c:pt>
                <c:pt idx="57">
                  <c:v>2397</c:v>
                </c:pt>
                <c:pt idx="58">
                  <c:v>2340</c:v>
                </c:pt>
                <c:pt idx="59">
                  <c:v>2333</c:v>
                </c:pt>
                <c:pt idx="60">
                  <c:v>2224</c:v>
                </c:pt>
                <c:pt idx="61">
                  <c:v>2178</c:v>
                </c:pt>
                <c:pt idx="62">
                  <c:v>2165</c:v>
                </c:pt>
                <c:pt idx="63">
                  <c:v>2084</c:v>
                </c:pt>
                <c:pt idx="64">
                  <c:v>2038</c:v>
                </c:pt>
                <c:pt idx="65">
                  <c:v>2013</c:v>
                </c:pt>
                <c:pt idx="66">
                  <c:v>1981</c:v>
                </c:pt>
                <c:pt idx="67">
                  <c:v>1945</c:v>
                </c:pt>
                <c:pt idx="68">
                  <c:v>1883</c:v>
                </c:pt>
                <c:pt idx="69">
                  <c:v>1857</c:v>
                </c:pt>
                <c:pt idx="70">
                  <c:v>1847</c:v>
                </c:pt>
                <c:pt idx="71">
                  <c:v>1839</c:v>
                </c:pt>
                <c:pt idx="72">
                  <c:v>1796</c:v>
                </c:pt>
                <c:pt idx="73">
                  <c:v>1771</c:v>
                </c:pt>
                <c:pt idx="74">
                  <c:v>1747</c:v>
                </c:pt>
                <c:pt idx="75">
                  <c:v>1675</c:v>
                </c:pt>
                <c:pt idx="76">
                  <c:v>1658</c:v>
                </c:pt>
                <c:pt idx="77">
                  <c:v>1640</c:v>
                </c:pt>
                <c:pt idx="78">
                  <c:v>1628</c:v>
                </c:pt>
                <c:pt idx="79">
                  <c:v>1619</c:v>
                </c:pt>
                <c:pt idx="80">
                  <c:v>1571</c:v>
                </c:pt>
                <c:pt idx="81">
                  <c:v>1561</c:v>
                </c:pt>
                <c:pt idx="82">
                  <c:v>1540</c:v>
                </c:pt>
                <c:pt idx="83">
                  <c:v>1514</c:v>
                </c:pt>
                <c:pt idx="84">
                  <c:v>1505</c:v>
                </c:pt>
                <c:pt idx="85">
                  <c:v>1485</c:v>
                </c:pt>
                <c:pt idx="86">
                  <c:v>1469</c:v>
                </c:pt>
                <c:pt idx="87">
                  <c:v>1449</c:v>
                </c:pt>
                <c:pt idx="88">
                  <c:v>1421</c:v>
                </c:pt>
                <c:pt idx="89">
                  <c:v>1394</c:v>
                </c:pt>
                <c:pt idx="90">
                  <c:v>1373</c:v>
                </c:pt>
                <c:pt idx="91">
                  <c:v>1366</c:v>
                </c:pt>
                <c:pt idx="92">
                  <c:v>1358</c:v>
                </c:pt>
                <c:pt idx="93">
                  <c:v>1338</c:v>
                </c:pt>
                <c:pt idx="94">
                  <c:v>1308</c:v>
                </c:pt>
                <c:pt idx="95">
                  <c:v>1308</c:v>
                </c:pt>
                <c:pt idx="96">
                  <c:v>1306</c:v>
                </c:pt>
                <c:pt idx="97">
                  <c:v>1289</c:v>
                </c:pt>
                <c:pt idx="98">
                  <c:v>1258</c:v>
                </c:pt>
                <c:pt idx="99">
                  <c:v>1256</c:v>
                </c:pt>
                <c:pt idx="100">
                  <c:v>1246</c:v>
                </c:pt>
                <c:pt idx="101">
                  <c:v>1177</c:v>
                </c:pt>
                <c:pt idx="102">
                  <c:v>1170</c:v>
                </c:pt>
                <c:pt idx="103">
                  <c:v>1163</c:v>
                </c:pt>
                <c:pt idx="104">
                  <c:v>1159</c:v>
                </c:pt>
                <c:pt idx="105">
                  <c:v>1154</c:v>
                </c:pt>
                <c:pt idx="106">
                  <c:v>1120</c:v>
                </c:pt>
                <c:pt idx="107">
                  <c:v>1104</c:v>
                </c:pt>
                <c:pt idx="108">
                  <c:v>1102</c:v>
                </c:pt>
                <c:pt idx="109">
                  <c:v>1102</c:v>
                </c:pt>
                <c:pt idx="110">
                  <c:v>1101</c:v>
                </c:pt>
                <c:pt idx="111">
                  <c:v>1095</c:v>
                </c:pt>
                <c:pt idx="112">
                  <c:v>1094</c:v>
                </c:pt>
                <c:pt idx="113">
                  <c:v>1038</c:v>
                </c:pt>
                <c:pt idx="114">
                  <c:v>1038</c:v>
                </c:pt>
                <c:pt idx="115">
                  <c:v>1034</c:v>
                </c:pt>
                <c:pt idx="116">
                  <c:v>1024</c:v>
                </c:pt>
                <c:pt idx="117">
                  <c:v>1019</c:v>
                </c:pt>
                <c:pt idx="118">
                  <c:v>1018</c:v>
                </c:pt>
                <c:pt idx="119">
                  <c:v>1012</c:v>
                </c:pt>
                <c:pt idx="120">
                  <c:v>1005</c:v>
                </c:pt>
                <c:pt idx="121">
                  <c:v>1004</c:v>
                </c:pt>
                <c:pt idx="122">
                  <c:v>1002</c:v>
                </c:pt>
                <c:pt idx="123">
                  <c:v>997</c:v>
                </c:pt>
                <c:pt idx="124">
                  <c:v>982</c:v>
                </c:pt>
                <c:pt idx="125">
                  <c:v>969</c:v>
                </c:pt>
                <c:pt idx="126">
                  <c:v>966</c:v>
                </c:pt>
                <c:pt idx="127">
                  <c:v>909</c:v>
                </c:pt>
                <c:pt idx="128">
                  <c:v>906</c:v>
                </c:pt>
                <c:pt idx="129">
                  <c:v>906</c:v>
                </c:pt>
                <c:pt idx="130">
                  <c:v>891</c:v>
                </c:pt>
                <c:pt idx="131">
                  <c:v>884</c:v>
                </c:pt>
                <c:pt idx="132">
                  <c:v>883</c:v>
                </c:pt>
                <c:pt idx="133">
                  <c:v>883</c:v>
                </c:pt>
                <c:pt idx="134">
                  <c:v>879</c:v>
                </c:pt>
                <c:pt idx="135">
                  <c:v>874</c:v>
                </c:pt>
                <c:pt idx="136">
                  <c:v>859</c:v>
                </c:pt>
                <c:pt idx="137">
                  <c:v>847</c:v>
                </c:pt>
                <c:pt idx="138">
                  <c:v>839</c:v>
                </c:pt>
                <c:pt idx="139">
                  <c:v>839</c:v>
                </c:pt>
                <c:pt idx="140">
                  <c:v>838</c:v>
                </c:pt>
                <c:pt idx="141">
                  <c:v>837</c:v>
                </c:pt>
                <c:pt idx="142">
                  <c:v>831</c:v>
                </c:pt>
                <c:pt idx="143">
                  <c:v>825</c:v>
                </c:pt>
                <c:pt idx="144">
                  <c:v>776</c:v>
                </c:pt>
                <c:pt idx="145">
                  <c:v>760</c:v>
                </c:pt>
                <c:pt idx="146">
                  <c:v>757</c:v>
                </c:pt>
                <c:pt idx="147">
                  <c:v>738</c:v>
                </c:pt>
                <c:pt idx="148">
                  <c:v>736</c:v>
                </c:pt>
                <c:pt idx="149">
                  <c:v>728</c:v>
                </c:pt>
                <c:pt idx="150">
                  <c:v>727</c:v>
                </c:pt>
                <c:pt idx="151">
                  <c:v>723</c:v>
                </c:pt>
                <c:pt idx="152">
                  <c:v>712</c:v>
                </c:pt>
                <c:pt idx="153">
                  <c:v>693</c:v>
                </c:pt>
                <c:pt idx="154">
                  <c:v>693</c:v>
                </c:pt>
                <c:pt idx="155">
                  <c:v>691</c:v>
                </c:pt>
                <c:pt idx="156">
                  <c:v>689</c:v>
                </c:pt>
                <c:pt idx="157">
                  <c:v>683</c:v>
                </c:pt>
                <c:pt idx="158">
                  <c:v>682</c:v>
                </c:pt>
                <c:pt idx="159">
                  <c:v>662</c:v>
                </c:pt>
                <c:pt idx="160">
                  <c:v>655</c:v>
                </c:pt>
                <c:pt idx="161">
                  <c:v>648</c:v>
                </c:pt>
                <c:pt idx="162">
                  <c:v>647</c:v>
                </c:pt>
                <c:pt idx="163">
                  <c:v>639</c:v>
                </c:pt>
                <c:pt idx="164">
                  <c:v>635</c:v>
                </c:pt>
                <c:pt idx="165">
                  <c:v>621</c:v>
                </c:pt>
                <c:pt idx="166">
                  <c:v>621</c:v>
                </c:pt>
                <c:pt idx="167">
                  <c:v>616</c:v>
                </c:pt>
                <c:pt idx="168">
                  <c:v>615</c:v>
                </c:pt>
                <c:pt idx="169">
                  <c:v>605</c:v>
                </c:pt>
                <c:pt idx="170">
                  <c:v>599</c:v>
                </c:pt>
                <c:pt idx="171">
                  <c:v>588</c:v>
                </c:pt>
                <c:pt idx="172">
                  <c:v>588</c:v>
                </c:pt>
                <c:pt idx="173">
                  <c:v>584</c:v>
                </c:pt>
                <c:pt idx="174">
                  <c:v>570</c:v>
                </c:pt>
                <c:pt idx="175">
                  <c:v>566</c:v>
                </c:pt>
                <c:pt idx="176">
                  <c:v>559</c:v>
                </c:pt>
                <c:pt idx="177">
                  <c:v>549</c:v>
                </c:pt>
                <c:pt idx="178">
                  <c:v>548</c:v>
                </c:pt>
                <c:pt idx="179">
                  <c:v>547</c:v>
                </c:pt>
                <c:pt idx="180">
                  <c:v>544</c:v>
                </c:pt>
                <c:pt idx="181">
                  <c:v>523</c:v>
                </c:pt>
                <c:pt idx="182">
                  <c:v>522</c:v>
                </c:pt>
                <c:pt idx="183">
                  <c:v>521</c:v>
                </c:pt>
                <c:pt idx="184">
                  <c:v>508</c:v>
                </c:pt>
                <c:pt idx="185">
                  <c:v>507</c:v>
                </c:pt>
                <c:pt idx="186">
                  <c:v>506</c:v>
                </c:pt>
                <c:pt idx="187">
                  <c:v>497</c:v>
                </c:pt>
                <c:pt idx="188">
                  <c:v>495</c:v>
                </c:pt>
                <c:pt idx="189">
                  <c:v>493</c:v>
                </c:pt>
                <c:pt idx="190">
                  <c:v>491</c:v>
                </c:pt>
                <c:pt idx="191">
                  <c:v>491</c:v>
                </c:pt>
                <c:pt idx="192">
                  <c:v>483</c:v>
                </c:pt>
                <c:pt idx="193">
                  <c:v>479</c:v>
                </c:pt>
                <c:pt idx="194">
                  <c:v>471</c:v>
                </c:pt>
                <c:pt idx="195">
                  <c:v>471</c:v>
                </c:pt>
                <c:pt idx="196">
                  <c:v>464</c:v>
                </c:pt>
                <c:pt idx="197">
                  <c:v>452</c:v>
                </c:pt>
                <c:pt idx="198">
                  <c:v>443</c:v>
                </c:pt>
                <c:pt idx="199">
                  <c:v>441</c:v>
                </c:pt>
                <c:pt idx="200">
                  <c:v>440</c:v>
                </c:pt>
                <c:pt idx="201">
                  <c:v>433</c:v>
                </c:pt>
                <c:pt idx="202">
                  <c:v>429</c:v>
                </c:pt>
                <c:pt idx="203">
                  <c:v>427</c:v>
                </c:pt>
                <c:pt idx="204">
                  <c:v>426</c:v>
                </c:pt>
                <c:pt idx="205">
                  <c:v>412</c:v>
                </c:pt>
                <c:pt idx="206">
                  <c:v>412</c:v>
                </c:pt>
                <c:pt idx="207">
                  <c:v>410</c:v>
                </c:pt>
                <c:pt idx="208">
                  <c:v>407</c:v>
                </c:pt>
                <c:pt idx="209">
                  <c:v>405</c:v>
                </c:pt>
                <c:pt idx="210">
                  <c:v>402</c:v>
                </c:pt>
                <c:pt idx="211">
                  <c:v>399</c:v>
                </c:pt>
                <c:pt idx="212">
                  <c:v>398</c:v>
                </c:pt>
                <c:pt idx="213">
                  <c:v>398</c:v>
                </c:pt>
                <c:pt idx="214">
                  <c:v>395</c:v>
                </c:pt>
                <c:pt idx="215">
                  <c:v>389</c:v>
                </c:pt>
                <c:pt idx="216">
                  <c:v>373</c:v>
                </c:pt>
                <c:pt idx="217">
                  <c:v>357</c:v>
                </c:pt>
                <c:pt idx="218">
                  <c:v>357</c:v>
                </c:pt>
                <c:pt idx="219">
                  <c:v>356</c:v>
                </c:pt>
                <c:pt idx="220">
                  <c:v>355</c:v>
                </c:pt>
                <c:pt idx="221">
                  <c:v>354</c:v>
                </c:pt>
                <c:pt idx="222">
                  <c:v>350</c:v>
                </c:pt>
                <c:pt idx="223">
                  <c:v>342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331</c:v>
                </c:pt>
                <c:pt idx="228">
                  <c:v>329</c:v>
                </c:pt>
                <c:pt idx="229">
                  <c:v>321</c:v>
                </c:pt>
                <c:pt idx="230">
                  <c:v>314</c:v>
                </c:pt>
                <c:pt idx="231">
                  <c:v>311</c:v>
                </c:pt>
                <c:pt idx="232">
                  <c:v>309</c:v>
                </c:pt>
                <c:pt idx="233">
                  <c:v>293</c:v>
                </c:pt>
                <c:pt idx="234">
                  <c:v>291</c:v>
                </c:pt>
                <c:pt idx="235">
                  <c:v>290</c:v>
                </c:pt>
                <c:pt idx="236">
                  <c:v>289</c:v>
                </c:pt>
                <c:pt idx="237">
                  <c:v>288</c:v>
                </c:pt>
                <c:pt idx="238">
                  <c:v>268</c:v>
                </c:pt>
                <c:pt idx="239">
                  <c:v>266</c:v>
                </c:pt>
                <c:pt idx="240">
                  <c:v>264</c:v>
                </c:pt>
                <c:pt idx="241">
                  <c:v>258</c:v>
                </c:pt>
                <c:pt idx="242">
                  <c:v>245</c:v>
                </c:pt>
                <c:pt idx="243">
                  <c:v>241</c:v>
                </c:pt>
                <c:pt idx="244">
                  <c:v>239</c:v>
                </c:pt>
                <c:pt idx="245">
                  <c:v>238</c:v>
                </c:pt>
                <c:pt idx="246">
                  <c:v>235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230</c:v>
                </c:pt>
                <c:pt idx="251">
                  <c:v>228</c:v>
                </c:pt>
                <c:pt idx="252">
                  <c:v>228</c:v>
                </c:pt>
                <c:pt idx="253">
                  <c:v>222</c:v>
                </c:pt>
                <c:pt idx="254">
                  <c:v>214</c:v>
                </c:pt>
                <c:pt idx="255">
                  <c:v>210</c:v>
                </c:pt>
                <c:pt idx="256">
                  <c:v>208</c:v>
                </c:pt>
                <c:pt idx="257">
                  <c:v>207</c:v>
                </c:pt>
                <c:pt idx="258">
                  <c:v>203</c:v>
                </c:pt>
                <c:pt idx="259">
                  <c:v>203</c:v>
                </c:pt>
                <c:pt idx="260">
                  <c:v>201</c:v>
                </c:pt>
                <c:pt idx="261">
                  <c:v>200</c:v>
                </c:pt>
                <c:pt idx="262">
                  <c:v>197</c:v>
                </c:pt>
                <c:pt idx="263">
                  <c:v>197</c:v>
                </c:pt>
                <c:pt idx="264">
                  <c:v>188</c:v>
                </c:pt>
                <c:pt idx="265">
                  <c:v>181</c:v>
                </c:pt>
                <c:pt idx="266">
                  <c:v>181</c:v>
                </c:pt>
                <c:pt idx="267">
                  <c:v>176</c:v>
                </c:pt>
                <c:pt idx="268">
                  <c:v>172</c:v>
                </c:pt>
                <c:pt idx="269">
                  <c:v>168</c:v>
                </c:pt>
                <c:pt idx="270">
                  <c:v>161</c:v>
                </c:pt>
                <c:pt idx="271">
                  <c:v>160</c:v>
                </c:pt>
                <c:pt idx="272">
                  <c:v>159</c:v>
                </c:pt>
                <c:pt idx="273">
                  <c:v>158</c:v>
                </c:pt>
                <c:pt idx="274">
                  <c:v>155</c:v>
                </c:pt>
                <c:pt idx="275">
                  <c:v>153</c:v>
                </c:pt>
                <c:pt idx="276">
                  <c:v>152</c:v>
                </c:pt>
                <c:pt idx="277">
                  <c:v>149</c:v>
                </c:pt>
                <c:pt idx="278">
                  <c:v>148</c:v>
                </c:pt>
                <c:pt idx="279">
                  <c:v>144</c:v>
                </c:pt>
                <c:pt idx="280">
                  <c:v>139</c:v>
                </c:pt>
                <c:pt idx="281">
                  <c:v>131</c:v>
                </c:pt>
                <c:pt idx="282">
                  <c:v>128</c:v>
                </c:pt>
                <c:pt idx="283">
                  <c:v>128</c:v>
                </c:pt>
                <c:pt idx="284">
                  <c:v>126</c:v>
                </c:pt>
                <c:pt idx="285">
                  <c:v>122</c:v>
                </c:pt>
                <c:pt idx="286">
                  <c:v>119</c:v>
                </c:pt>
                <c:pt idx="287">
                  <c:v>118</c:v>
                </c:pt>
                <c:pt idx="288">
                  <c:v>117</c:v>
                </c:pt>
                <c:pt idx="289">
                  <c:v>116</c:v>
                </c:pt>
                <c:pt idx="290">
                  <c:v>112</c:v>
                </c:pt>
                <c:pt idx="291">
                  <c:v>108</c:v>
                </c:pt>
                <c:pt idx="292">
                  <c:v>107</c:v>
                </c:pt>
                <c:pt idx="293">
                  <c:v>103</c:v>
                </c:pt>
                <c:pt idx="294">
                  <c:v>102</c:v>
                </c:pt>
                <c:pt idx="295">
                  <c:v>102</c:v>
                </c:pt>
                <c:pt idx="296">
                  <c:v>94</c:v>
                </c:pt>
                <c:pt idx="297">
                  <c:v>92</c:v>
                </c:pt>
                <c:pt idx="298">
                  <c:v>90</c:v>
                </c:pt>
                <c:pt idx="299">
                  <c:v>86</c:v>
                </c:pt>
                <c:pt idx="300">
                  <c:v>85</c:v>
                </c:pt>
                <c:pt idx="301">
                  <c:v>80</c:v>
                </c:pt>
                <c:pt idx="302">
                  <c:v>77</c:v>
                </c:pt>
                <c:pt idx="303">
                  <c:v>72</c:v>
                </c:pt>
                <c:pt idx="304">
                  <c:v>68</c:v>
                </c:pt>
                <c:pt idx="305">
                  <c:v>64</c:v>
                </c:pt>
                <c:pt idx="306">
                  <c:v>64</c:v>
                </c:pt>
                <c:pt idx="307">
                  <c:v>60</c:v>
                </c:pt>
                <c:pt idx="308">
                  <c:v>54</c:v>
                </c:pt>
                <c:pt idx="309">
                  <c:v>54</c:v>
                </c:pt>
                <c:pt idx="310">
                  <c:v>49</c:v>
                </c:pt>
                <c:pt idx="311">
                  <c:v>46</c:v>
                </c:pt>
                <c:pt idx="312">
                  <c:v>41</c:v>
                </c:pt>
                <c:pt idx="313">
                  <c:v>39</c:v>
                </c:pt>
                <c:pt idx="314">
                  <c:v>38</c:v>
                </c:pt>
                <c:pt idx="315">
                  <c:v>37</c:v>
                </c:pt>
                <c:pt idx="316">
                  <c:v>32</c:v>
                </c:pt>
                <c:pt idx="317">
                  <c:v>31</c:v>
                </c:pt>
                <c:pt idx="318">
                  <c:v>28</c:v>
                </c:pt>
                <c:pt idx="319">
                  <c:v>16</c:v>
                </c:pt>
                <c:pt idx="320">
                  <c:v>10</c:v>
                </c:pt>
                <c:pt idx="321">
                  <c:v>8</c:v>
                </c:pt>
                <c:pt idx="322">
                  <c:v>0</c:v>
                </c:pt>
              </c:numCache>
            </c:numRef>
          </c:xVal>
          <c:yVal>
            <c:numRef>
              <c:f>compare_all!$L$3:$L$325</c:f>
              <c:numCache>
                <c:formatCode>_(* #,##0_);_(* \(#,##0\);_(* "-"??_);_(@_)</c:formatCode>
                <c:ptCount val="323"/>
                <c:pt idx="0">
                  <c:v>7365</c:v>
                </c:pt>
                <c:pt idx="1">
                  <c:v>23337</c:v>
                </c:pt>
                <c:pt idx="2">
                  <c:v>11584</c:v>
                </c:pt>
                <c:pt idx="3">
                  <c:v>1908</c:v>
                </c:pt>
                <c:pt idx="4">
                  <c:v>3613</c:v>
                </c:pt>
                <c:pt idx="5">
                  <c:v>8250</c:v>
                </c:pt>
                <c:pt idx="6">
                  <c:v>22512</c:v>
                </c:pt>
                <c:pt idx="7">
                  <c:v>11442</c:v>
                </c:pt>
                <c:pt idx="8">
                  <c:v>9606</c:v>
                </c:pt>
                <c:pt idx="9">
                  <c:v>5184</c:v>
                </c:pt>
                <c:pt idx="10">
                  <c:v>9845</c:v>
                </c:pt>
                <c:pt idx="11">
                  <c:v>364</c:v>
                </c:pt>
                <c:pt idx="12">
                  <c:v>11228</c:v>
                </c:pt>
                <c:pt idx="13">
                  <c:v>5197</c:v>
                </c:pt>
                <c:pt idx="14">
                  <c:v>4632</c:v>
                </c:pt>
                <c:pt idx="15">
                  <c:v>3920</c:v>
                </c:pt>
                <c:pt idx="16">
                  <c:v>7889</c:v>
                </c:pt>
                <c:pt idx="17">
                  <c:v>10857</c:v>
                </c:pt>
                <c:pt idx="18">
                  <c:v>7033</c:v>
                </c:pt>
                <c:pt idx="19">
                  <c:v>3257</c:v>
                </c:pt>
                <c:pt idx="20">
                  <c:v>4211</c:v>
                </c:pt>
                <c:pt idx="21">
                  <c:v>628</c:v>
                </c:pt>
                <c:pt idx="22">
                  <c:v>2153</c:v>
                </c:pt>
                <c:pt idx="23">
                  <c:v>1518</c:v>
                </c:pt>
                <c:pt idx="24">
                  <c:v>2766</c:v>
                </c:pt>
                <c:pt idx="25">
                  <c:v>2626</c:v>
                </c:pt>
                <c:pt idx="26">
                  <c:v>6499</c:v>
                </c:pt>
                <c:pt idx="27">
                  <c:v>3521</c:v>
                </c:pt>
                <c:pt idx="28">
                  <c:v>3427</c:v>
                </c:pt>
                <c:pt idx="29">
                  <c:v>2374</c:v>
                </c:pt>
                <c:pt idx="30">
                  <c:v>955</c:v>
                </c:pt>
                <c:pt idx="31">
                  <c:v>13291</c:v>
                </c:pt>
                <c:pt idx="32">
                  <c:v>5403</c:v>
                </c:pt>
                <c:pt idx="33">
                  <c:v>4084</c:v>
                </c:pt>
                <c:pt idx="34">
                  <c:v>1918</c:v>
                </c:pt>
                <c:pt idx="35">
                  <c:v>1660</c:v>
                </c:pt>
                <c:pt idx="36">
                  <c:v>4165</c:v>
                </c:pt>
                <c:pt idx="37">
                  <c:v>2729</c:v>
                </c:pt>
                <c:pt idx="38">
                  <c:v>1279</c:v>
                </c:pt>
                <c:pt idx="39">
                  <c:v>4606</c:v>
                </c:pt>
                <c:pt idx="40">
                  <c:v>2490</c:v>
                </c:pt>
                <c:pt idx="41">
                  <c:v>3228</c:v>
                </c:pt>
                <c:pt idx="42">
                  <c:v>7676</c:v>
                </c:pt>
                <c:pt idx="43">
                  <c:v>1070</c:v>
                </c:pt>
                <c:pt idx="44">
                  <c:v>2619</c:v>
                </c:pt>
                <c:pt idx="45">
                  <c:v>2911</c:v>
                </c:pt>
                <c:pt idx="46">
                  <c:v>3491</c:v>
                </c:pt>
                <c:pt idx="47">
                  <c:v>1209</c:v>
                </c:pt>
                <c:pt idx="48">
                  <c:v>6089</c:v>
                </c:pt>
                <c:pt idx="49">
                  <c:v>8266</c:v>
                </c:pt>
                <c:pt idx="50">
                  <c:v>6374</c:v>
                </c:pt>
                <c:pt idx="51">
                  <c:v>3396</c:v>
                </c:pt>
                <c:pt idx="52">
                  <c:v>3765</c:v>
                </c:pt>
                <c:pt idx="53">
                  <c:v>1214</c:v>
                </c:pt>
                <c:pt idx="54">
                  <c:v>3148</c:v>
                </c:pt>
                <c:pt idx="55">
                  <c:v>4343</c:v>
                </c:pt>
                <c:pt idx="56">
                  <c:v>1667</c:v>
                </c:pt>
                <c:pt idx="57">
                  <c:v>3537</c:v>
                </c:pt>
                <c:pt idx="58">
                  <c:v>5708</c:v>
                </c:pt>
                <c:pt idx="59">
                  <c:v>1413</c:v>
                </c:pt>
                <c:pt idx="60">
                  <c:v>697</c:v>
                </c:pt>
                <c:pt idx="61">
                  <c:v>1339</c:v>
                </c:pt>
                <c:pt idx="62">
                  <c:v>276</c:v>
                </c:pt>
                <c:pt idx="63">
                  <c:v>2289</c:v>
                </c:pt>
                <c:pt idx="64">
                  <c:v>2580</c:v>
                </c:pt>
                <c:pt idx="65">
                  <c:v>573</c:v>
                </c:pt>
                <c:pt idx="66">
                  <c:v>3952</c:v>
                </c:pt>
                <c:pt idx="67">
                  <c:v>2944</c:v>
                </c:pt>
                <c:pt idx="68">
                  <c:v>1101</c:v>
                </c:pt>
                <c:pt idx="69">
                  <c:v>2578</c:v>
                </c:pt>
                <c:pt idx="70">
                  <c:v>1364</c:v>
                </c:pt>
                <c:pt idx="71">
                  <c:v>946</c:v>
                </c:pt>
                <c:pt idx="72">
                  <c:v>962</c:v>
                </c:pt>
                <c:pt idx="73">
                  <c:v>1818</c:v>
                </c:pt>
                <c:pt idx="74">
                  <c:v>1918</c:v>
                </c:pt>
                <c:pt idx="75">
                  <c:v>1982</c:v>
                </c:pt>
                <c:pt idx="76">
                  <c:v>4067</c:v>
                </c:pt>
                <c:pt idx="77">
                  <c:v>3802</c:v>
                </c:pt>
                <c:pt idx="78">
                  <c:v>569</c:v>
                </c:pt>
                <c:pt idx="79">
                  <c:v>218</c:v>
                </c:pt>
                <c:pt idx="80">
                  <c:v>1742</c:v>
                </c:pt>
                <c:pt idx="81">
                  <c:v>4761</c:v>
                </c:pt>
                <c:pt idx="82">
                  <c:v>464</c:v>
                </c:pt>
                <c:pt idx="83">
                  <c:v>1584</c:v>
                </c:pt>
                <c:pt idx="84">
                  <c:v>3969</c:v>
                </c:pt>
                <c:pt idx="85">
                  <c:v>1158</c:v>
                </c:pt>
                <c:pt idx="86">
                  <c:v>2031</c:v>
                </c:pt>
                <c:pt idx="87">
                  <c:v>373</c:v>
                </c:pt>
                <c:pt idx="88">
                  <c:v>437</c:v>
                </c:pt>
                <c:pt idx="89">
                  <c:v>1344</c:v>
                </c:pt>
                <c:pt idx="90">
                  <c:v>3150</c:v>
                </c:pt>
                <c:pt idx="91">
                  <c:v>1415</c:v>
                </c:pt>
                <c:pt idx="92">
                  <c:v>2252</c:v>
                </c:pt>
                <c:pt idx="93">
                  <c:v>256</c:v>
                </c:pt>
                <c:pt idx="94">
                  <c:v>666</c:v>
                </c:pt>
                <c:pt idx="95">
                  <c:v>1577</c:v>
                </c:pt>
                <c:pt idx="96">
                  <c:v>121</c:v>
                </c:pt>
                <c:pt idx="97">
                  <c:v>970</c:v>
                </c:pt>
                <c:pt idx="98">
                  <c:v>1411</c:v>
                </c:pt>
                <c:pt idx="99">
                  <c:v>2165</c:v>
                </c:pt>
                <c:pt idx="100">
                  <c:v>775</c:v>
                </c:pt>
                <c:pt idx="101">
                  <c:v>2765</c:v>
                </c:pt>
                <c:pt idx="102">
                  <c:v>1997</c:v>
                </c:pt>
                <c:pt idx="103">
                  <c:v>828</c:v>
                </c:pt>
                <c:pt idx="104">
                  <c:v>212</c:v>
                </c:pt>
                <c:pt idx="105">
                  <c:v>377</c:v>
                </c:pt>
                <c:pt idx="106">
                  <c:v>1898</c:v>
                </c:pt>
                <c:pt idx="107">
                  <c:v>971</c:v>
                </c:pt>
                <c:pt idx="108">
                  <c:v>2775</c:v>
                </c:pt>
                <c:pt idx="109">
                  <c:v>620</c:v>
                </c:pt>
                <c:pt idx="110">
                  <c:v>46.2</c:v>
                </c:pt>
                <c:pt idx="111">
                  <c:v>67</c:v>
                </c:pt>
                <c:pt idx="112">
                  <c:v>198</c:v>
                </c:pt>
                <c:pt idx="113">
                  <c:v>664</c:v>
                </c:pt>
                <c:pt idx="114">
                  <c:v>1198</c:v>
                </c:pt>
                <c:pt idx="115">
                  <c:v>1984</c:v>
                </c:pt>
                <c:pt idx="116">
                  <c:v>1294</c:v>
                </c:pt>
                <c:pt idx="117">
                  <c:v>3450</c:v>
                </c:pt>
                <c:pt idx="118">
                  <c:v>603</c:v>
                </c:pt>
                <c:pt idx="119">
                  <c:v>797.3</c:v>
                </c:pt>
                <c:pt idx="120">
                  <c:v>1.2</c:v>
                </c:pt>
                <c:pt idx="121">
                  <c:v>996</c:v>
                </c:pt>
                <c:pt idx="122">
                  <c:v>373</c:v>
                </c:pt>
                <c:pt idx="123">
                  <c:v>4512</c:v>
                </c:pt>
                <c:pt idx="124">
                  <c:v>97</c:v>
                </c:pt>
                <c:pt idx="125">
                  <c:v>1291</c:v>
                </c:pt>
                <c:pt idx="126">
                  <c:v>1676</c:v>
                </c:pt>
                <c:pt idx="127">
                  <c:v>1175</c:v>
                </c:pt>
                <c:pt idx="128">
                  <c:v>461</c:v>
                </c:pt>
                <c:pt idx="129">
                  <c:v>977</c:v>
                </c:pt>
                <c:pt idx="130">
                  <c:v>137</c:v>
                </c:pt>
                <c:pt idx="131">
                  <c:v>1343</c:v>
                </c:pt>
                <c:pt idx="132">
                  <c:v>2546</c:v>
                </c:pt>
                <c:pt idx="133">
                  <c:v>1096</c:v>
                </c:pt>
                <c:pt idx="134">
                  <c:v>402</c:v>
                </c:pt>
                <c:pt idx="135">
                  <c:v>403</c:v>
                </c:pt>
                <c:pt idx="136">
                  <c:v>90</c:v>
                </c:pt>
                <c:pt idx="137">
                  <c:v>1343</c:v>
                </c:pt>
                <c:pt idx="138">
                  <c:v>261</c:v>
                </c:pt>
                <c:pt idx="139">
                  <c:v>328.1</c:v>
                </c:pt>
                <c:pt idx="140">
                  <c:v>2197</c:v>
                </c:pt>
                <c:pt idx="141">
                  <c:v>3380</c:v>
                </c:pt>
                <c:pt idx="142">
                  <c:v>1227</c:v>
                </c:pt>
                <c:pt idx="143">
                  <c:v>997</c:v>
                </c:pt>
                <c:pt idx="144">
                  <c:v>723</c:v>
                </c:pt>
                <c:pt idx="145">
                  <c:v>1220</c:v>
                </c:pt>
                <c:pt idx="146">
                  <c:v>846</c:v>
                </c:pt>
                <c:pt idx="147">
                  <c:v>229</c:v>
                </c:pt>
                <c:pt idx="148">
                  <c:v>46</c:v>
                </c:pt>
                <c:pt idx="149">
                  <c:v>2255</c:v>
                </c:pt>
                <c:pt idx="150">
                  <c:v>1008</c:v>
                </c:pt>
                <c:pt idx="151">
                  <c:v>533</c:v>
                </c:pt>
                <c:pt idx="152">
                  <c:v>1121</c:v>
                </c:pt>
                <c:pt idx="153">
                  <c:v>1270</c:v>
                </c:pt>
                <c:pt idx="154">
                  <c:v>136</c:v>
                </c:pt>
                <c:pt idx="155">
                  <c:v>649</c:v>
                </c:pt>
                <c:pt idx="156">
                  <c:v>184</c:v>
                </c:pt>
                <c:pt idx="157">
                  <c:v>94.2</c:v>
                </c:pt>
                <c:pt idx="158">
                  <c:v>325</c:v>
                </c:pt>
                <c:pt idx="159">
                  <c:v>1558</c:v>
                </c:pt>
                <c:pt idx="160">
                  <c:v>522</c:v>
                </c:pt>
                <c:pt idx="161">
                  <c:v>826</c:v>
                </c:pt>
                <c:pt idx="162">
                  <c:v>114</c:v>
                </c:pt>
                <c:pt idx="163">
                  <c:v>381</c:v>
                </c:pt>
                <c:pt idx="164">
                  <c:v>374</c:v>
                </c:pt>
                <c:pt idx="165">
                  <c:v>1593</c:v>
                </c:pt>
                <c:pt idx="166">
                  <c:v>1016</c:v>
                </c:pt>
                <c:pt idx="167">
                  <c:v>538</c:v>
                </c:pt>
                <c:pt idx="168">
                  <c:v>847</c:v>
                </c:pt>
                <c:pt idx="169">
                  <c:v>1266</c:v>
                </c:pt>
                <c:pt idx="170">
                  <c:v>861</c:v>
                </c:pt>
                <c:pt idx="171">
                  <c:v>324</c:v>
                </c:pt>
                <c:pt idx="172">
                  <c:v>0</c:v>
                </c:pt>
                <c:pt idx="173">
                  <c:v>357</c:v>
                </c:pt>
                <c:pt idx="174">
                  <c:v>2399</c:v>
                </c:pt>
                <c:pt idx="175">
                  <c:v>1004</c:v>
                </c:pt>
                <c:pt idx="176">
                  <c:v>286</c:v>
                </c:pt>
                <c:pt idx="177">
                  <c:v>539</c:v>
                </c:pt>
                <c:pt idx="178">
                  <c:v>279</c:v>
                </c:pt>
                <c:pt idx="179">
                  <c:v>32.269999999999996</c:v>
                </c:pt>
                <c:pt idx="180">
                  <c:v>399</c:v>
                </c:pt>
                <c:pt idx="181">
                  <c:v>265</c:v>
                </c:pt>
                <c:pt idx="182">
                  <c:v>317</c:v>
                </c:pt>
                <c:pt idx="183">
                  <c:v>495</c:v>
                </c:pt>
                <c:pt idx="184">
                  <c:v>623</c:v>
                </c:pt>
                <c:pt idx="185">
                  <c:v>0</c:v>
                </c:pt>
                <c:pt idx="186">
                  <c:v>121</c:v>
                </c:pt>
                <c:pt idx="187">
                  <c:v>353</c:v>
                </c:pt>
                <c:pt idx="188">
                  <c:v>1803</c:v>
                </c:pt>
                <c:pt idx="189">
                  <c:v>40.200000000000003</c:v>
                </c:pt>
                <c:pt idx="190">
                  <c:v>485</c:v>
                </c:pt>
                <c:pt idx="191">
                  <c:v>507</c:v>
                </c:pt>
                <c:pt idx="192">
                  <c:v>90</c:v>
                </c:pt>
                <c:pt idx="193">
                  <c:v>1371</c:v>
                </c:pt>
                <c:pt idx="194">
                  <c:v>94</c:v>
                </c:pt>
                <c:pt idx="195">
                  <c:v>6364</c:v>
                </c:pt>
                <c:pt idx="196">
                  <c:v>517</c:v>
                </c:pt>
                <c:pt idx="197">
                  <c:v>516</c:v>
                </c:pt>
                <c:pt idx="198">
                  <c:v>251</c:v>
                </c:pt>
                <c:pt idx="199">
                  <c:v>104.25999999999999</c:v>
                </c:pt>
                <c:pt idx="200">
                  <c:v>1408</c:v>
                </c:pt>
                <c:pt idx="201">
                  <c:v>126</c:v>
                </c:pt>
                <c:pt idx="202">
                  <c:v>397</c:v>
                </c:pt>
                <c:pt idx="203">
                  <c:v>60</c:v>
                </c:pt>
                <c:pt idx="204">
                  <c:v>686</c:v>
                </c:pt>
                <c:pt idx="205">
                  <c:v>0</c:v>
                </c:pt>
                <c:pt idx="206">
                  <c:v>0</c:v>
                </c:pt>
                <c:pt idx="207">
                  <c:v>3178</c:v>
                </c:pt>
                <c:pt idx="208">
                  <c:v>601</c:v>
                </c:pt>
                <c:pt idx="209">
                  <c:v>0</c:v>
                </c:pt>
                <c:pt idx="210">
                  <c:v>1098</c:v>
                </c:pt>
                <c:pt idx="211">
                  <c:v>1252</c:v>
                </c:pt>
                <c:pt idx="212">
                  <c:v>24</c:v>
                </c:pt>
                <c:pt idx="213">
                  <c:v>26</c:v>
                </c:pt>
                <c:pt idx="214">
                  <c:v>150</c:v>
                </c:pt>
                <c:pt idx="215">
                  <c:v>320</c:v>
                </c:pt>
                <c:pt idx="216">
                  <c:v>26</c:v>
                </c:pt>
                <c:pt idx="217">
                  <c:v>75</c:v>
                </c:pt>
                <c:pt idx="218">
                  <c:v>618</c:v>
                </c:pt>
                <c:pt idx="219">
                  <c:v>5.0999999999999996</c:v>
                </c:pt>
                <c:pt idx="220">
                  <c:v>271</c:v>
                </c:pt>
                <c:pt idx="221">
                  <c:v>0</c:v>
                </c:pt>
                <c:pt idx="222">
                  <c:v>89</c:v>
                </c:pt>
                <c:pt idx="223">
                  <c:v>140</c:v>
                </c:pt>
                <c:pt idx="224">
                  <c:v>30</c:v>
                </c:pt>
                <c:pt idx="225">
                  <c:v>0</c:v>
                </c:pt>
                <c:pt idx="226">
                  <c:v>38</c:v>
                </c:pt>
                <c:pt idx="227">
                  <c:v>621</c:v>
                </c:pt>
                <c:pt idx="228">
                  <c:v>0.06</c:v>
                </c:pt>
                <c:pt idx="229">
                  <c:v>20</c:v>
                </c:pt>
                <c:pt idx="230">
                  <c:v>683</c:v>
                </c:pt>
                <c:pt idx="231">
                  <c:v>1495</c:v>
                </c:pt>
                <c:pt idx="232">
                  <c:v>343</c:v>
                </c:pt>
                <c:pt idx="233">
                  <c:v>31</c:v>
                </c:pt>
                <c:pt idx="234">
                  <c:v>0</c:v>
                </c:pt>
                <c:pt idx="235">
                  <c:v>292</c:v>
                </c:pt>
                <c:pt idx="236">
                  <c:v>155</c:v>
                </c:pt>
                <c:pt idx="237">
                  <c:v>211</c:v>
                </c:pt>
                <c:pt idx="238">
                  <c:v>490</c:v>
                </c:pt>
                <c:pt idx="239">
                  <c:v>147</c:v>
                </c:pt>
                <c:pt idx="240">
                  <c:v>175</c:v>
                </c:pt>
                <c:pt idx="241">
                  <c:v>624</c:v>
                </c:pt>
                <c:pt idx="242">
                  <c:v>201</c:v>
                </c:pt>
                <c:pt idx="243">
                  <c:v>161</c:v>
                </c:pt>
                <c:pt idx="244">
                  <c:v>291</c:v>
                </c:pt>
                <c:pt idx="245">
                  <c:v>0</c:v>
                </c:pt>
                <c:pt idx="246">
                  <c:v>65</c:v>
                </c:pt>
                <c:pt idx="247">
                  <c:v>837</c:v>
                </c:pt>
                <c:pt idx="248">
                  <c:v>82</c:v>
                </c:pt>
                <c:pt idx="249">
                  <c:v>0</c:v>
                </c:pt>
                <c:pt idx="250">
                  <c:v>88</c:v>
                </c:pt>
                <c:pt idx="251">
                  <c:v>26</c:v>
                </c:pt>
                <c:pt idx="252">
                  <c:v>1128</c:v>
                </c:pt>
                <c:pt idx="253">
                  <c:v>221</c:v>
                </c:pt>
                <c:pt idx="254">
                  <c:v>32.4</c:v>
                </c:pt>
                <c:pt idx="255">
                  <c:v>349</c:v>
                </c:pt>
                <c:pt idx="256">
                  <c:v>115</c:v>
                </c:pt>
                <c:pt idx="257">
                  <c:v>301</c:v>
                </c:pt>
                <c:pt idx="258">
                  <c:v>0</c:v>
                </c:pt>
                <c:pt idx="259">
                  <c:v>112</c:v>
                </c:pt>
                <c:pt idx="260">
                  <c:v>0</c:v>
                </c:pt>
                <c:pt idx="261">
                  <c:v>54</c:v>
                </c:pt>
                <c:pt idx="262">
                  <c:v>72</c:v>
                </c:pt>
                <c:pt idx="263">
                  <c:v>20</c:v>
                </c:pt>
                <c:pt idx="264">
                  <c:v>995</c:v>
                </c:pt>
                <c:pt idx="265">
                  <c:v>3</c:v>
                </c:pt>
                <c:pt idx="266">
                  <c:v>45</c:v>
                </c:pt>
                <c:pt idx="267">
                  <c:v>0</c:v>
                </c:pt>
                <c:pt idx="268">
                  <c:v>16.27</c:v>
                </c:pt>
                <c:pt idx="269">
                  <c:v>307</c:v>
                </c:pt>
                <c:pt idx="270">
                  <c:v>1629</c:v>
                </c:pt>
                <c:pt idx="271">
                  <c:v>38.03</c:v>
                </c:pt>
                <c:pt idx="272">
                  <c:v>405</c:v>
                </c:pt>
                <c:pt idx="273">
                  <c:v>219</c:v>
                </c:pt>
                <c:pt idx="274">
                  <c:v>190</c:v>
                </c:pt>
                <c:pt idx="275">
                  <c:v>40</c:v>
                </c:pt>
                <c:pt idx="276">
                  <c:v>30</c:v>
                </c:pt>
                <c:pt idx="277">
                  <c:v>30</c:v>
                </c:pt>
                <c:pt idx="278">
                  <c:v>79</c:v>
                </c:pt>
                <c:pt idx="279">
                  <c:v>138</c:v>
                </c:pt>
                <c:pt idx="280">
                  <c:v>0.03</c:v>
                </c:pt>
                <c:pt idx="281">
                  <c:v>78</c:v>
                </c:pt>
                <c:pt idx="282">
                  <c:v>0</c:v>
                </c:pt>
                <c:pt idx="283">
                  <c:v>202</c:v>
                </c:pt>
                <c:pt idx="284">
                  <c:v>0</c:v>
                </c:pt>
                <c:pt idx="285">
                  <c:v>197</c:v>
                </c:pt>
                <c:pt idx="286">
                  <c:v>5</c:v>
                </c:pt>
                <c:pt idx="287">
                  <c:v>1.2</c:v>
                </c:pt>
                <c:pt idx="288">
                  <c:v>0</c:v>
                </c:pt>
                <c:pt idx="289">
                  <c:v>461</c:v>
                </c:pt>
                <c:pt idx="290">
                  <c:v>46</c:v>
                </c:pt>
                <c:pt idx="291">
                  <c:v>0</c:v>
                </c:pt>
                <c:pt idx="292">
                  <c:v>353</c:v>
                </c:pt>
                <c:pt idx="293">
                  <c:v>1.1600000000000001</c:v>
                </c:pt>
                <c:pt idx="294">
                  <c:v>30</c:v>
                </c:pt>
                <c:pt idx="295">
                  <c:v>151</c:v>
                </c:pt>
                <c:pt idx="296">
                  <c:v>65</c:v>
                </c:pt>
                <c:pt idx="297">
                  <c:v>1.24</c:v>
                </c:pt>
                <c:pt idx="298">
                  <c:v>13</c:v>
                </c:pt>
                <c:pt idx="299">
                  <c:v>131</c:v>
                </c:pt>
                <c:pt idx="300">
                  <c:v>0</c:v>
                </c:pt>
                <c:pt idx="301">
                  <c:v>148</c:v>
                </c:pt>
                <c:pt idx="302">
                  <c:v>215</c:v>
                </c:pt>
                <c:pt idx="303">
                  <c:v>0</c:v>
                </c:pt>
                <c:pt idx="304">
                  <c:v>71</c:v>
                </c:pt>
                <c:pt idx="305">
                  <c:v>0</c:v>
                </c:pt>
                <c:pt idx="306">
                  <c:v>0</c:v>
                </c:pt>
                <c:pt idx="307">
                  <c:v>9.0000000000000011E-2</c:v>
                </c:pt>
                <c:pt idx="308">
                  <c:v>8</c:v>
                </c:pt>
                <c:pt idx="309">
                  <c:v>50</c:v>
                </c:pt>
                <c:pt idx="310">
                  <c:v>42</c:v>
                </c:pt>
                <c:pt idx="311">
                  <c:v>105</c:v>
                </c:pt>
                <c:pt idx="312">
                  <c:v>2</c:v>
                </c:pt>
                <c:pt idx="313">
                  <c:v>14</c:v>
                </c:pt>
                <c:pt idx="314">
                  <c:v>125</c:v>
                </c:pt>
                <c:pt idx="315">
                  <c:v>1589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38</c:v>
                </c:pt>
                <c:pt idx="320">
                  <c:v>1479</c:v>
                </c:pt>
                <c:pt idx="321">
                  <c:v>5.0000000000000001E-3</c:v>
                </c:pt>
                <c:pt idx="322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3-4A19-AC8F-3BBDCDDB2987}"/>
            </c:ext>
          </c:extLst>
        </c:ser>
        <c:ser>
          <c:idx val="1"/>
          <c:order val="1"/>
          <c:tx>
            <c:strRef>
              <c:f>compare_all!$O$2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compare_all!$O$3:$O$47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xVal>
          <c:yVal>
            <c:numRef>
              <c:f>compare_all!$O$3:$O$47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6-4B29-BCE4-BEC11EAD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0880"/>
        <c:axId val="209162840"/>
      </c:scatterChart>
      <c:valAx>
        <c:axId val="209160880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2840"/>
        <c:crosses val="autoZero"/>
        <c:crossBetween val="midCat"/>
        <c:majorUnit val="2500"/>
      </c:valAx>
      <c:valAx>
        <c:axId val="20916284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BKRCast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0880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 Plot (In BKR)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341778969976"/>
          <c:y val="0.1682626504832892"/>
          <c:w val="0.78094692722299808"/>
          <c:h val="0.70794270137633941"/>
        </c:manualLayout>
      </c:layout>
      <c:scatterChart>
        <c:scatterStyle val="lineMarker"/>
        <c:varyColors val="0"/>
        <c:ser>
          <c:idx val="0"/>
          <c:order val="0"/>
          <c:tx>
            <c:v>Observed vs BKRCast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14223028692813"/>
                  <c:y val="8.0237860663940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compare_inBKR!$G$3:$G$69</c:f>
              <c:numCache>
                <c:formatCode>_(* #,##0_);_(* \(#,##0\);_(* "-"??_);_(@_)</c:formatCode>
                <c:ptCount val="6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107</c:v>
                </c:pt>
                <c:pt idx="4">
                  <c:v>108</c:v>
                </c:pt>
                <c:pt idx="5">
                  <c:v>122</c:v>
                </c:pt>
                <c:pt idx="6">
                  <c:v>128</c:v>
                </c:pt>
                <c:pt idx="7">
                  <c:v>155</c:v>
                </c:pt>
                <c:pt idx="8">
                  <c:v>188</c:v>
                </c:pt>
                <c:pt idx="9">
                  <c:v>197</c:v>
                </c:pt>
                <c:pt idx="10">
                  <c:v>201</c:v>
                </c:pt>
                <c:pt idx="11">
                  <c:v>207</c:v>
                </c:pt>
                <c:pt idx="12">
                  <c:v>222</c:v>
                </c:pt>
                <c:pt idx="13">
                  <c:v>230</c:v>
                </c:pt>
                <c:pt idx="14">
                  <c:v>241</c:v>
                </c:pt>
                <c:pt idx="15">
                  <c:v>291</c:v>
                </c:pt>
                <c:pt idx="16">
                  <c:v>314</c:v>
                </c:pt>
                <c:pt idx="17">
                  <c:v>321</c:v>
                </c:pt>
                <c:pt idx="18">
                  <c:v>331</c:v>
                </c:pt>
                <c:pt idx="19">
                  <c:v>389</c:v>
                </c:pt>
                <c:pt idx="20">
                  <c:v>395</c:v>
                </c:pt>
                <c:pt idx="21">
                  <c:v>398</c:v>
                </c:pt>
                <c:pt idx="22">
                  <c:v>398</c:v>
                </c:pt>
                <c:pt idx="23">
                  <c:v>405</c:v>
                </c:pt>
                <c:pt idx="24">
                  <c:v>412</c:v>
                </c:pt>
                <c:pt idx="25">
                  <c:v>412</c:v>
                </c:pt>
                <c:pt idx="26">
                  <c:v>429</c:v>
                </c:pt>
                <c:pt idx="27">
                  <c:v>471</c:v>
                </c:pt>
                <c:pt idx="28">
                  <c:v>491</c:v>
                </c:pt>
                <c:pt idx="29">
                  <c:v>507</c:v>
                </c:pt>
                <c:pt idx="30">
                  <c:v>521</c:v>
                </c:pt>
                <c:pt idx="31">
                  <c:v>544</c:v>
                </c:pt>
                <c:pt idx="32">
                  <c:v>548</c:v>
                </c:pt>
                <c:pt idx="33">
                  <c:v>599</c:v>
                </c:pt>
                <c:pt idx="34">
                  <c:v>615</c:v>
                </c:pt>
                <c:pt idx="35">
                  <c:v>655</c:v>
                </c:pt>
                <c:pt idx="36">
                  <c:v>757</c:v>
                </c:pt>
                <c:pt idx="37">
                  <c:v>838</c:v>
                </c:pt>
                <c:pt idx="38">
                  <c:v>847</c:v>
                </c:pt>
                <c:pt idx="39">
                  <c:v>874</c:v>
                </c:pt>
                <c:pt idx="40">
                  <c:v>879</c:v>
                </c:pt>
                <c:pt idx="41">
                  <c:v>884</c:v>
                </c:pt>
                <c:pt idx="42">
                  <c:v>906</c:v>
                </c:pt>
                <c:pt idx="43">
                  <c:v>969</c:v>
                </c:pt>
                <c:pt idx="44">
                  <c:v>982</c:v>
                </c:pt>
                <c:pt idx="45">
                  <c:v>1002</c:v>
                </c:pt>
                <c:pt idx="46">
                  <c:v>1018</c:v>
                </c:pt>
                <c:pt idx="47">
                  <c:v>1038</c:v>
                </c:pt>
                <c:pt idx="48">
                  <c:v>1163</c:v>
                </c:pt>
                <c:pt idx="49">
                  <c:v>1177</c:v>
                </c:pt>
                <c:pt idx="50">
                  <c:v>1469</c:v>
                </c:pt>
                <c:pt idx="51">
                  <c:v>1540</c:v>
                </c:pt>
                <c:pt idx="52">
                  <c:v>1571</c:v>
                </c:pt>
                <c:pt idx="53">
                  <c:v>1640</c:v>
                </c:pt>
                <c:pt idx="54">
                  <c:v>1839</c:v>
                </c:pt>
                <c:pt idx="55">
                  <c:v>1847</c:v>
                </c:pt>
                <c:pt idx="56">
                  <c:v>1945</c:v>
                </c:pt>
                <c:pt idx="57">
                  <c:v>2013</c:v>
                </c:pt>
                <c:pt idx="58">
                  <c:v>2477</c:v>
                </c:pt>
                <c:pt idx="59">
                  <c:v>3630</c:v>
                </c:pt>
                <c:pt idx="60">
                  <c:v>3793</c:v>
                </c:pt>
                <c:pt idx="61">
                  <c:v>4560</c:v>
                </c:pt>
                <c:pt idx="62">
                  <c:v>5126</c:v>
                </c:pt>
                <c:pt idx="63">
                  <c:v>6356</c:v>
                </c:pt>
                <c:pt idx="64">
                  <c:v>6372</c:v>
                </c:pt>
                <c:pt idx="65">
                  <c:v>9037</c:v>
                </c:pt>
                <c:pt idx="66">
                  <c:v>9492</c:v>
                </c:pt>
              </c:numCache>
            </c:numRef>
          </c:xVal>
          <c:yVal>
            <c:numRef>
              <c:f>compare_inBKR!$L$3:$L$69</c:f>
              <c:numCache>
                <c:formatCode>_(* #,##0_);_(* \(#,##0\);_(* "-"??_);_(@_)</c:formatCode>
                <c:ptCount val="67"/>
                <c:pt idx="0">
                  <c:v>8</c:v>
                </c:pt>
                <c:pt idx="1">
                  <c:v>0</c:v>
                </c:pt>
                <c:pt idx="2">
                  <c:v>13</c:v>
                </c:pt>
                <c:pt idx="3">
                  <c:v>353</c:v>
                </c:pt>
                <c:pt idx="4">
                  <c:v>0</c:v>
                </c:pt>
                <c:pt idx="5">
                  <c:v>197</c:v>
                </c:pt>
                <c:pt idx="6">
                  <c:v>202</c:v>
                </c:pt>
                <c:pt idx="7">
                  <c:v>190</c:v>
                </c:pt>
                <c:pt idx="8">
                  <c:v>995</c:v>
                </c:pt>
                <c:pt idx="9">
                  <c:v>20</c:v>
                </c:pt>
                <c:pt idx="10">
                  <c:v>0</c:v>
                </c:pt>
                <c:pt idx="11">
                  <c:v>301</c:v>
                </c:pt>
                <c:pt idx="12">
                  <c:v>221</c:v>
                </c:pt>
                <c:pt idx="13">
                  <c:v>88</c:v>
                </c:pt>
                <c:pt idx="14">
                  <c:v>161</c:v>
                </c:pt>
                <c:pt idx="15">
                  <c:v>0</c:v>
                </c:pt>
                <c:pt idx="16">
                  <c:v>683</c:v>
                </c:pt>
                <c:pt idx="17">
                  <c:v>20</c:v>
                </c:pt>
                <c:pt idx="18">
                  <c:v>621</c:v>
                </c:pt>
                <c:pt idx="19">
                  <c:v>320</c:v>
                </c:pt>
                <c:pt idx="20">
                  <c:v>150</c:v>
                </c:pt>
                <c:pt idx="21">
                  <c:v>24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397</c:v>
                </c:pt>
                <c:pt idx="27">
                  <c:v>94</c:v>
                </c:pt>
                <c:pt idx="28">
                  <c:v>507</c:v>
                </c:pt>
                <c:pt idx="29">
                  <c:v>0</c:v>
                </c:pt>
                <c:pt idx="30">
                  <c:v>495</c:v>
                </c:pt>
                <c:pt idx="31">
                  <c:v>399</c:v>
                </c:pt>
                <c:pt idx="32">
                  <c:v>279</c:v>
                </c:pt>
                <c:pt idx="33">
                  <c:v>861</c:v>
                </c:pt>
                <c:pt idx="34">
                  <c:v>847</c:v>
                </c:pt>
                <c:pt idx="35">
                  <c:v>522</c:v>
                </c:pt>
                <c:pt idx="36">
                  <c:v>846</c:v>
                </c:pt>
                <c:pt idx="37">
                  <c:v>2197</c:v>
                </c:pt>
                <c:pt idx="38">
                  <c:v>1343</c:v>
                </c:pt>
                <c:pt idx="39">
                  <c:v>403</c:v>
                </c:pt>
                <c:pt idx="40">
                  <c:v>402</c:v>
                </c:pt>
                <c:pt idx="41">
                  <c:v>1343</c:v>
                </c:pt>
                <c:pt idx="42">
                  <c:v>977</c:v>
                </c:pt>
                <c:pt idx="43">
                  <c:v>1291</c:v>
                </c:pt>
                <c:pt idx="44">
                  <c:v>97</c:v>
                </c:pt>
                <c:pt idx="45">
                  <c:v>373</c:v>
                </c:pt>
                <c:pt idx="46">
                  <c:v>603</c:v>
                </c:pt>
                <c:pt idx="47">
                  <c:v>1198</c:v>
                </c:pt>
                <c:pt idx="48">
                  <c:v>828</c:v>
                </c:pt>
                <c:pt idx="49">
                  <c:v>2765</c:v>
                </c:pt>
                <c:pt idx="50">
                  <c:v>2031</c:v>
                </c:pt>
                <c:pt idx="51">
                  <c:v>464</c:v>
                </c:pt>
                <c:pt idx="52">
                  <c:v>1742</c:v>
                </c:pt>
                <c:pt idx="53">
                  <c:v>3802</c:v>
                </c:pt>
                <c:pt idx="54">
                  <c:v>946</c:v>
                </c:pt>
                <c:pt idx="55">
                  <c:v>1364</c:v>
                </c:pt>
                <c:pt idx="56">
                  <c:v>2944</c:v>
                </c:pt>
                <c:pt idx="57">
                  <c:v>573</c:v>
                </c:pt>
                <c:pt idx="58">
                  <c:v>3148</c:v>
                </c:pt>
                <c:pt idx="59">
                  <c:v>2490</c:v>
                </c:pt>
                <c:pt idx="60">
                  <c:v>4165</c:v>
                </c:pt>
                <c:pt idx="61">
                  <c:v>5403</c:v>
                </c:pt>
                <c:pt idx="62">
                  <c:v>2153</c:v>
                </c:pt>
                <c:pt idx="63">
                  <c:v>10857</c:v>
                </c:pt>
                <c:pt idx="64">
                  <c:v>7889</c:v>
                </c:pt>
                <c:pt idx="65">
                  <c:v>11442</c:v>
                </c:pt>
                <c:pt idx="66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0-43EC-9844-FEB697BD8BFB}"/>
            </c:ext>
          </c:extLst>
        </c:ser>
        <c:ser>
          <c:idx val="1"/>
          <c:order val="1"/>
          <c:tx>
            <c:strRef>
              <c:f>compare_inBKR!$O$2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compare_inBKR!$O$3:$O$47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xVal>
          <c:yVal>
            <c:numRef>
              <c:f>compare_inBKR!$O$3:$O$47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0-43EC-9844-FEB697BD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79416"/>
        <c:axId val="249078240"/>
      </c:scatterChart>
      <c:valAx>
        <c:axId val="24907941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8240"/>
        <c:crosses val="autoZero"/>
        <c:crossBetween val="midCat"/>
        <c:majorUnit val="2500"/>
      </c:valAx>
      <c:valAx>
        <c:axId val="24907824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BKRCast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9416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Boarding</a:t>
            </a:r>
            <a:r>
              <a:rPr lang="en-US" baseline="0"/>
              <a:t> by Transit Line (In BKR)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BKRCast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compare_inBKR!$A$3:$A$69</c:f>
              <c:strCache>
                <c:ptCount val="67"/>
                <c:pt idx="0">
                  <c:v>M982</c:v>
                </c:pt>
                <c:pt idx="1">
                  <c:v>M989</c:v>
                </c:pt>
                <c:pt idx="2">
                  <c:v>M986</c:v>
                </c:pt>
                <c:pt idx="3">
                  <c:v>M935</c:v>
                </c:pt>
                <c:pt idx="4">
                  <c:v>M203</c:v>
                </c:pt>
                <c:pt idx="5">
                  <c:v>M224</c:v>
                </c:pt>
                <c:pt idx="6">
                  <c:v>M930</c:v>
                </c:pt>
                <c:pt idx="7">
                  <c:v>C424</c:v>
                </c:pt>
                <c:pt idx="8">
                  <c:v>C106</c:v>
                </c:pt>
                <c:pt idx="9">
                  <c:v>M243</c:v>
                </c:pt>
                <c:pt idx="10">
                  <c:v>M260</c:v>
                </c:pt>
                <c:pt idx="11">
                  <c:v>M308</c:v>
                </c:pt>
                <c:pt idx="12">
                  <c:v>M277</c:v>
                </c:pt>
                <c:pt idx="13">
                  <c:v>M217</c:v>
                </c:pt>
                <c:pt idx="14">
                  <c:v>M244</c:v>
                </c:pt>
                <c:pt idx="15">
                  <c:v>M250</c:v>
                </c:pt>
                <c:pt idx="16">
                  <c:v>M931</c:v>
                </c:pt>
                <c:pt idx="17">
                  <c:v>M114</c:v>
                </c:pt>
                <c:pt idx="18">
                  <c:v>M342</c:v>
                </c:pt>
                <c:pt idx="19">
                  <c:v>M246</c:v>
                </c:pt>
                <c:pt idx="20">
                  <c:v>M167</c:v>
                </c:pt>
                <c:pt idx="21">
                  <c:v>M232</c:v>
                </c:pt>
                <c:pt idx="22">
                  <c:v>M952</c:v>
                </c:pt>
                <c:pt idx="23">
                  <c:v>M211</c:v>
                </c:pt>
                <c:pt idx="24">
                  <c:v>M210</c:v>
                </c:pt>
                <c:pt idx="25">
                  <c:v>M242</c:v>
                </c:pt>
                <c:pt idx="26">
                  <c:v>M268</c:v>
                </c:pt>
                <c:pt idx="27">
                  <c:v>M309</c:v>
                </c:pt>
                <c:pt idx="28">
                  <c:v>M236</c:v>
                </c:pt>
                <c:pt idx="29">
                  <c:v>M265</c:v>
                </c:pt>
                <c:pt idx="30">
                  <c:v>M257</c:v>
                </c:pt>
                <c:pt idx="31">
                  <c:v>S567</c:v>
                </c:pt>
                <c:pt idx="32">
                  <c:v>S540</c:v>
                </c:pt>
                <c:pt idx="33">
                  <c:v>M269</c:v>
                </c:pt>
                <c:pt idx="34">
                  <c:v>S555</c:v>
                </c:pt>
                <c:pt idx="35">
                  <c:v>M252</c:v>
                </c:pt>
                <c:pt idx="36">
                  <c:v>M241</c:v>
                </c:pt>
                <c:pt idx="37">
                  <c:v>C105</c:v>
                </c:pt>
                <c:pt idx="38">
                  <c:v>M238</c:v>
                </c:pt>
                <c:pt idx="39">
                  <c:v>M111</c:v>
                </c:pt>
                <c:pt idx="40">
                  <c:v>M219</c:v>
                </c:pt>
                <c:pt idx="41">
                  <c:v>S556</c:v>
                </c:pt>
                <c:pt idx="42">
                  <c:v>M216</c:v>
                </c:pt>
                <c:pt idx="43">
                  <c:v>M311</c:v>
                </c:pt>
                <c:pt idx="44">
                  <c:v>M218</c:v>
                </c:pt>
                <c:pt idx="45">
                  <c:v>M214</c:v>
                </c:pt>
                <c:pt idx="46">
                  <c:v>M331</c:v>
                </c:pt>
                <c:pt idx="47">
                  <c:v>M249</c:v>
                </c:pt>
                <c:pt idx="48">
                  <c:v>M248</c:v>
                </c:pt>
                <c:pt idx="49">
                  <c:v>M235</c:v>
                </c:pt>
                <c:pt idx="50">
                  <c:v>M234</c:v>
                </c:pt>
                <c:pt idx="51">
                  <c:v>M221</c:v>
                </c:pt>
                <c:pt idx="52">
                  <c:v>S542</c:v>
                </c:pt>
                <c:pt idx="53">
                  <c:v>S566</c:v>
                </c:pt>
                <c:pt idx="54">
                  <c:v>M226</c:v>
                </c:pt>
                <c:pt idx="55">
                  <c:v>M312</c:v>
                </c:pt>
                <c:pt idx="56">
                  <c:v>S560</c:v>
                </c:pt>
                <c:pt idx="57">
                  <c:v>M212</c:v>
                </c:pt>
                <c:pt idx="58">
                  <c:v>M240</c:v>
                </c:pt>
                <c:pt idx="59">
                  <c:v>S554</c:v>
                </c:pt>
                <c:pt idx="60">
                  <c:v>M245</c:v>
                </c:pt>
                <c:pt idx="61">
                  <c:v>S522</c:v>
                </c:pt>
                <c:pt idx="62">
                  <c:v>M372</c:v>
                </c:pt>
                <c:pt idx="63">
                  <c:v>M271</c:v>
                </c:pt>
                <c:pt idx="64">
                  <c:v>M255</c:v>
                </c:pt>
                <c:pt idx="65">
                  <c:v>S545</c:v>
                </c:pt>
                <c:pt idx="66">
                  <c:v>S550</c:v>
                </c:pt>
              </c:strCache>
            </c:strRef>
          </c:cat>
          <c:val>
            <c:numRef>
              <c:f>compare_inBKR!$L$3:$L$69</c:f>
              <c:numCache>
                <c:formatCode>_(* #,##0_);_(* \(#,##0\);_(* "-"??_);_(@_)</c:formatCode>
                <c:ptCount val="67"/>
                <c:pt idx="0">
                  <c:v>8</c:v>
                </c:pt>
                <c:pt idx="1">
                  <c:v>0</c:v>
                </c:pt>
                <c:pt idx="2">
                  <c:v>13</c:v>
                </c:pt>
                <c:pt idx="3">
                  <c:v>353</c:v>
                </c:pt>
                <c:pt idx="4">
                  <c:v>0</c:v>
                </c:pt>
                <c:pt idx="5">
                  <c:v>197</c:v>
                </c:pt>
                <c:pt idx="6">
                  <c:v>202</c:v>
                </c:pt>
                <c:pt idx="7">
                  <c:v>190</c:v>
                </c:pt>
                <c:pt idx="8">
                  <c:v>995</c:v>
                </c:pt>
                <c:pt idx="9">
                  <c:v>20</c:v>
                </c:pt>
                <c:pt idx="10">
                  <c:v>0</c:v>
                </c:pt>
                <c:pt idx="11">
                  <c:v>301</c:v>
                </c:pt>
                <c:pt idx="12">
                  <c:v>221</c:v>
                </c:pt>
                <c:pt idx="13">
                  <c:v>88</c:v>
                </c:pt>
                <c:pt idx="14">
                  <c:v>161</c:v>
                </c:pt>
                <c:pt idx="15">
                  <c:v>0</c:v>
                </c:pt>
                <c:pt idx="16">
                  <c:v>683</c:v>
                </c:pt>
                <c:pt idx="17">
                  <c:v>20</c:v>
                </c:pt>
                <c:pt idx="18">
                  <c:v>621</c:v>
                </c:pt>
                <c:pt idx="19">
                  <c:v>320</c:v>
                </c:pt>
                <c:pt idx="20">
                  <c:v>150</c:v>
                </c:pt>
                <c:pt idx="21">
                  <c:v>24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397</c:v>
                </c:pt>
                <c:pt idx="27">
                  <c:v>94</c:v>
                </c:pt>
                <c:pt idx="28">
                  <c:v>507</c:v>
                </c:pt>
                <c:pt idx="29">
                  <c:v>0</c:v>
                </c:pt>
                <c:pt idx="30">
                  <c:v>495</c:v>
                </c:pt>
                <c:pt idx="31">
                  <c:v>399</c:v>
                </c:pt>
                <c:pt idx="32">
                  <c:v>279</c:v>
                </c:pt>
                <c:pt idx="33">
                  <c:v>861</c:v>
                </c:pt>
                <c:pt idx="34">
                  <c:v>847</c:v>
                </c:pt>
                <c:pt idx="35">
                  <c:v>522</c:v>
                </c:pt>
                <c:pt idx="36">
                  <c:v>846</c:v>
                </c:pt>
                <c:pt idx="37">
                  <c:v>2197</c:v>
                </c:pt>
                <c:pt idx="38">
                  <c:v>1343</c:v>
                </c:pt>
                <c:pt idx="39">
                  <c:v>403</c:v>
                </c:pt>
                <c:pt idx="40">
                  <c:v>402</c:v>
                </c:pt>
                <c:pt idx="41">
                  <c:v>1343</c:v>
                </c:pt>
                <c:pt idx="42">
                  <c:v>977</c:v>
                </c:pt>
                <c:pt idx="43">
                  <c:v>1291</c:v>
                </c:pt>
                <c:pt idx="44">
                  <c:v>97</c:v>
                </c:pt>
                <c:pt idx="45">
                  <c:v>373</c:v>
                </c:pt>
                <c:pt idx="46">
                  <c:v>603</c:v>
                </c:pt>
                <c:pt idx="47">
                  <c:v>1198</c:v>
                </c:pt>
                <c:pt idx="48">
                  <c:v>828</c:v>
                </c:pt>
                <c:pt idx="49">
                  <c:v>2765</c:v>
                </c:pt>
                <c:pt idx="50">
                  <c:v>2031</c:v>
                </c:pt>
                <c:pt idx="51">
                  <c:v>464</c:v>
                </c:pt>
                <c:pt idx="52">
                  <c:v>1742</c:v>
                </c:pt>
                <c:pt idx="53">
                  <c:v>3802</c:v>
                </c:pt>
                <c:pt idx="54">
                  <c:v>946</c:v>
                </c:pt>
                <c:pt idx="55">
                  <c:v>1364</c:v>
                </c:pt>
                <c:pt idx="56">
                  <c:v>2944</c:v>
                </c:pt>
                <c:pt idx="57">
                  <c:v>573</c:v>
                </c:pt>
                <c:pt idx="58">
                  <c:v>3148</c:v>
                </c:pt>
                <c:pt idx="59">
                  <c:v>2490</c:v>
                </c:pt>
                <c:pt idx="60">
                  <c:v>4165</c:v>
                </c:pt>
                <c:pt idx="61">
                  <c:v>5403</c:v>
                </c:pt>
                <c:pt idx="62">
                  <c:v>2153</c:v>
                </c:pt>
                <c:pt idx="63">
                  <c:v>10857</c:v>
                </c:pt>
                <c:pt idx="64">
                  <c:v>7889</c:v>
                </c:pt>
                <c:pt idx="65">
                  <c:v>11442</c:v>
                </c:pt>
                <c:pt idx="66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6-43CF-AA81-7A784B288F54}"/>
            </c:ext>
          </c:extLst>
        </c:ser>
        <c:ser>
          <c:idx val="0"/>
          <c:order val="1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compare_inBKR!$A$3:$A$69</c:f>
              <c:strCache>
                <c:ptCount val="67"/>
                <c:pt idx="0">
                  <c:v>M982</c:v>
                </c:pt>
                <c:pt idx="1">
                  <c:v>M989</c:v>
                </c:pt>
                <c:pt idx="2">
                  <c:v>M986</c:v>
                </c:pt>
                <c:pt idx="3">
                  <c:v>M935</c:v>
                </c:pt>
                <c:pt idx="4">
                  <c:v>M203</c:v>
                </c:pt>
                <c:pt idx="5">
                  <c:v>M224</c:v>
                </c:pt>
                <c:pt idx="6">
                  <c:v>M930</c:v>
                </c:pt>
                <c:pt idx="7">
                  <c:v>C424</c:v>
                </c:pt>
                <c:pt idx="8">
                  <c:v>C106</c:v>
                </c:pt>
                <c:pt idx="9">
                  <c:v>M243</c:v>
                </c:pt>
                <c:pt idx="10">
                  <c:v>M260</c:v>
                </c:pt>
                <c:pt idx="11">
                  <c:v>M308</c:v>
                </c:pt>
                <c:pt idx="12">
                  <c:v>M277</c:v>
                </c:pt>
                <c:pt idx="13">
                  <c:v>M217</c:v>
                </c:pt>
                <c:pt idx="14">
                  <c:v>M244</c:v>
                </c:pt>
                <c:pt idx="15">
                  <c:v>M250</c:v>
                </c:pt>
                <c:pt idx="16">
                  <c:v>M931</c:v>
                </c:pt>
                <c:pt idx="17">
                  <c:v>M114</c:v>
                </c:pt>
                <c:pt idx="18">
                  <c:v>M342</c:v>
                </c:pt>
                <c:pt idx="19">
                  <c:v>M246</c:v>
                </c:pt>
                <c:pt idx="20">
                  <c:v>M167</c:v>
                </c:pt>
                <c:pt idx="21">
                  <c:v>M232</c:v>
                </c:pt>
                <c:pt idx="22">
                  <c:v>M952</c:v>
                </c:pt>
                <c:pt idx="23">
                  <c:v>M211</c:v>
                </c:pt>
                <c:pt idx="24">
                  <c:v>M210</c:v>
                </c:pt>
                <c:pt idx="25">
                  <c:v>M242</c:v>
                </c:pt>
                <c:pt idx="26">
                  <c:v>M268</c:v>
                </c:pt>
                <c:pt idx="27">
                  <c:v>M309</c:v>
                </c:pt>
                <c:pt idx="28">
                  <c:v>M236</c:v>
                </c:pt>
                <c:pt idx="29">
                  <c:v>M265</c:v>
                </c:pt>
                <c:pt idx="30">
                  <c:v>M257</c:v>
                </c:pt>
                <c:pt idx="31">
                  <c:v>S567</c:v>
                </c:pt>
                <c:pt idx="32">
                  <c:v>S540</c:v>
                </c:pt>
                <c:pt idx="33">
                  <c:v>M269</c:v>
                </c:pt>
                <c:pt idx="34">
                  <c:v>S555</c:v>
                </c:pt>
                <c:pt idx="35">
                  <c:v>M252</c:v>
                </c:pt>
                <c:pt idx="36">
                  <c:v>M241</c:v>
                </c:pt>
                <c:pt idx="37">
                  <c:v>C105</c:v>
                </c:pt>
                <c:pt idx="38">
                  <c:v>M238</c:v>
                </c:pt>
                <c:pt idx="39">
                  <c:v>M111</c:v>
                </c:pt>
                <c:pt idx="40">
                  <c:v>M219</c:v>
                </c:pt>
                <c:pt idx="41">
                  <c:v>S556</c:v>
                </c:pt>
                <c:pt idx="42">
                  <c:v>M216</c:v>
                </c:pt>
                <c:pt idx="43">
                  <c:v>M311</c:v>
                </c:pt>
                <c:pt idx="44">
                  <c:v>M218</c:v>
                </c:pt>
                <c:pt idx="45">
                  <c:v>M214</c:v>
                </c:pt>
                <c:pt idx="46">
                  <c:v>M331</c:v>
                </c:pt>
                <c:pt idx="47">
                  <c:v>M249</c:v>
                </c:pt>
                <c:pt idx="48">
                  <c:v>M248</c:v>
                </c:pt>
                <c:pt idx="49">
                  <c:v>M235</c:v>
                </c:pt>
                <c:pt idx="50">
                  <c:v>M234</c:v>
                </c:pt>
                <c:pt idx="51">
                  <c:v>M221</c:v>
                </c:pt>
                <c:pt idx="52">
                  <c:v>S542</c:v>
                </c:pt>
                <c:pt idx="53">
                  <c:v>S566</c:v>
                </c:pt>
                <c:pt idx="54">
                  <c:v>M226</c:v>
                </c:pt>
                <c:pt idx="55">
                  <c:v>M312</c:v>
                </c:pt>
                <c:pt idx="56">
                  <c:v>S560</c:v>
                </c:pt>
                <c:pt idx="57">
                  <c:v>M212</c:v>
                </c:pt>
                <c:pt idx="58">
                  <c:v>M240</c:v>
                </c:pt>
                <c:pt idx="59">
                  <c:v>S554</c:v>
                </c:pt>
                <c:pt idx="60">
                  <c:v>M245</c:v>
                </c:pt>
                <c:pt idx="61">
                  <c:v>S522</c:v>
                </c:pt>
                <c:pt idx="62">
                  <c:v>M372</c:v>
                </c:pt>
                <c:pt idx="63">
                  <c:v>M271</c:v>
                </c:pt>
                <c:pt idx="64">
                  <c:v>M255</c:v>
                </c:pt>
                <c:pt idx="65">
                  <c:v>S545</c:v>
                </c:pt>
                <c:pt idx="66">
                  <c:v>S550</c:v>
                </c:pt>
              </c:strCache>
            </c:strRef>
          </c:cat>
          <c:val>
            <c:numRef>
              <c:f>compare_inBKR!$G$3:$G$69</c:f>
              <c:numCache>
                <c:formatCode>_(* #,##0_);_(* \(#,##0\);_(* "-"??_);_(@_)</c:formatCode>
                <c:ptCount val="6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107</c:v>
                </c:pt>
                <c:pt idx="4">
                  <c:v>108</c:v>
                </c:pt>
                <c:pt idx="5">
                  <c:v>122</c:v>
                </c:pt>
                <c:pt idx="6">
                  <c:v>128</c:v>
                </c:pt>
                <c:pt idx="7">
                  <c:v>155</c:v>
                </c:pt>
                <c:pt idx="8">
                  <c:v>188</c:v>
                </c:pt>
                <c:pt idx="9">
                  <c:v>197</c:v>
                </c:pt>
                <c:pt idx="10">
                  <c:v>201</c:v>
                </c:pt>
                <c:pt idx="11">
                  <c:v>207</c:v>
                </c:pt>
                <c:pt idx="12">
                  <c:v>222</c:v>
                </c:pt>
                <c:pt idx="13">
                  <c:v>230</c:v>
                </c:pt>
                <c:pt idx="14">
                  <c:v>241</c:v>
                </c:pt>
                <c:pt idx="15">
                  <c:v>291</c:v>
                </c:pt>
                <c:pt idx="16">
                  <c:v>314</c:v>
                </c:pt>
                <c:pt idx="17">
                  <c:v>321</c:v>
                </c:pt>
                <c:pt idx="18">
                  <c:v>331</c:v>
                </c:pt>
                <c:pt idx="19">
                  <c:v>389</c:v>
                </c:pt>
                <c:pt idx="20">
                  <c:v>395</c:v>
                </c:pt>
                <c:pt idx="21">
                  <c:v>398</c:v>
                </c:pt>
                <c:pt idx="22">
                  <c:v>398</c:v>
                </c:pt>
                <c:pt idx="23">
                  <c:v>405</c:v>
                </c:pt>
                <c:pt idx="24">
                  <c:v>412</c:v>
                </c:pt>
                <c:pt idx="25">
                  <c:v>412</c:v>
                </c:pt>
                <c:pt idx="26">
                  <c:v>429</c:v>
                </c:pt>
                <c:pt idx="27">
                  <c:v>471</c:v>
                </c:pt>
                <c:pt idx="28">
                  <c:v>491</c:v>
                </c:pt>
                <c:pt idx="29">
                  <c:v>507</c:v>
                </c:pt>
                <c:pt idx="30">
                  <c:v>521</c:v>
                </c:pt>
                <c:pt idx="31">
                  <c:v>544</c:v>
                </c:pt>
                <c:pt idx="32">
                  <c:v>548</c:v>
                </c:pt>
                <c:pt idx="33">
                  <c:v>599</c:v>
                </c:pt>
                <c:pt idx="34">
                  <c:v>615</c:v>
                </c:pt>
                <c:pt idx="35">
                  <c:v>655</c:v>
                </c:pt>
                <c:pt idx="36">
                  <c:v>757</c:v>
                </c:pt>
                <c:pt idx="37">
                  <c:v>838</c:v>
                </c:pt>
                <c:pt idx="38">
                  <c:v>847</c:v>
                </c:pt>
                <c:pt idx="39">
                  <c:v>874</c:v>
                </c:pt>
                <c:pt idx="40">
                  <c:v>879</c:v>
                </c:pt>
                <c:pt idx="41">
                  <c:v>884</c:v>
                </c:pt>
                <c:pt idx="42">
                  <c:v>906</c:v>
                </c:pt>
                <c:pt idx="43">
                  <c:v>969</c:v>
                </c:pt>
                <c:pt idx="44">
                  <c:v>982</c:v>
                </c:pt>
                <c:pt idx="45">
                  <c:v>1002</c:v>
                </c:pt>
                <c:pt idx="46">
                  <c:v>1018</c:v>
                </c:pt>
                <c:pt idx="47">
                  <c:v>1038</c:v>
                </c:pt>
                <c:pt idx="48">
                  <c:v>1163</c:v>
                </c:pt>
                <c:pt idx="49">
                  <c:v>1177</c:v>
                </c:pt>
                <c:pt idx="50">
                  <c:v>1469</c:v>
                </c:pt>
                <c:pt idx="51">
                  <c:v>1540</c:v>
                </c:pt>
                <c:pt idx="52">
                  <c:v>1571</c:v>
                </c:pt>
                <c:pt idx="53">
                  <c:v>1640</c:v>
                </c:pt>
                <c:pt idx="54">
                  <c:v>1839</c:v>
                </c:pt>
                <c:pt idx="55">
                  <c:v>1847</c:v>
                </c:pt>
                <c:pt idx="56">
                  <c:v>1945</c:v>
                </c:pt>
                <c:pt idx="57">
                  <c:v>2013</c:v>
                </c:pt>
                <c:pt idx="58">
                  <c:v>2477</c:v>
                </c:pt>
                <c:pt idx="59">
                  <c:v>3630</c:v>
                </c:pt>
                <c:pt idx="60">
                  <c:v>3793</c:v>
                </c:pt>
                <c:pt idx="61">
                  <c:v>4560</c:v>
                </c:pt>
                <c:pt idx="62">
                  <c:v>5126</c:v>
                </c:pt>
                <c:pt idx="63">
                  <c:v>6356</c:v>
                </c:pt>
                <c:pt idx="64">
                  <c:v>6372</c:v>
                </c:pt>
                <c:pt idx="65">
                  <c:v>9037</c:v>
                </c:pt>
                <c:pt idx="66">
                  <c:v>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43CF-AA81-7A784B28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083336"/>
        <c:axId val="249082944"/>
      </c:barChart>
      <c:catAx>
        <c:axId val="2490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2944"/>
        <c:crossesAt val="0"/>
        <c:auto val="1"/>
        <c:lblAlgn val="ctr"/>
        <c:lblOffset val="100"/>
        <c:tickLblSkip val="1"/>
        <c:noMultiLvlLbl val="0"/>
      </c:catAx>
      <c:valAx>
        <c:axId val="249082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333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 Plot (Completely</a:t>
            </a:r>
            <a:r>
              <a:rPr lang="en-US" baseline="0"/>
              <a:t> </a:t>
            </a:r>
            <a:r>
              <a:rPr lang="en-US"/>
              <a:t>In BKR)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341778969976"/>
          <c:y val="0.1682626504832892"/>
          <c:w val="0.78094692722299808"/>
          <c:h val="0.70794270137633941"/>
        </c:manualLayout>
      </c:layout>
      <c:scatterChart>
        <c:scatterStyle val="lineMarker"/>
        <c:varyColors val="0"/>
        <c:ser>
          <c:idx val="0"/>
          <c:order val="0"/>
          <c:tx>
            <c:v>Observed vs BKRCast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72734609139859"/>
                  <c:y val="5.9209755030621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compare_comp_inBKR!$G$4:$G$20</c:f>
              <c:numCache>
                <c:formatCode>_(* #,##0_);_(* \(#,##0\);_(* "-"??_);_(@_)</c:formatCode>
                <c:ptCount val="17"/>
                <c:pt idx="0">
                  <c:v>1540</c:v>
                </c:pt>
                <c:pt idx="1">
                  <c:v>1839</c:v>
                </c:pt>
                <c:pt idx="2">
                  <c:v>398</c:v>
                </c:pt>
                <c:pt idx="3">
                  <c:v>1469</c:v>
                </c:pt>
                <c:pt idx="4">
                  <c:v>1177</c:v>
                </c:pt>
                <c:pt idx="5">
                  <c:v>491</c:v>
                </c:pt>
                <c:pt idx="6">
                  <c:v>102</c:v>
                </c:pt>
                <c:pt idx="7">
                  <c:v>847</c:v>
                </c:pt>
                <c:pt idx="8">
                  <c:v>757</c:v>
                </c:pt>
                <c:pt idx="9">
                  <c:v>197</c:v>
                </c:pt>
                <c:pt idx="10">
                  <c:v>241</c:v>
                </c:pt>
                <c:pt idx="11">
                  <c:v>3793</c:v>
                </c:pt>
                <c:pt idx="12">
                  <c:v>389</c:v>
                </c:pt>
                <c:pt idx="13">
                  <c:v>1163</c:v>
                </c:pt>
                <c:pt idx="14">
                  <c:v>1038</c:v>
                </c:pt>
                <c:pt idx="15">
                  <c:v>128</c:v>
                </c:pt>
                <c:pt idx="16">
                  <c:v>314</c:v>
                </c:pt>
              </c:numCache>
            </c:numRef>
          </c:xVal>
          <c:yVal>
            <c:numRef>
              <c:f>compare_comp_inBKR!$L$4:$L$20</c:f>
              <c:numCache>
                <c:formatCode>_(* #,##0_);_(* \(#,##0\);_(* "-"??_);_(@_)</c:formatCode>
                <c:ptCount val="17"/>
                <c:pt idx="0">
                  <c:v>464</c:v>
                </c:pt>
                <c:pt idx="1">
                  <c:v>946</c:v>
                </c:pt>
                <c:pt idx="2">
                  <c:v>24</c:v>
                </c:pt>
                <c:pt idx="3">
                  <c:v>2031</c:v>
                </c:pt>
                <c:pt idx="4">
                  <c:v>2765</c:v>
                </c:pt>
                <c:pt idx="5">
                  <c:v>507</c:v>
                </c:pt>
                <c:pt idx="6">
                  <c:v>151</c:v>
                </c:pt>
                <c:pt idx="7">
                  <c:v>1343</c:v>
                </c:pt>
                <c:pt idx="8">
                  <c:v>846</c:v>
                </c:pt>
                <c:pt idx="9">
                  <c:v>20</c:v>
                </c:pt>
                <c:pt idx="10">
                  <c:v>161</c:v>
                </c:pt>
                <c:pt idx="11">
                  <c:v>4165</c:v>
                </c:pt>
                <c:pt idx="12">
                  <c:v>320</c:v>
                </c:pt>
                <c:pt idx="13">
                  <c:v>828</c:v>
                </c:pt>
                <c:pt idx="14">
                  <c:v>1198</c:v>
                </c:pt>
                <c:pt idx="15">
                  <c:v>202</c:v>
                </c:pt>
                <c:pt idx="16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E-4C90-BC64-B3FC53936502}"/>
            </c:ext>
          </c:extLst>
        </c:ser>
        <c:ser>
          <c:idx val="1"/>
          <c:order val="1"/>
          <c:tx>
            <c:strRef>
              <c:f>compare_comp_inBKR!$O$2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compare_comp_inBKR!$O$3:$O$21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xVal>
          <c:yVal>
            <c:numRef>
              <c:f>compare_comp_inBKR!$O$3:$O$21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E-4C90-BC64-B3FC5393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80984"/>
        <c:axId val="249079024"/>
      </c:scatterChart>
      <c:valAx>
        <c:axId val="249080984"/>
        <c:scaling>
          <c:orientation val="minMax"/>
          <c:max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9024"/>
        <c:crosses val="autoZero"/>
        <c:crossBetween val="midCat"/>
        <c:majorUnit val="2500"/>
      </c:valAx>
      <c:valAx>
        <c:axId val="249079024"/>
        <c:scaling>
          <c:orientation val="minMax"/>
          <c:max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BKRCast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098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Boarding</a:t>
            </a:r>
            <a:r>
              <a:rPr lang="en-US" baseline="0"/>
              <a:t> by Transit Line (In BKR)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BKRCast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compare_comp_inBKR!$A$4:$A$20</c:f>
              <c:strCache>
                <c:ptCount val="17"/>
                <c:pt idx="0">
                  <c:v>M221</c:v>
                </c:pt>
                <c:pt idx="1">
                  <c:v>M226</c:v>
                </c:pt>
                <c:pt idx="2">
                  <c:v>M232</c:v>
                </c:pt>
                <c:pt idx="3">
                  <c:v>M234</c:v>
                </c:pt>
                <c:pt idx="4">
                  <c:v>M235</c:v>
                </c:pt>
                <c:pt idx="5">
                  <c:v>M236</c:v>
                </c:pt>
                <c:pt idx="6">
                  <c:v>M237</c:v>
                </c:pt>
                <c:pt idx="7">
                  <c:v>M238</c:v>
                </c:pt>
                <c:pt idx="8">
                  <c:v>M241</c:v>
                </c:pt>
                <c:pt idx="9">
                  <c:v>M243</c:v>
                </c:pt>
                <c:pt idx="10">
                  <c:v>M244</c:v>
                </c:pt>
                <c:pt idx="11">
                  <c:v>M245</c:v>
                </c:pt>
                <c:pt idx="12">
                  <c:v>M246</c:v>
                </c:pt>
                <c:pt idx="13">
                  <c:v>M248</c:v>
                </c:pt>
                <c:pt idx="14">
                  <c:v>M249</c:v>
                </c:pt>
                <c:pt idx="15">
                  <c:v>M930</c:v>
                </c:pt>
                <c:pt idx="16">
                  <c:v>M931</c:v>
                </c:pt>
              </c:strCache>
            </c:strRef>
          </c:cat>
          <c:val>
            <c:numRef>
              <c:f>compare_comp_inBKR!$L$4:$L$20</c:f>
              <c:numCache>
                <c:formatCode>_(* #,##0_);_(* \(#,##0\);_(* "-"??_);_(@_)</c:formatCode>
                <c:ptCount val="17"/>
                <c:pt idx="0">
                  <c:v>464</c:v>
                </c:pt>
                <c:pt idx="1">
                  <c:v>946</c:v>
                </c:pt>
                <c:pt idx="2">
                  <c:v>24</c:v>
                </c:pt>
                <c:pt idx="3">
                  <c:v>2031</c:v>
                </c:pt>
                <c:pt idx="4">
                  <c:v>2765</c:v>
                </c:pt>
                <c:pt idx="5">
                  <c:v>507</c:v>
                </c:pt>
                <c:pt idx="6">
                  <c:v>151</c:v>
                </c:pt>
                <c:pt idx="7">
                  <c:v>1343</c:v>
                </c:pt>
                <c:pt idx="8">
                  <c:v>846</c:v>
                </c:pt>
                <c:pt idx="9">
                  <c:v>20</c:v>
                </c:pt>
                <c:pt idx="10">
                  <c:v>161</c:v>
                </c:pt>
                <c:pt idx="11">
                  <c:v>4165</c:v>
                </c:pt>
                <c:pt idx="12">
                  <c:v>320</c:v>
                </c:pt>
                <c:pt idx="13">
                  <c:v>828</c:v>
                </c:pt>
                <c:pt idx="14">
                  <c:v>1198</c:v>
                </c:pt>
                <c:pt idx="15">
                  <c:v>202</c:v>
                </c:pt>
                <c:pt idx="16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1-4FD1-87FA-B9EFDD9B4B80}"/>
            </c:ext>
          </c:extLst>
        </c:ser>
        <c:ser>
          <c:idx val="0"/>
          <c:order val="1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compare_comp_inBKR!$A$4:$A$20</c:f>
              <c:strCache>
                <c:ptCount val="17"/>
                <c:pt idx="0">
                  <c:v>M221</c:v>
                </c:pt>
                <c:pt idx="1">
                  <c:v>M226</c:v>
                </c:pt>
                <c:pt idx="2">
                  <c:v>M232</c:v>
                </c:pt>
                <c:pt idx="3">
                  <c:v>M234</c:v>
                </c:pt>
                <c:pt idx="4">
                  <c:v>M235</c:v>
                </c:pt>
                <c:pt idx="5">
                  <c:v>M236</c:v>
                </c:pt>
                <c:pt idx="6">
                  <c:v>M237</c:v>
                </c:pt>
                <c:pt idx="7">
                  <c:v>M238</c:v>
                </c:pt>
                <c:pt idx="8">
                  <c:v>M241</c:v>
                </c:pt>
                <c:pt idx="9">
                  <c:v>M243</c:v>
                </c:pt>
                <c:pt idx="10">
                  <c:v>M244</c:v>
                </c:pt>
                <c:pt idx="11">
                  <c:v>M245</c:v>
                </c:pt>
                <c:pt idx="12">
                  <c:v>M246</c:v>
                </c:pt>
                <c:pt idx="13">
                  <c:v>M248</c:v>
                </c:pt>
                <c:pt idx="14">
                  <c:v>M249</c:v>
                </c:pt>
                <c:pt idx="15">
                  <c:v>M930</c:v>
                </c:pt>
                <c:pt idx="16">
                  <c:v>M931</c:v>
                </c:pt>
              </c:strCache>
            </c:strRef>
          </c:cat>
          <c:val>
            <c:numRef>
              <c:f>compare_comp_inBKR!$G$4:$G$20</c:f>
              <c:numCache>
                <c:formatCode>_(* #,##0_);_(* \(#,##0\);_(* "-"??_);_(@_)</c:formatCode>
                <c:ptCount val="17"/>
                <c:pt idx="0">
                  <c:v>1540</c:v>
                </c:pt>
                <c:pt idx="1">
                  <c:v>1839</c:v>
                </c:pt>
                <c:pt idx="2">
                  <c:v>398</c:v>
                </c:pt>
                <c:pt idx="3">
                  <c:v>1469</c:v>
                </c:pt>
                <c:pt idx="4">
                  <c:v>1177</c:v>
                </c:pt>
                <c:pt idx="5">
                  <c:v>491</c:v>
                </c:pt>
                <c:pt idx="6">
                  <c:v>102</c:v>
                </c:pt>
                <c:pt idx="7">
                  <c:v>847</c:v>
                </c:pt>
                <c:pt idx="8">
                  <c:v>757</c:v>
                </c:pt>
                <c:pt idx="9">
                  <c:v>197</c:v>
                </c:pt>
                <c:pt idx="10">
                  <c:v>241</c:v>
                </c:pt>
                <c:pt idx="11">
                  <c:v>3793</c:v>
                </c:pt>
                <c:pt idx="12">
                  <c:v>389</c:v>
                </c:pt>
                <c:pt idx="13">
                  <c:v>1163</c:v>
                </c:pt>
                <c:pt idx="14">
                  <c:v>1038</c:v>
                </c:pt>
                <c:pt idx="15">
                  <c:v>128</c:v>
                </c:pt>
                <c:pt idx="16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1-4FD1-87FA-B9EFDD9B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084904"/>
        <c:axId val="249077848"/>
      </c:barChart>
      <c:catAx>
        <c:axId val="249084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7848"/>
        <c:crossesAt val="0"/>
        <c:auto val="1"/>
        <c:lblAlgn val="ctr"/>
        <c:lblOffset val="100"/>
        <c:tickLblSkip val="1"/>
        <c:noMultiLvlLbl val="0"/>
      </c:catAx>
      <c:valAx>
        <c:axId val="249077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490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 Plot (Out BKR)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341778969976"/>
          <c:y val="0.1682626504832892"/>
          <c:w val="0.78094692722299808"/>
          <c:h val="0.70794270137633941"/>
        </c:manualLayout>
      </c:layout>
      <c:scatterChart>
        <c:scatterStyle val="lineMarker"/>
        <c:varyColors val="0"/>
        <c:ser>
          <c:idx val="0"/>
          <c:order val="0"/>
          <c:tx>
            <c:v>Observed vs BKRCast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430676455024986"/>
                  <c:y val="5.964146060773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compare_outBKR!$G$4:$G$254</c:f>
              <c:numCache>
                <c:formatCode>_(* #,##0_);_(* \(#,##0\);_(* "-"??_);_(@_)</c:formatCode>
                <c:ptCount val="251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28</c:v>
                </c:pt>
                <c:pt idx="4">
                  <c:v>31</c:v>
                </c:pt>
                <c:pt idx="5">
                  <c:v>32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46</c:v>
                </c:pt>
                <c:pt idx="11">
                  <c:v>49</c:v>
                </c:pt>
                <c:pt idx="12">
                  <c:v>54</c:v>
                </c:pt>
                <c:pt idx="13">
                  <c:v>60</c:v>
                </c:pt>
                <c:pt idx="14">
                  <c:v>64</c:v>
                </c:pt>
                <c:pt idx="15">
                  <c:v>64</c:v>
                </c:pt>
                <c:pt idx="16">
                  <c:v>68</c:v>
                </c:pt>
                <c:pt idx="17">
                  <c:v>77</c:v>
                </c:pt>
                <c:pt idx="18">
                  <c:v>80</c:v>
                </c:pt>
                <c:pt idx="19">
                  <c:v>85</c:v>
                </c:pt>
                <c:pt idx="20">
                  <c:v>86</c:v>
                </c:pt>
                <c:pt idx="21">
                  <c:v>92</c:v>
                </c:pt>
                <c:pt idx="22">
                  <c:v>94</c:v>
                </c:pt>
                <c:pt idx="23">
                  <c:v>102</c:v>
                </c:pt>
                <c:pt idx="24">
                  <c:v>103</c:v>
                </c:pt>
                <c:pt idx="25">
                  <c:v>112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126</c:v>
                </c:pt>
                <c:pt idx="31">
                  <c:v>128</c:v>
                </c:pt>
                <c:pt idx="32">
                  <c:v>131</c:v>
                </c:pt>
                <c:pt idx="33">
                  <c:v>139</c:v>
                </c:pt>
                <c:pt idx="34">
                  <c:v>144</c:v>
                </c:pt>
                <c:pt idx="35">
                  <c:v>148</c:v>
                </c:pt>
                <c:pt idx="36">
                  <c:v>149</c:v>
                </c:pt>
                <c:pt idx="37">
                  <c:v>152</c:v>
                </c:pt>
                <c:pt idx="38">
                  <c:v>153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168</c:v>
                </c:pt>
                <c:pt idx="44">
                  <c:v>172</c:v>
                </c:pt>
                <c:pt idx="45">
                  <c:v>176</c:v>
                </c:pt>
                <c:pt idx="46">
                  <c:v>181</c:v>
                </c:pt>
                <c:pt idx="47">
                  <c:v>181</c:v>
                </c:pt>
                <c:pt idx="48">
                  <c:v>197</c:v>
                </c:pt>
                <c:pt idx="49">
                  <c:v>200</c:v>
                </c:pt>
                <c:pt idx="50">
                  <c:v>203</c:v>
                </c:pt>
                <c:pt idx="51">
                  <c:v>203</c:v>
                </c:pt>
                <c:pt idx="52">
                  <c:v>208</c:v>
                </c:pt>
                <c:pt idx="53">
                  <c:v>210</c:v>
                </c:pt>
                <c:pt idx="54">
                  <c:v>214</c:v>
                </c:pt>
                <c:pt idx="55">
                  <c:v>228</c:v>
                </c:pt>
                <c:pt idx="56">
                  <c:v>228</c:v>
                </c:pt>
                <c:pt idx="57">
                  <c:v>234</c:v>
                </c:pt>
                <c:pt idx="58">
                  <c:v>234</c:v>
                </c:pt>
                <c:pt idx="59">
                  <c:v>234</c:v>
                </c:pt>
                <c:pt idx="60">
                  <c:v>235</c:v>
                </c:pt>
                <c:pt idx="61">
                  <c:v>238</c:v>
                </c:pt>
                <c:pt idx="62">
                  <c:v>239</c:v>
                </c:pt>
                <c:pt idx="63">
                  <c:v>245</c:v>
                </c:pt>
                <c:pt idx="64">
                  <c:v>258</c:v>
                </c:pt>
                <c:pt idx="65">
                  <c:v>264</c:v>
                </c:pt>
                <c:pt idx="66">
                  <c:v>266</c:v>
                </c:pt>
                <c:pt idx="67">
                  <c:v>268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293</c:v>
                </c:pt>
                <c:pt idx="72">
                  <c:v>309</c:v>
                </c:pt>
                <c:pt idx="73">
                  <c:v>311</c:v>
                </c:pt>
                <c:pt idx="74">
                  <c:v>329</c:v>
                </c:pt>
                <c:pt idx="75">
                  <c:v>336</c:v>
                </c:pt>
                <c:pt idx="76">
                  <c:v>341</c:v>
                </c:pt>
                <c:pt idx="77">
                  <c:v>342</c:v>
                </c:pt>
                <c:pt idx="78">
                  <c:v>350</c:v>
                </c:pt>
                <c:pt idx="79">
                  <c:v>355</c:v>
                </c:pt>
                <c:pt idx="80">
                  <c:v>356</c:v>
                </c:pt>
                <c:pt idx="81">
                  <c:v>357</c:v>
                </c:pt>
                <c:pt idx="82">
                  <c:v>357</c:v>
                </c:pt>
                <c:pt idx="83">
                  <c:v>373</c:v>
                </c:pt>
                <c:pt idx="84">
                  <c:v>399</c:v>
                </c:pt>
                <c:pt idx="85">
                  <c:v>402</c:v>
                </c:pt>
                <c:pt idx="86">
                  <c:v>407</c:v>
                </c:pt>
                <c:pt idx="87">
                  <c:v>410</c:v>
                </c:pt>
                <c:pt idx="88">
                  <c:v>426</c:v>
                </c:pt>
                <c:pt idx="89">
                  <c:v>427</c:v>
                </c:pt>
                <c:pt idx="90">
                  <c:v>433</c:v>
                </c:pt>
                <c:pt idx="91">
                  <c:v>440</c:v>
                </c:pt>
                <c:pt idx="92">
                  <c:v>441</c:v>
                </c:pt>
                <c:pt idx="93">
                  <c:v>443</c:v>
                </c:pt>
                <c:pt idx="94">
                  <c:v>452</c:v>
                </c:pt>
                <c:pt idx="95">
                  <c:v>464</c:v>
                </c:pt>
                <c:pt idx="96">
                  <c:v>471</c:v>
                </c:pt>
                <c:pt idx="97">
                  <c:v>479</c:v>
                </c:pt>
                <c:pt idx="98">
                  <c:v>483</c:v>
                </c:pt>
                <c:pt idx="99">
                  <c:v>491</c:v>
                </c:pt>
                <c:pt idx="100">
                  <c:v>493</c:v>
                </c:pt>
                <c:pt idx="101">
                  <c:v>495</c:v>
                </c:pt>
                <c:pt idx="102">
                  <c:v>497</c:v>
                </c:pt>
                <c:pt idx="103">
                  <c:v>506</c:v>
                </c:pt>
                <c:pt idx="104">
                  <c:v>508</c:v>
                </c:pt>
                <c:pt idx="105">
                  <c:v>522</c:v>
                </c:pt>
                <c:pt idx="106">
                  <c:v>523</c:v>
                </c:pt>
                <c:pt idx="107">
                  <c:v>547</c:v>
                </c:pt>
                <c:pt idx="108">
                  <c:v>549</c:v>
                </c:pt>
                <c:pt idx="109">
                  <c:v>559</c:v>
                </c:pt>
                <c:pt idx="110">
                  <c:v>566</c:v>
                </c:pt>
                <c:pt idx="111">
                  <c:v>570</c:v>
                </c:pt>
                <c:pt idx="112">
                  <c:v>584</c:v>
                </c:pt>
                <c:pt idx="113">
                  <c:v>588</c:v>
                </c:pt>
                <c:pt idx="114">
                  <c:v>605</c:v>
                </c:pt>
                <c:pt idx="115">
                  <c:v>616</c:v>
                </c:pt>
                <c:pt idx="116">
                  <c:v>621</c:v>
                </c:pt>
                <c:pt idx="117">
                  <c:v>621</c:v>
                </c:pt>
                <c:pt idx="118">
                  <c:v>635</c:v>
                </c:pt>
                <c:pt idx="119">
                  <c:v>639</c:v>
                </c:pt>
                <c:pt idx="120">
                  <c:v>647</c:v>
                </c:pt>
                <c:pt idx="121">
                  <c:v>648</c:v>
                </c:pt>
                <c:pt idx="122">
                  <c:v>662</c:v>
                </c:pt>
                <c:pt idx="123">
                  <c:v>682</c:v>
                </c:pt>
                <c:pt idx="124">
                  <c:v>683</c:v>
                </c:pt>
                <c:pt idx="125">
                  <c:v>689</c:v>
                </c:pt>
                <c:pt idx="126">
                  <c:v>691</c:v>
                </c:pt>
                <c:pt idx="127">
                  <c:v>693</c:v>
                </c:pt>
                <c:pt idx="128">
                  <c:v>693</c:v>
                </c:pt>
                <c:pt idx="129">
                  <c:v>712</c:v>
                </c:pt>
                <c:pt idx="130">
                  <c:v>723</c:v>
                </c:pt>
                <c:pt idx="131">
                  <c:v>727</c:v>
                </c:pt>
                <c:pt idx="132">
                  <c:v>728</c:v>
                </c:pt>
                <c:pt idx="133">
                  <c:v>736</c:v>
                </c:pt>
                <c:pt idx="134">
                  <c:v>738</c:v>
                </c:pt>
                <c:pt idx="135">
                  <c:v>760</c:v>
                </c:pt>
                <c:pt idx="136">
                  <c:v>776</c:v>
                </c:pt>
                <c:pt idx="137">
                  <c:v>825</c:v>
                </c:pt>
                <c:pt idx="138">
                  <c:v>831</c:v>
                </c:pt>
                <c:pt idx="139">
                  <c:v>837</c:v>
                </c:pt>
                <c:pt idx="140">
                  <c:v>839</c:v>
                </c:pt>
                <c:pt idx="141">
                  <c:v>839</c:v>
                </c:pt>
                <c:pt idx="142">
                  <c:v>859</c:v>
                </c:pt>
                <c:pt idx="143">
                  <c:v>883</c:v>
                </c:pt>
                <c:pt idx="144">
                  <c:v>883</c:v>
                </c:pt>
                <c:pt idx="145">
                  <c:v>891</c:v>
                </c:pt>
                <c:pt idx="146">
                  <c:v>906</c:v>
                </c:pt>
                <c:pt idx="147">
                  <c:v>909</c:v>
                </c:pt>
                <c:pt idx="148">
                  <c:v>966</c:v>
                </c:pt>
                <c:pt idx="149">
                  <c:v>997</c:v>
                </c:pt>
                <c:pt idx="150">
                  <c:v>1004</c:v>
                </c:pt>
                <c:pt idx="151">
                  <c:v>1005</c:v>
                </c:pt>
                <c:pt idx="152">
                  <c:v>1012</c:v>
                </c:pt>
                <c:pt idx="153">
                  <c:v>1019</c:v>
                </c:pt>
                <c:pt idx="154">
                  <c:v>1024</c:v>
                </c:pt>
                <c:pt idx="155">
                  <c:v>1034</c:v>
                </c:pt>
                <c:pt idx="156">
                  <c:v>1038</c:v>
                </c:pt>
                <c:pt idx="157">
                  <c:v>1094</c:v>
                </c:pt>
                <c:pt idx="158">
                  <c:v>1095</c:v>
                </c:pt>
                <c:pt idx="159">
                  <c:v>1101</c:v>
                </c:pt>
                <c:pt idx="160">
                  <c:v>1102</c:v>
                </c:pt>
                <c:pt idx="161">
                  <c:v>1102</c:v>
                </c:pt>
                <c:pt idx="162">
                  <c:v>1104</c:v>
                </c:pt>
                <c:pt idx="163">
                  <c:v>1120</c:v>
                </c:pt>
                <c:pt idx="164">
                  <c:v>1154</c:v>
                </c:pt>
                <c:pt idx="165">
                  <c:v>1159</c:v>
                </c:pt>
                <c:pt idx="166">
                  <c:v>1170</c:v>
                </c:pt>
                <c:pt idx="167">
                  <c:v>1246</c:v>
                </c:pt>
                <c:pt idx="168">
                  <c:v>1256</c:v>
                </c:pt>
                <c:pt idx="169">
                  <c:v>1258</c:v>
                </c:pt>
                <c:pt idx="170">
                  <c:v>1289</c:v>
                </c:pt>
                <c:pt idx="171">
                  <c:v>1306</c:v>
                </c:pt>
                <c:pt idx="172">
                  <c:v>1308</c:v>
                </c:pt>
                <c:pt idx="173">
                  <c:v>1308</c:v>
                </c:pt>
                <c:pt idx="174">
                  <c:v>1338</c:v>
                </c:pt>
                <c:pt idx="175">
                  <c:v>1358</c:v>
                </c:pt>
                <c:pt idx="176">
                  <c:v>1366</c:v>
                </c:pt>
                <c:pt idx="177">
                  <c:v>1373</c:v>
                </c:pt>
                <c:pt idx="178">
                  <c:v>1394</c:v>
                </c:pt>
                <c:pt idx="179">
                  <c:v>1421</c:v>
                </c:pt>
                <c:pt idx="180">
                  <c:v>1449</c:v>
                </c:pt>
                <c:pt idx="181">
                  <c:v>1485</c:v>
                </c:pt>
                <c:pt idx="182">
                  <c:v>1505</c:v>
                </c:pt>
                <c:pt idx="183">
                  <c:v>1514</c:v>
                </c:pt>
                <c:pt idx="184">
                  <c:v>1561</c:v>
                </c:pt>
                <c:pt idx="185">
                  <c:v>1619</c:v>
                </c:pt>
                <c:pt idx="186">
                  <c:v>1628</c:v>
                </c:pt>
                <c:pt idx="187">
                  <c:v>1658</c:v>
                </c:pt>
                <c:pt idx="188">
                  <c:v>1675</c:v>
                </c:pt>
                <c:pt idx="189">
                  <c:v>1747</c:v>
                </c:pt>
                <c:pt idx="190">
                  <c:v>1771</c:v>
                </c:pt>
                <c:pt idx="191">
                  <c:v>1796</c:v>
                </c:pt>
                <c:pt idx="192">
                  <c:v>1857</c:v>
                </c:pt>
                <c:pt idx="193">
                  <c:v>1883</c:v>
                </c:pt>
                <c:pt idx="194">
                  <c:v>1981</c:v>
                </c:pt>
                <c:pt idx="195">
                  <c:v>2038</c:v>
                </c:pt>
                <c:pt idx="196">
                  <c:v>2084</c:v>
                </c:pt>
                <c:pt idx="197">
                  <c:v>2165</c:v>
                </c:pt>
                <c:pt idx="198">
                  <c:v>2178</c:v>
                </c:pt>
                <c:pt idx="199">
                  <c:v>2224</c:v>
                </c:pt>
                <c:pt idx="200">
                  <c:v>2333</c:v>
                </c:pt>
                <c:pt idx="201">
                  <c:v>2340</c:v>
                </c:pt>
                <c:pt idx="202">
                  <c:v>2397</c:v>
                </c:pt>
                <c:pt idx="203">
                  <c:v>2424</c:v>
                </c:pt>
                <c:pt idx="204">
                  <c:v>2430</c:v>
                </c:pt>
                <c:pt idx="205">
                  <c:v>2652</c:v>
                </c:pt>
                <c:pt idx="206">
                  <c:v>2782</c:v>
                </c:pt>
                <c:pt idx="207">
                  <c:v>2783</c:v>
                </c:pt>
                <c:pt idx="208">
                  <c:v>3019</c:v>
                </c:pt>
                <c:pt idx="209">
                  <c:v>3050</c:v>
                </c:pt>
                <c:pt idx="210">
                  <c:v>3058</c:v>
                </c:pt>
                <c:pt idx="211">
                  <c:v>3093</c:v>
                </c:pt>
                <c:pt idx="212">
                  <c:v>3167</c:v>
                </c:pt>
                <c:pt idx="213">
                  <c:v>3179</c:v>
                </c:pt>
                <c:pt idx="214">
                  <c:v>3225</c:v>
                </c:pt>
                <c:pt idx="215">
                  <c:v>3241</c:v>
                </c:pt>
                <c:pt idx="216">
                  <c:v>3433</c:v>
                </c:pt>
                <c:pt idx="217">
                  <c:v>3470</c:v>
                </c:pt>
                <c:pt idx="218">
                  <c:v>3645</c:v>
                </c:pt>
                <c:pt idx="219">
                  <c:v>3674</c:v>
                </c:pt>
                <c:pt idx="220">
                  <c:v>3744</c:v>
                </c:pt>
                <c:pt idx="221">
                  <c:v>4153</c:v>
                </c:pt>
                <c:pt idx="222">
                  <c:v>4352</c:v>
                </c:pt>
                <c:pt idx="223">
                  <c:v>4401</c:v>
                </c:pt>
                <c:pt idx="224">
                  <c:v>4647</c:v>
                </c:pt>
                <c:pt idx="225">
                  <c:v>4708</c:v>
                </c:pt>
                <c:pt idx="226">
                  <c:v>4784</c:v>
                </c:pt>
                <c:pt idx="227">
                  <c:v>4821</c:v>
                </c:pt>
                <c:pt idx="228">
                  <c:v>4901</c:v>
                </c:pt>
                <c:pt idx="229">
                  <c:v>4923</c:v>
                </c:pt>
                <c:pt idx="230">
                  <c:v>4960</c:v>
                </c:pt>
                <c:pt idx="231">
                  <c:v>4994</c:v>
                </c:pt>
                <c:pt idx="232">
                  <c:v>5030</c:v>
                </c:pt>
                <c:pt idx="233">
                  <c:v>5141</c:v>
                </c:pt>
                <c:pt idx="234">
                  <c:v>5273</c:v>
                </c:pt>
                <c:pt idx="235">
                  <c:v>5613</c:v>
                </c:pt>
                <c:pt idx="236">
                  <c:v>6083</c:v>
                </c:pt>
                <c:pt idx="237">
                  <c:v>6475</c:v>
                </c:pt>
                <c:pt idx="238">
                  <c:v>6574</c:v>
                </c:pt>
                <c:pt idx="239">
                  <c:v>7027</c:v>
                </c:pt>
                <c:pt idx="240">
                  <c:v>7444</c:v>
                </c:pt>
                <c:pt idx="241">
                  <c:v>7748</c:v>
                </c:pt>
                <c:pt idx="242">
                  <c:v>7869</c:v>
                </c:pt>
                <c:pt idx="243">
                  <c:v>7935</c:v>
                </c:pt>
                <c:pt idx="244">
                  <c:v>8010</c:v>
                </c:pt>
                <c:pt idx="245">
                  <c:v>9037</c:v>
                </c:pt>
                <c:pt idx="246">
                  <c:v>9735</c:v>
                </c:pt>
                <c:pt idx="247">
                  <c:v>10316</c:v>
                </c:pt>
                <c:pt idx="248">
                  <c:v>10624</c:v>
                </c:pt>
                <c:pt idx="249">
                  <c:v>11998</c:v>
                </c:pt>
                <c:pt idx="250">
                  <c:v>13467</c:v>
                </c:pt>
              </c:numCache>
            </c:numRef>
          </c:xVal>
          <c:yVal>
            <c:numRef>
              <c:f>compare_outBKR!$L$4:$L$254</c:f>
              <c:numCache>
                <c:formatCode>_(* #,##0_);_(* \(#,##0\);_(* "-"??_);_(@_)</c:formatCode>
                <c:ptCount val="251"/>
                <c:pt idx="0">
                  <c:v>5.0000000000000001E-3</c:v>
                </c:pt>
                <c:pt idx="1">
                  <c:v>1479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1589</c:v>
                </c:pt>
                <c:pt idx="7">
                  <c:v>125</c:v>
                </c:pt>
                <c:pt idx="8">
                  <c:v>14</c:v>
                </c:pt>
                <c:pt idx="9">
                  <c:v>2</c:v>
                </c:pt>
                <c:pt idx="10">
                  <c:v>105</c:v>
                </c:pt>
                <c:pt idx="11">
                  <c:v>42</c:v>
                </c:pt>
                <c:pt idx="12">
                  <c:v>50</c:v>
                </c:pt>
                <c:pt idx="13">
                  <c:v>9.0000000000000011E-2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215</c:v>
                </c:pt>
                <c:pt idx="18">
                  <c:v>148</c:v>
                </c:pt>
                <c:pt idx="19">
                  <c:v>0</c:v>
                </c:pt>
                <c:pt idx="20">
                  <c:v>131</c:v>
                </c:pt>
                <c:pt idx="21">
                  <c:v>1.24</c:v>
                </c:pt>
                <c:pt idx="22">
                  <c:v>65</c:v>
                </c:pt>
                <c:pt idx="23">
                  <c:v>30</c:v>
                </c:pt>
                <c:pt idx="24">
                  <c:v>1.1600000000000001</c:v>
                </c:pt>
                <c:pt idx="25">
                  <c:v>46</c:v>
                </c:pt>
                <c:pt idx="26">
                  <c:v>461</c:v>
                </c:pt>
                <c:pt idx="27">
                  <c:v>0</c:v>
                </c:pt>
                <c:pt idx="28">
                  <c:v>1.2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78</c:v>
                </c:pt>
                <c:pt idx="33">
                  <c:v>0.03</c:v>
                </c:pt>
                <c:pt idx="34">
                  <c:v>138</c:v>
                </c:pt>
                <c:pt idx="35">
                  <c:v>79</c:v>
                </c:pt>
                <c:pt idx="36">
                  <c:v>30</c:v>
                </c:pt>
                <c:pt idx="37">
                  <c:v>30</c:v>
                </c:pt>
                <c:pt idx="38">
                  <c:v>40</c:v>
                </c:pt>
                <c:pt idx="39">
                  <c:v>219</c:v>
                </c:pt>
                <c:pt idx="40">
                  <c:v>405</c:v>
                </c:pt>
                <c:pt idx="41">
                  <c:v>38.03</c:v>
                </c:pt>
                <c:pt idx="42">
                  <c:v>1629</c:v>
                </c:pt>
                <c:pt idx="43">
                  <c:v>307</c:v>
                </c:pt>
                <c:pt idx="44">
                  <c:v>16.27</c:v>
                </c:pt>
                <c:pt idx="45">
                  <c:v>0</c:v>
                </c:pt>
                <c:pt idx="46">
                  <c:v>3</c:v>
                </c:pt>
                <c:pt idx="47">
                  <c:v>45</c:v>
                </c:pt>
                <c:pt idx="48">
                  <c:v>72</c:v>
                </c:pt>
                <c:pt idx="49">
                  <c:v>54</c:v>
                </c:pt>
                <c:pt idx="50">
                  <c:v>0</c:v>
                </c:pt>
                <c:pt idx="51">
                  <c:v>112</c:v>
                </c:pt>
                <c:pt idx="52">
                  <c:v>115</c:v>
                </c:pt>
                <c:pt idx="53">
                  <c:v>349</c:v>
                </c:pt>
                <c:pt idx="54">
                  <c:v>32.4</c:v>
                </c:pt>
                <c:pt idx="55">
                  <c:v>26</c:v>
                </c:pt>
                <c:pt idx="56">
                  <c:v>1128</c:v>
                </c:pt>
                <c:pt idx="57">
                  <c:v>837</c:v>
                </c:pt>
                <c:pt idx="58">
                  <c:v>82</c:v>
                </c:pt>
                <c:pt idx="59">
                  <c:v>0</c:v>
                </c:pt>
                <c:pt idx="60">
                  <c:v>65</c:v>
                </c:pt>
                <c:pt idx="61">
                  <c:v>0</c:v>
                </c:pt>
                <c:pt idx="62">
                  <c:v>291</c:v>
                </c:pt>
                <c:pt idx="63">
                  <c:v>201</c:v>
                </c:pt>
                <c:pt idx="64">
                  <c:v>624</c:v>
                </c:pt>
                <c:pt idx="65">
                  <c:v>175</c:v>
                </c:pt>
                <c:pt idx="66">
                  <c:v>147</c:v>
                </c:pt>
                <c:pt idx="67">
                  <c:v>490</c:v>
                </c:pt>
                <c:pt idx="68">
                  <c:v>211</c:v>
                </c:pt>
                <c:pt idx="69">
                  <c:v>155</c:v>
                </c:pt>
                <c:pt idx="70">
                  <c:v>292</c:v>
                </c:pt>
                <c:pt idx="71">
                  <c:v>31</c:v>
                </c:pt>
                <c:pt idx="72">
                  <c:v>343</c:v>
                </c:pt>
                <c:pt idx="73">
                  <c:v>1495</c:v>
                </c:pt>
                <c:pt idx="74">
                  <c:v>0.06</c:v>
                </c:pt>
                <c:pt idx="75">
                  <c:v>0</c:v>
                </c:pt>
                <c:pt idx="76">
                  <c:v>30</c:v>
                </c:pt>
                <c:pt idx="77">
                  <c:v>140</c:v>
                </c:pt>
                <c:pt idx="78">
                  <c:v>89</c:v>
                </c:pt>
                <c:pt idx="79">
                  <c:v>271</c:v>
                </c:pt>
                <c:pt idx="80">
                  <c:v>5.0999999999999996</c:v>
                </c:pt>
                <c:pt idx="81">
                  <c:v>75</c:v>
                </c:pt>
                <c:pt idx="82">
                  <c:v>618</c:v>
                </c:pt>
                <c:pt idx="83">
                  <c:v>26</c:v>
                </c:pt>
                <c:pt idx="84">
                  <c:v>1252</c:v>
                </c:pt>
                <c:pt idx="85">
                  <c:v>1098</c:v>
                </c:pt>
                <c:pt idx="86">
                  <c:v>601</c:v>
                </c:pt>
                <c:pt idx="87">
                  <c:v>3178</c:v>
                </c:pt>
                <c:pt idx="88">
                  <c:v>686</c:v>
                </c:pt>
                <c:pt idx="89">
                  <c:v>60</c:v>
                </c:pt>
                <c:pt idx="90">
                  <c:v>126</c:v>
                </c:pt>
                <c:pt idx="91">
                  <c:v>1408</c:v>
                </c:pt>
                <c:pt idx="92">
                  <c:v>104.25999999999999</c:v>
                </c:pt>
                <c:pt idx="93">
                  <c:v>251</c:v>
                </c:pt>
                <c:pt idx="94">
                  <c:v>516</c:v>
                </c:pt>
                <c:pt idx="95">
                  <c:v>517</c:v>
                </c:pt>
                <c:pt idx="96">
                  <c:v>6364</c:v>
                </c:pt>
                <c:pt idx="97">
                  <c:v>1371</c:v>
                </c:pt>
                <c:pt idx="98">
                  <c:v>90</c:v>
                </c:pt>
                <c:pt idx="99">
                  <c:v>485</c:v>
                </c:pt>
                <c:pt idx="100">
                  <c:v>40.200000000000003</c:v>
                </c:pt>
                <c:pt idx="101">
                  <c:v>1803</c:v>
                </c:pt>
                <c:pt idx="102">
                  <c:v>353</c:v>
                </c:pt>
                <c:pt idx="103">
                  <c:v>121</c:v>
                </c:pt>
                <c:pt idx="104">
                  <c:v>623</c:v>
                </c:pt>
                <c:pt idx="105">
                  <c:v>317</c:v>
                </c:pt>
                <c:pt idx="106">
                  <c:v>265</c:v>
                </c:pt>
                <c:pt idx="107">
                  <c:v>32.269999999999996</c:v>
                </c:pt>
                <c:pt idx="108">
                  <c:v>539</c:v>
                </c:pt>
                <c:pt idx="109">
                  <c:v>286</c:v>
                </c:pt>
                <c:pt idx="110">
                  <c:v>1004</c:v>
                </c:pt>
                <c:pt idx="111">
                  <c:v>2399</c:v>
                </c:pt>
                <c:pt idx="112">
                  <c:v>357</c:v>
                </c:pt>
                <c:pt idx="113">
                  <c:v>324</c:v>
                </c:pt>
                <c:pt idx="114">
                  <c:v>1266</c:v>
                </c:pt>
                <c:pt idx="115">
                  <c:v>538</c:v>
                </c:pt>
                <c:pt idx="116">
                  <c:v>1593</c:v>
                </c:pt>
                <c:pt idx="117">
                  <c:v>1016</c:v>
                </c:pt>
                <c:pt idx="118">
                  <c:v>374</c:v>
                </c:pt>
                <c:pt idx="119">
                  <c:v>381</c:v>
                </c:pt>
                <c:pt idx="120">
                  <c:v>114</c:v>
                </c:pt>
                <c:pt idx="121">
                  <c:v>826</c:v>
                </c:pt>
                <c:pt idx="122">
                  <c:v>1558</c:v>
                </c:pt>
                <c:pt idx="123">
                  <c:v>325</c:v>
                </c:pt>
                <c:pt idx="124">
                  <c:v>94.2</c:v>
                </c:pt>
                <c:pt idx="125">
                  <c:v>184</c:v>
                </c:pt>
                <c:pt idx="126">
                  <c:v>649</c:v>
                </c:pt>
                <c:pt idx="127">
                  <c:v>1270</c:v>
                </c:pt>
                <c:pt idx="128">
                  <c:v>136</c:v>
                </c:pt>
                <c:pt idx="129">
                  <c:v>1121</c:v>
                </c:pt>
                <c:pt idx="130">
                  <c:v>533</c:v>
                </c:pt>
                <c:pt idx="131">
                  <c:v>1008</c:v>
                </c:pt>
                <c:pt idx="132">
                  <c:v>2255</c:v>
                </c:pt>
                <c:pt idx="133">
                  <c:v>46</c:v>
                </c:pt>
                <c:pt idx="134">
                  <c:v>229</c:v>
                </c:pt>
                <c:pt idx="135">
                  <c:v>1220</c:v>
                </c:pt>
                <c:pt idx="136">
                  <c:v>723</c:v>
                </c:pt>
                <c:pt idx="137">
                  <c:v>997</c:v>
                </c:pt>
                <c:pt idx="138">
                  <c:v>1227</c:v>
                </c:pt>
                <c:pt idx="139">
                  <c:v>3380</c:v>
                </c:pt>
                <c:pt idx="140">
                  <c:v>261</c:v>
                </c:pt>
                <c:pt idx="141">
                  <c:v>328.1</c:v>
                </c:pt>
                <c:pt idx="142">
                  <c:v>90</c:v>
                </c:pt>
                <c:pt idx="143">
                  <c:v>2546</c:v>
                </c:pt>
                <c:pt idx="144">
                  <c:v>1096</c:v>
                </c:pt>
                <c:pt idx="145">
                  <c:v>137</c:v>
                </c:pt>
                <c:pt idx="146">
                  <c:v>461</c:v>
                </c:pt>
                <c:pt idx="147">
                  <c:v>1175</c:v>
                </c:pt>
                <c:pt idx="148">
                  <c:v>1676</c:v>
                </c:pt>
                <c:pt idx="149">
                  <c:v>4512</c:v>
                </c:pt>
                <c:pt idx="150">
                  <c:v>996</c:v>
                </c:pt>
                <c:pt idx="151">
                  <c:v>1.2</c:v>
                </c:pt>
                <c:pt idx="152">
                  <c:v>797.3</c:v>
                </c:pt>
                <c:pt idx="153">
                  <c:v>3450</c:v>
                </c:pt>
                <c:pt idx="154">
                  <c:v>1294</c:v>
                </c:pt>
                <c:pt idx="155">
                  <c:v>1984</c:v>
                </c:pt>
                <c:pt idx="156">
                  <c:v>664</c:v>
                </c:pt>
                <c:pt idx="157">
                  <c:v>198</c:v>
                </c:pt>
                <c:pt idx="158">
                  <c:v>67</c:v>
                </c:pt>
                <c:pt idx="159">
                  <c:v>46.2</c:v>
                </c:pt>
                <c:pt idx="160">
                  <c:v>2775</c:v>
                </c:pt>
                <c:pt idx="161">
                  <c:v>620</c:v>
                </c:pt>
                <c:pt idx="162">
                  <c:v>971</c:v>
                </c:pt>
                <c:pt idx="163">
                  <c:v>1898</c:v>
                </c:pt>
                <c:pt idx="164">
                  <c:v>377</c:v>
                </c:pt>
                <c:pt idx="165">
                  <c:v>212</c:v>
                </c:pt>
                <c:pt idx="166">
                  <c:v>1997</c:v>
                </c:pt>
                <c:pt idx="167">
                  <c:v>775</c:v>
                </c:pt>
                <c:pt idx="168">
                  <c:v>2165</c:v>
                </c:pt>
                <c:pt idx="169">
                  <c:v>1411</c:v>
                </c:pt>
                <c:pt idx="170">
                  <c:v>970</c:v>
                </c:pt>
                <c:pt idx="171">
                  <c:v>121</c:v>
                </c:pt>
                <c:pt idx="172">
                  <c:v>666</c:v>
                </c:pt>
                <c:pt idx="173">
                  <c:v>1577</c:v>
                </c:pt>
                <c:pt idx="174">
                  <c:v>256</c:v>
                </c:pt>
                <c:pt idx="175">
                  <c:v>2252</c:v>
                </c:pt>
                <c:pt idx="176">
                  <c:v>1415</c:v>
                </c:pt>
                <c:pt idx="177">
                  <c:v>3150</c:v>
                </c:pt>
                <c:pt idx="178">
                  <c:v>1344</c:v>
                </c:pt>
                <c:pt idx="179">
                  <c:v>437</c:v>
                </c:pt>
                <c:pt idx="180">
                  <c:v>373</c:v>
                </c:pt>
                <c:pt idx="181">
                  <c:v>1158</c:v>
                </c:pt>
                <c:pt idx="182">
                  <c:v>3969</c:v>
                </c:pt>
                <c:pt idx="183">
                  <c:v>1584</c:v>
                </c:pt>
                <c:pt idx="184">
                  <c:v>4761</c:v>
                </c:pt>
                <c:pt idx="185">
                  <c:v>218</c:v>
                </c:pt>
                <c:pt idx="186">
                  <c:v>569</c:v>
                </c:pt>
                <c:pt idx="187">
                  <c:v>4067</c:v>
                </c:pt>
                <c:pt idx="188">
                  <c:v>1982</c:v>
                </c:pt>
                <c:pt idx="189">
                  <c:v>1918</c:v>
                </c:pt>
                <c:pt idx="190">
                  <c:v>1818</c:v>
                </c:pt>
                <c:pt idx="191">
                  <c:v>962</c:v>
                </c:pt>
                <c:pt idx="192">
                  <c:v>2578</c:v>
                </c:pt>
                <c:pt idx="193">
                  <c:v>1101</c:v>
                </c:pt>
                <c:pt idx="194">
                  <c:v>3952</c:v>
                </c:pt>
                <c:pt idx="195">
                  <c:v>2580</c:v>
                </c:pt>
                <c:pt idx="196">
                  <c:v>2289</c:v>
                </c:pt>
                <c:pt idx="197">
                  <c:v>276</c:v>
                </c:pt>
                <c:pt idx="198">
                  <c:v>1339</c:v>
                </c:pt>
                <c:pt idx="199">
                  <c:v>697</c:v>
                </c:pt>
                <c:pt idx="200">
                  <c:v>1413</c:v>
                </c:pt>
                <c:pt idx="201">
                  <c:v>5708</c:v>
                </c:pt>
                <c:pt idx="202">
                  <c:v>3537</c:v>
                </c:pt>
                <c:pt idx="203">
                  <c:v>1667</c:v>
                </c:pt>
                <c:pt idx="204">
                  <c:v>4343</c:v>
                </c:pt>
                <c:pt idx="205">
                  <c:v>1214</c:v>
                </c:pt>
                <c:pt idx="206">
                  <c:v>3765</c:v>
                </c:pt>
                <c:pt idx="207">
                  <c:v>3396</c:v>
                </c:pt>
                <c:pt idx="208">
                  <c:v>6374</c:v>
                </c:pt>
                <c:pt idx="209">
                  <c:v>8266</c:v>
                </c:pt>
                <c:pt idx="210">
                  <c:v>6089</c:v>
                </c:pt>
                <c:pt idx="211">
                  <c:v>1209</c:v>
                </c:pt>
                <c:pt idx="212">
                  <c:v>3491</c:v>
                </c:pt>
                <c:pt idx="213">
                  <c:v>2911</c:v>
                </c:pt>
                <c:pt idx="214">
                  <c:v>2619</c:v>
                </c:pt>
                <c:pt idx="215">
                  <c:v>1070</c:v>
                </c:pt>
                <c:pt idx="216">
                  <c:v>7676</c:v>
                </c:pt>
                <c:pt idx="217">
                  <c:v>3228</c:v>
                </c:pt>
                <c:pt idx="218">
                  <c:v>4606</c:v>
                </c:pt>
                <c:pt idx="219">
                  <c:v>1279</c:v>
                </c:pt>
                <c:pt idx="220">
                  <c:v>2729</c:v>
                </c:pt>
                <c:pt idx="221">
                  <c:v>1660</c:v>
                </c:pt>
                <c:pt idx="222">
                  <c:v>1918</c:v>
                </c:pt>
                <c:pt idx="223">
                  <c:v>4084</c:v>
                </c:pt>
                <c:pt idx="224">
                  <c:v>13291</c:v>
                </c:pt>
                <c:pt idx="225">
                  <c:v>955</c:v>
                </c:pt>
                <c:pt idx="226">
                  <c:v>2374</c:v>
                </c:pt>
                <c:pt idx="227">
                  <c:v>3427</c:v>
                </c:pt>
                <c:pt idx="228">
                  <c:v>3521</c:v>
                </c:pt>
                <c:pt idx="229">
                  <c:v>6499</c:v>
                </c:pt>
                <c:pt idx="230">
                  <c:v>2626</c:v>
                </c:pt>
                <c:pt idx="231">
                  <c:v>2766</c:v>
                </c:pt>
                <c:pt idx="232">
                  <c:v>1518</c:v>
                </c:pt>
                <c:pt idx="233">
                  <c:v>628</c:v>
                </c:pt>
                <c:pt idx="234">
                  <c:v>4211</c:v>
                </c:pt>
                <c:pt idx="235">
                  <c:v>3257</c:v>
                </c:pt>
                <c:pt idx="236">
                  <c:v>7033</c:v>
                </c:pt>
                <c:pt idx="237">
                  <c:v>3920</c:v>
                </c:pt>
                <c:pt idx="238">
                  <c:v>4632</c:v>
                </c:pt>
                <c:pt idx="239">
                  <c:v>5197</c:v>
                </c:pt>
                <c:pt idx="240">
                  <c:v>11228</c:v>
                </c:pt>
                <c:pt idx="241">
                  <c:v>364</c:v>
                </c:pt>
                <c:pt idx="242">
                  <c:v>9845</c:v>
                </c:pt>
                <c:pt idx="243">
                  <c:v>5184</c:v>
                </c:pt>
                <c:pt idx="244">
                  <c:v>9606</c:v>
                </c:pt>
                <c:pt idx="245">
                  <c:v>22512</c:v>
                </c:pt>
                <c:pt idx="246">
                  <c:v>3613</c:v>
                </c:pt>
                <c:pt idx="247">
                  <c:v>1908</c:v>
                </c:pt>
                <c:pt idx="248">
                  <c:v>11584</c:v>
                </c:pt>
                <c:pt idx="249">
                  <c:v>23337</c:v>
                </c:pt>
                <c:pt idx="250">
                  <c:v>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5-4B74-970E-7A1C27D0839E}"/>
            </c:ext>
          </c:extLst>
        </c:ser>
        <c:ser>
          <c:idx val="1"/>
          <c:order val="1"/>
          <c:tx>
            <c:strRef>
              <c:f>compare_outBKR!$O$2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compare_outBKR!$O$3:$O$47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xVal>
          <c:yVal>
            <c:numRef>
              <c:f>compare_outBKR!$O$3:$O$47</c:f>
              <c:numCache>
                <c:formatCode>General</c:formatCode>
                <c:ptCount val="4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5-4B74-970E-7A1C27D0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82552"/>
        <c:axId val="249081376"/>
      </c:scatterChart>
      <c:valAx>
        <c:axId val="249082552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1376"/>
        <c:crosses val="autoZero"/>
        <c:crossBetween val="midCat"/>
        <c:majorUnit val="2500"/>
      </c:valAx>
      <c:valAx>
        <c:axId val="24908137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BKRCast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2552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Boarding</a:t>
            </a:r>
            <a:r>
              <a:rPr lang="en-US" baseline="0"/>
              <a:t> by Transit Line (Out BKR)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BKRCast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compare_outBKR!$A$3:$A$128</c:f>
              <c:strCache>
                <c:ptCount val="126"/>
                <c:pt idx="0">
                  <c:v>M661</c:v>
                </c:pt>
                <c:pt idx="1">
                  <c:v>M201</c:v>
                </c:pt>
                <c:pt idx="2">
                  <c:v>P475</c:v>
                </c:pt>
                <c:pt idx="3">
                  <c:v>C230</c:v>
                </c:pt>
                <c:pt idx="4">
                  <c:v>M601</c:v>
                </c:pt>
                <c:pt idx="5">
                  <c:v>C111</c:v>
                </c:pt>
                <c:pt idx="6">
                  <c:v>P062</c:v>
                </c:pt>
                <c:pt idx="7">
                  <c:v>P485</c:v>
                </c:pt>
                <c:pt idx="8">
                  <c:v>M209</c:v>
                </c:pt>
                <c:pt idx="9">
                  <c:v>M995</c:v>
                </c:pt>
                <c:pt idx="10">
                  <c:v>K041</c:v>
                </c:pt>
                <c:pt idx="11">
                  <c:v>K086</c:v>
                </c:pt>
                <c:pt idx="12">
                  <c:v>M994</c:v>
                </c:pt>
                <c:pt idx="13">
                  <c:v>P503</c:v>
                </c:pt>
                <c:pt idx="14">
                  <c:v>M891</c:v>
                </c:pt>
                <c:pt idx="15">
                  <c:v>M987</c:v>
                </c:pt>
                <c:pt idx="16">
                  <c:v>M988</c:v>
                </c:pt>
                <c:pt idx="17">
                  <c:v>M173</c:v>
                </c:pt>
                <c:pt idx="18">
                  <c:v>C110</c:v>
                </c:pt>
                <c:pt idx="19">
                  <c:v>M908</c:v>
                </c:pt>
                <c:pt idx="20">
                  <c:v>K035</c:v>
                </c:pt>
                <c:pt idx="21">
                  <c:v>M907</c:v>
                </c:pt>
                <c:pt idx="22">
                  <c:v>M892</c:v>
                </c:pt>
                <c:pt idx="23">
                  <c:v>C277</c:v>
                </c:pt>
                <c:pt idx="24">
                  <c:v>K036</c:v>
                </c:pt>
                <c:pt idx="25">
                  <c:v>M910</c:v>
                </c:pt>
                <c:pt idx="26">
                  <c:v>K005</c:v>
                </c:pt>
                <c:pt idx="27">
                  <c:v>M915</c:v>
                </c:pt>
                <c:pt idx="28">
                  <c:v>M773</c:v>
                </c:pt>
                <c:pt idx="29">
                  <c:v>M919</c:v>
                </c:pt>
                <c:pt idx="30">
                  <c:v>C227</c:v>
                </c:pt>
                <c:pt idx="31">
                  <c:v>M775</c:v>
                </c:pt>
                <c:pt idx="32">
                  <c:v>K037</c:v>
                </c:pt>
                <c:pt idx="33">
                  <c:v>M139</c:v>
                </c:pt>
                <c:pt idx="34">
                  <c:v>M204</c:v>
                </c:pt>
                <c:pt idx="35">
                  <c:v>M110</c:v>
                </c:pt>
                <c:pt idx="36">
                  <c:v>C247</c:v>
                </c:pt>
                <c:pt idx="37">
                  <c:v>M917</c:v>
                </c:pt>
                <c:pt idx="38">
                  <c:v>K004</c:v>
                </c:pt>
                <c:pt idx="39">
                  <c:v>M154</c:v>
                </c:pt>
                <c:pt idx="40">
                  <c:v>M208</c:v>
                </c:pt>
                <c:pt idx="41">
                  <c:v>C422</c:v>
                </c:pt>
                <c:pt idx="42">
                  <c:v>M927</c:v>
                </c:pt>
                <c:pt idx="43">
                  <c:v>C240</c:v>
                </c:pt>
                <c:pt idx="44">
                  <c:v>M909</c:v>
                </c:pt>
                <c:pt idx="45">
                  <c:v>P013</c:v>
                </c:pt>
                <c:pt idx="46">
                  <c:v>M022</c:v>
                </c:pt>
                <c:pt idx="47">
                  <c:v>M037</c:v>
                </c:pt>
                <c:pt idx="48">
                  <c:v>M913</c:v>
                </c:pt>
                <c:pt idx="49">
                  <c:v>C220</c:v>
                </c:pt>
                <c:pt idx="50">
                  <c:v>P497</c:v>
                </c:pt>
                <c:pt idx="51">
                  <c:v>M202</c:v>
                </c:pt>
                <c:pt idx="52">
                  <c:v>M916</c:v>
                </c:pt>
                <c:pt idx="53">
                  <c:v>P409</c:v>
                </c:pt>
                <c:pt idx="54">
                  <c:v>P102</c:v>
                </c:pt>
                <c:pt idx="55">
                  <c:v>P014</c:v>
                </c:pt>
                <c:pt idx="56">
                  <c:v>K008</c:v>
                </c:pt>
                <c:pt idx="57">
                  <c:v>M186</c:v>
                </c:pt>
                <c:pt idx="58">
                  <c:v>M119</c:v>
                </c:pt>
                <c:pt idx="59">
                  <c:v>M192</c:v>
                </c:pt>
                <c:pt idx="60">
                  <c:v>M205</c:v>
                </c:pt>
                <c:pt idx="61">
                  <c:v>M914</c:v>
                </c:pt>
                <c:pt idx="62">
                  <c:v>M061</c:v>
                </c:pt>
                <c:pt idx="63">
                  <c:v>M157</c:v>
                </c:pt>
                <c:pt idx="64">
                  <c:v>C821</c:v>
                </c:pt>
                <c:pt idx="65">
                  <c:v>M152</c:v>
                </c:pt>
                <c:pt idx="66">
                  <c:v>P495</c:v>
                </c:pt>
                <c:pt idx="67">
                  <c:v>C416</c:v>
                </c:pt>
                <c:pt idx="68">
                  <c:v>C405</c:v>
                </c:pt>
                <c:pt idx="69">
                  <c:v>C425</c:v>
                </c:pt>
                <c:pt idx="70">
                  <c:v>M019</c:v>
                </c:pt>
                <c:pt idx="71">
                  <c:v>M062</c:v>
                </c:pt>
                <c:pt idx="72">
                  <c:v>M113</c:v>
                </c:pt>
                <c:pt idx="73">
                  <c:v>M123</c:v>
                </c:pt>
                <c:pt idx="74">
                  <c:v>C270</c:v>
                </c:pt>
                <c:pt idx="75">
                  <c:v>C222</c:v>
                </c:pt>
                <c:pt idx="76">
                  <c:v>M901</c:v>
                </c:pt>
                <c:pt idx="77">
                  <c:v>K034</c:v>
                </c:pt>
                <c:pt idx="78">
                  <c:v>C120</c:v>
                </c:pt>
                <c:pt idx="79">
                  <c:v>P056</c:v>
                </c:pt>
                <c:pt idx="80">
                  <c:v>M057</c:v>
                </c:pt>
                <c:pt idx="81">
                  <c:v>K024</c:v>
                </c:pt>
                <c:pt idx="82">
                  <c:v>M099</c:v>
                </c:pt>
                <c:pt idx="83">
                  <c:v>M906</c:v>
                </c:pt>
                <c:pt idx="84">
                  <c:v>M330</c:v>
                </c:pt>
                <c:pt idx="85">
                  <c:v>S595</c:v>
                </c:pt>
                <c:pt idx="86">
                  <c:v>M153</c:v>
                </c:pt>
                <c:pt idx="87">
                  <c:v>M190</c:v>
                </c:pt>
                <c:pt idx="88">
                  <c:v>M161</c:v>
                </c:pt>
                <c:pt idx="89">
                  <c:v>C275</c:v>
                </c:pt>
                <c:pt idx="90">
                  <c:v>P011</c:v>
                </c:pt>
                <c:pt idx="91">
                  <c:v>S596</c:v>
                </c:pt>
                <c:pt idx="92">
                  <c:v>C119</c:v>
                </c:pt>
                <c:pt idx="93">
                  <c:v>P042</c:v>
                </c:pt>
                <c:pt idx="94">
                  <c:v>M304</c:v>
                </c:pt>
                <c:pt idx="95">
                  <c:v>K026</c:v>
                </c:pt>
                <c:pt idx="96">
                  <c:v>C410</c:v>
                </c:pt>
                <c:pt idx="97">
                  <c:v>P100</c:v>
                </c:pt>
                <c:pt idx="98">
                  <c:v>M159</c:v>
                </c:pt>
                <c:pt idx="99">
                  <c:v>M187</c:v>
                </c:pt>
                <c:pt idx="100">
                  <c:v>C417</c:v>
                </c:pt>
                <c:pt idx="101">
                  <c:v>P045</c:v>
                </c:pt>
                <c:pt idx="102">
                  <c:v>P501</c:v>
                </c:pt>
                <c:pt idx="103">
                  <c:v>C435</c:v>
                </c:pt>
                <c:pt idx="104">
                  <c:v>M903</c:v>
                </c:pt>
                <c:pt idx="105">
                  <c:v>M116</c:v>
                </c:pt>
                <c:pt idx="106">
                  <c:v>C855</c:v>
                </c:pt>
                <c:pt idx="107">
                  <c:v>C880</c:v>
                </c:pt>
                <c:pt idx="108">
                  <c:v>M182</c:v>
                </c:pt>
                <c:pt idx="109">
                  <c:v>M122</c:v>
                </c:pt>
                <c:pt idx="110">
                  <c:v>C196</c:v>
                </c:pt>
                <c:pt idx="111">
                  <c:v>C280</c:v>
                </c:pt>
                <c:pt idx="112">
                  <c:v>M158</c:v>
                </c:pt>
                <c:pt idx="113">
                  <c:v>P051</c:v>
                </c:pt>
                <c:pt idx="114">
                  <c:v>M025</c:v>
                </c:pt>
                <c:pt idx="115">
                  <c:v>M177</c:v>
                </c:pt>
                <c:pt idx="116">
                  <c:v>P016</c:v>
                </c:pt>
                <c:pt idx="117">
                  <c:v>M118</c:v>
                </c:pt>
                <c:pt idx="118">
                  <c:v>M143</c:v>
                </c:pt>
                <c:pt idx="119">
                  <c:v>M055</c:v>
                </c:pt>
                <c:pt idx="120">
                  <c:v>C112</c:v>
                </c:pt>
                <c:pt idx="121">
                  <c:v>M193</c:v>
                </c:pt>
                <c:pt idx="122">
                  <c:v>C871</c:v>
                </c:pt>
                <c:pt idx="123">
                  <c:v>M148</c:v>
                </c:pt>
                <c:pt idx="124">
                  <c:v>M056</c:v>
                </c:pt>
                <c:pt idx="125">
                  <c:v>C421</c:v>
                </c:pt>
              </c:strCache>
            </c:strRef>
          </c:cat>
          <c:val>
            <c:numRef>
              <c:f>compare_outBKR!$L$3:$L$128</c:f>
              <c:numCache>
                <c:formatCode>_(* #,##0_);_(* \(#,##0\);_(* "-"??_);_(@_)</c:formatCode>
                <c:ptCount val="126"/>
                <c:pt idx="0">
                  <c:v>132</c:v>
                </c:pt>
                <c:pt idx="1">
                  <c:v>5.0000000000000001E-3</c:v>
                </c:pt>
                <c:pt idx="2">
                  <c:v>1479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1589</c:v>
                </c:pt>
                <c:pt idx="8">
                  <c:v>125</c:v>
                </c:pt>
                <c:pt idx="9">
                  <c:v>14</c:v>
                </c:pt>
                <c:pt idx="10">
                  <c:v>2</c:v>
                </c:pt>
                <c:pt idx="11">
                  <c:v>105</c:v>
                </c:pt>
                <c:pt idx="12">
                  <c:v>42</c:v>
                </c:pt>
                <c:pt idx="13">
                  <c:v>50</c:v>
                </c:pt>
                <c:pt idx="14">
                  <c:v>9.0000000000000011E-2</c:v>
                </c:pt>
                <c:pt idx="15">
                  <c:v>0</c:v>
                </c:pt>
                <c:pt idx="16">
                  <c:v>0</c:v>
                </c:pt>
                <c:pt idx="17">
                  <c:v>71</c:v>
                </c:pt>
                <c:pt idx="18">
                  <c:v>215</c:v>
                </c:pt>
                <c:pt idx="19">
                  <c:v>148</c:v>
                </c:pt>
                <c:pt idx="20">
                  <c:v>0</c:v>
                </c:pt>
                <c:pt idx="21">
                  <c:v>131</c:v>
                </c:pt>
                <c:pt idx="22">
                  <c:v>1.24</c:v>
                </c:pt>
                <c:pt idx="23">
                  <c:v>65</c:v>
                </c:pt>
                <c:pt idx="24">
                  <c:v>30</c:v>
                </c:pt>
                <c:pt idx="25">
                  <c:v>1.1600000000000001</c:v>
                </c:pt>
                <c:pt idx="26">
                  <c:v>46</c:v>
                </c:pt>
                <c:pt idx="27">
                  <c:v>461</c:v>
                </c:pt>
                <c:pt idx="28">
                  <c:v>0</c:v>
                </c:pt>
                <c:pt idx="29">
                  <c:v>1.2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78</c:v>
                </c:pt>
                <c:pt idx="34">
                  <c:v>0.03</c:v>
                </c:pt>
                <c:pt idx="35">
                  <c:v>138</c:v>
                </c:pt>
                <c:pt idx="36">
                  <c:v>79</c:v>
                </c:pt>
                <c:pt idx="37">
                  <c:v>30</c:v>
                </c:pt>
                <c:pt idx="38">
                  <c:v>30</c:v>
                </c:pt>
                <c:pt idx="39">
                  <c:v>40</c:v>
                </c:pt>
                <c:pt idx="40">
                  <c:v>219</c:v>
                </c:pt>
                <c:pt idx="41">
                  <c:v>405</c:v>
                </c:pt>
                <c:pt idx="42">
                  <c:v>38.03</c:v>
                </c:pt>
                <c:pt idx="43">
                  <c:v>1629</c:v>
                </c:pt>
                <c:pt idx="44">
                  <c:v>307</c:v>
                </c:pt>
                <c:pt idx="45">
                  <c:v>16.27</c:v>
                </c:pt>
                <c:pt idx="46">
                  <c:v>0</c:v>
                </c:pt>
                <c:pt idx="47">
                  <c:v>3</c:v>
                </c:pt>
                <c:pt idx="48">
                  <c:v>45</c:v>
                </c:pt>
                <c:pt idx="49">
                  <c:v>72</c:v>
                </c:pt>
                <c:pt idx="50">
                  <c:v>54</c:v>
                </c:pt>
                <c:pt idx="51">
                  <c:v>0</c:v>
                </c:pt>
                <c:pt idx="52">
                  <c:v>112</c:v>
                </c:pt>
                <c:pt idx="53">
                  <c:v>115</c:v>
                </c:pt>
                <c:pt idx="54">
                  <c:v>349</c:v>
                </c:pt>
                <c:pt idx="55">
                  <c:v>32.4</c:v>
                </c:pt>
                <c:pt idx="56">
                  <c:v>26</c:v>
                </c:pt>
                <c:pt idx="57">
                  <c:v>1128</c:v>
                </c:pt>
                <c:pt idx="58">
                  <c:v>837</c:v>
                </c:pt>
                <c:pt idx="59">
                  <c:v>82</c:v>
                </c:pt>
                <c:pt idx="60">
                  <c:v>0</c:v>
                </c:pt>
                <c:pt idx="61">
                  <c:v>65</c:v>
                </c:pt>
                <c:pt idx="62">
                  <c:v>0</c:v>
                </c:pt>
                <c:pt idx="63">
                  <c:v>291</c:v>
                </c:pt>
                <c:pt idx="64">
                  <c:v>201</c:v>
                </c:pt>
                <c:pt idx="65">
                  <c:v>624</c:v>
                </c:pt>
                <c:pt idx="66">
                  <c:v>175</c:v>
                </c:pt>
                <c:pt idx="67">
                  <c:v>147</c:v>
                </c:pt>
                <c:pt idx="68">
                  <c:v>490</c:v>
                </c:pt>
                <c:pt idx="69">
                  <c:v>211</c:v>
                </c:pt>
                <c:pt idx="70">
                  <c:v>155</c:v>
                </c:pt>
                <c:pt idx="71">
                  <c:v>292</c:v>
                </c:pt>
                <c:pt idx="72">
                  <c:v>31</c:v>
                </c:pt>
                <c:pt idx="73">
                  <c:v>343</c:v>
                </c:pt>
                <c:pt idx="74">
                  <c:v>1495</c:v>
                </c:pt>
                <c:pt idx="75">
                  <c:v>0.06</c:v>
                </c:pt>
                <c:pt idx="76">
                  <c:v>0</c:v>
                </c:pt>
                <c:pt idx="77">
                  <c:v>30</c:v>
                </c:pt>
                <c:pt idx="78">
                  <c:v>140</c:v>
                </c:pt>
                <c:pt idx="79">
                  <c:v>89</c:v>
                </c:pt>
                <c:pt idx="80">
                  <c:v>271</c:v>
                </c:pt>
                <c:pt idx="81">
                  <c:v>5.0999999999999996</c:v>
                </c:pt>
                <c:pt idx="82">
                  <c:v>75</c:v>
                </c:pt>
                <c:pt idx="83">
                  <c:v>618</c:v>
                </c:pt>
                <c:pt idx="84">
                  <c:v>26</c:v>
                </c:pt>
                <c:pt idx="85">
                  <c:v>1252</c:v>
                </c:pt>
                <c:pt idx="86">
                  <c:v>1098</c:v>
                </c:pt>
                <c:pt idx="87">
                  <c:v>601</c:v>
                </c:pt>
                <c:pt idx="88">
                  <c:v>3178</c:v>
                </c:pt>
                <c:pt idx="89">
                  <c:v>686</c:v>
                </c:pt>
                <c:pt idx="90">
                  <c:v>60</c:v>
                </c:pt>
                <c:pt idx="91">
                  <c:v>126</c:v>
                </c:pt>
                <c:pt idx="92">
                  <c:v>1408</c:v>
                </c:pt>
                <c:pt idx="93">
                  <c:v>104.25999999999999</c:v>
                </c:pt>
                <c:pt idx="94">
                  <c:v>251</c:v>
                </c:pt>
                <c:pt idx="95">
                  <c:v>516</c:v>
                </c:pt>
                <c:pt idx="96">
                  <c:v>517</c:v>
                </c:pt>
                <c:pt idx="97">
                  <c:v>6364</c:v>
                </c:pt>
                <c:pt idx="98">
                  <c:v>1371</c:v>
                </c:pt>
                <c:pt idx="99">
                  <c:v>90</c:v>
                </c:pt>
                <c:pt idx="100">
                  <c:v>485</c:v>
                </c:pt>
                <c:pt idx="101">
                  <c:v>40.200000000000003</c:v>
                </c:pt>
                <c:pt idx="102">
                  <c:v>1803</c:v>
                </c:pt>
                <c:pt idx="103">
                  <c:v>353</c:v>
                </c:pt>
                <c:pt idx="104">
                  <c:v>121</c:v>
                </c:pt>
                <c:pt idx="105">
                  <c:v>623</c:v>
                </c:pt>
                <c:pt idx="106">
                  <c:v>317</c:v>
                </c:pt>
                <c:pt idx="107">
                  <c:v>265</c:v>
                </c:pt>
                <c:pt idx="108">
                  <c:v>32.269999999999996</c:v>
                </c:pt>
                <c:pt idx="109">
                  <c:v>539</c:v>
                </c:pt>
                <c:pt idx="110">
                  <c:v>286</c:v>
                </c:pt>
                <c:pt idx="111">
                  <c:v>1004</c:v>
                </c:pt>
                <c:pt idx="112">
                  <c:v>2399</c:v>
                </c:pt>
                <c:pt idx="113">
                  <c:v>357</c:v>
                </c:pt>
                <c:pt idx="114">
                  <c:v>324</c:v>
                </c:pt>
                <c:pt idx="115">
                  <c:v>1266</c:v>
                </c:pt>
                <c:pt idx="116">
                  <c:v>538</c:v>
                </c:pt>
                <c:pt idx="117">
                  <c:v>1593</c:v>
                </c:pt>
                <c:pt idx="118">
                  <c:v>1016</c:v>
                </c:pt>
                <c:pt idx="119">
                  <c:v>374</c:v>
                </c:pt>
                <c:pt idx="120">
                  <c:v>381</c:v>
                </c:pt>
                <c:pt idx="121">
                  <c:v>114</c:v>
                </c:pt>
                <c:pt idx="122">
                  <c:v>826</c:v>
                </c:pt>
                <c:pt idx="123">
                  <c:v>1558</c:v>
                </c:pt>
                <c:pt idx="124">
                  <c:v>325</c:v>
                </c:pt>
                <c:pt idx="125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C-4995-8546-CD2DED8F2845}"/>
            </c:ext>
          </c:extLst>
        </c:ser>
        <c:ser>
          <c:idx val="0"/>
          <c:order val="1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compare_outBKR!$A$3:$A$128</c:f>
              <c:strCache>
                <c:ptCount val="126"/>
                <c:pt idx="0">
                  <c:v>M661</c:v>
                </c:pt>
                <c:pt idx="1">
                  <c:v>M201</c:v>
                </c:pt>
                <c:pt idx="2">
                  <c:v>P475</c:v>
                </c:pt>
                <c:pt idx="3">
                  <c:v>C230</c:v>
                </c:pt>
                <c:pt idx="4">
                  <c:v>M601</c:v>
                </c:pt>
                <c:pt idx="5">
                  <c:v>C111</c:v>
                </c:pt>
                <c:pt idx="6">
                  <c:v>P062</c:v>
                </c:pt>
                <c:pt idx="7">
                  <c:v>P485</c:v>
                </c:pt>
                <c:pt idx="8">
                  <c:v>M209</c:v>
                </c:pt>
                <c:pt idx="9">
                  <c:v>M995</c:v>
                </c:pt>
                <c:pt idx="10">
                  <c:v>K041</c:v>
                </c:pt>
                <c:pt idx="11">
                  <c:v>K086</c:v>
                </c:pt>
                <c:pt idx="12">
                  <c:v>M994</c:v>
                </c:pt>
                <c:pt idx="13">
                  <c:v>P503</c:v>
                </c:pt>
                <c:pt idx="14">
                  <c:v>M891</c:v>
                </c:pt>
                <c:pt idx="15">
                  <c:v>M987</c:v>
                </c:pt>
                <c:pt idx="16">
                  <c:v>M988</c:v>
                </c:pt>
                <c:pt idx="17">
                  <c:v>M173</c:v>
                </c:pt>
                <c:pt idx="18">
                  <c:v>C110</c:v>
                </c:pt>
                <c:pt idx="19">
                  <c:v>M908</c:v>
                </c:pt>
                <c:pt idx="20">
                  <c:v>K035</c:v>
                </c:pt>
                <c:pt idx="21">
                  <c:v>M907</c:v>
                </c:pt>
                <c:pt idx="22">
                  <c:v>M892</c:v>
                </c:pt>
                <c:pt idx="23">
                  <c:v>C277</c:v>
                </c:pt>
                <c:pt idx="24">
                  <c:v>K036</c:v>
                </c:pt>
                <c:pt idx="25">
                  <c:v>M910</c:v>
                </c:pt>
                <c:pt idx="26">
                  <c:v>K005</c:v>
                </c:pt>
                <c:pt idx="27">
                  <c:v>M915</c:v>
                </c:pt>
                <c:pt idx="28">
                  <c:v>M773</c:v>
                </c:pt>
                <c:pt idx="29">
                  <c:v>M919</c:v>
                </c:pt>
                <c:pt idx="30">
                  <c:v>C227</c:v>
                </c:pt>
                <c:pt idx="31">
                  <c:v>M775</c:v>
                </c:pt>
                <c:pt idx="32">
                  <c:v>K037</c:v>
                </c:pt>
                <c:pt idx="33">
                  <c:v>M139</c:v>
                </c:pt>
                <c:pt idx="34">
                  <c:v>M204</c:v>
                </c:pt>
                <c:pt idx="35">
                  <c:v>M110</c:v>
                </c:pt>
                <c:pt idx="36">
                  <c:v>C247</c:v>
                </c:pt>
                <c:pt idx="37">
                  <c:v>M917</c:v>
                </c:pt>
                <c:pt idx="38">
                  <c:v>K004</c:v>
                </c:pt>
                <c:pt idx="39">
                  <c:v>M154</c:v>
                </c:pt>
                <c:pt idx="40">
                  <c:v>M208</c:v>
                </c:pt>
                <c:pt idx="41">
                  <c:v>C422</c:v>
                </c:pt>
                <c:pt idx="42">
                  <c:v>M927</c:v>
                </c:pt>
                <c:pt idx="43">
                  <c:v>C240</c:v>
                </c:pt>
                <c:pt idx="44">
                  <c:v>M909</c:v>
                </c:pt>
                <c:pt idx="45">
                  <c:v>P013</c:v>
                </c:pt>
                <c:pt idx="46">
                  <c:v>M022</c:v>
                </c:pt>
                <c:pt idx="47">
                  <c:v>M037</c:v>
                </c:pt>
                <c:pt idx="48">
                  <c:v>M913</c:v>
                </c:pt>
                <c:pt idx="49">
                  <c:v>C220</c:v>
                </c:pt>
                <c:pt idx="50">
                  <c:v>P497</c:v>
                </c:pt>
                <c:pt idx="51">
                  <c:v>M202</c:v>
                </c:pt>
                <c:pt idx="52">
                  <c:v>M916</c:v>
                </c:pt>
                <c:pt idx="53">
                  <c:v>P409</c:v>
                </c:pt>
                <c:pt idx="54">
                  <c:v>P102</c:v>
                </c:pt>
                <c:pt idx="55">
                  <c:v>P014</c:v>
                </c:pt>
                <c:pt idx="56">
                  <c:v>K008</c:v>
                </c:pt>
                <c:pt idx="57">
                  <c:v>M186</c:v>
                </c:pt>
                <c:pt idx="58">
                  <c:v>M119</c:v>
                </c:pt>
                <c:pt idx="59">
                  <c:v>M192</c:v>
                </c:pt>
                <c:pt idx="60">
                  <c:v>M205</c:v>
                </c:pt>
                <c:pt idx="61">
                  <c:v>M914</c:v>
                </c:pt>
                <c:pt idx="62">
                  <c:v>M061</c:v>
                </c:pt>
                <c:pt idx="63">
                  <c:v>M157</c:v>
                </c:pt>
                <c:pt idx="64">
                  <c:v>C821</c:v>
                </c:pt>
                <c:pt idx="65">
                  <c:v>M152</c:v>
                </c:pt>
                <c:pt idx="66">
                  <c:v>P495</c:v>
                </c:pt>
                <c:pt idx="67">
                  <c:v>C416</c:v>
                </c:pt>
                <c:pt idx="68">
                  <c:v>C405</c:v>
                </c:pt>
                <c:pt idx="69">
                  <c:v>C425</c:v>
                </c:pt>
                <c:pt idx="70">
                  <c:v>M019</c:v>
                </c:pt>
                <c:pt idx="71">
                  <c:v>M062</c:v>
                </c:pt>
                <c:pt idx="72">
                  <c:v>M113</c:v>
                </c:pt>
                <c:pt idx="73">
                  <c:v>M123</c:v>
                </c:pt>
                <c:pt idx="74">
                  <c:v>C270</c:v>
                </c:pt>
                <c:pt idx="75">
                  <c:v>C222</c:v>
                </c:pt>
                <c:pt idx="76">
                  <c:v>M901</c:v>
                </c:pt>
                <c:pt idx="77">
                  <c:v>K034</c:v>
                </c:pt>
                <c:pt idx="78">
                  <c:v>C120</c:v>
                </c:pt>
                <c:pt idx="79">
                  <c:v>P056</c:v>
                </c:pt>
                <c:pt idx="80">
                  <c:v>M057</c:v>
                </c:pt>
                <c:pt idx="81">
                  <c:v>K024</c:v>
                </c:pt>
                <c:pt idx="82">
                  <c:v>M099</c:v>
                </c:pt>
                <c:pt idx="83">
                  <c:v>M906</c:v>
                </c:pt>
                <c:pt idx="84">
                  <c:v>M330</c:v>
                </c:pt>
                <c:pt idx="85">
                  <c:v>S595</c:v>
                </c:pt>
                <c:pt idx="86">
                  <c:v>M153</c:v>
                </c:pt>
                <c:pt idx="87">
                  <c:v>M190</c:v>
                </c:pt>
                <c:pt idx="88">
                  <c:v>M161</c:v>
                </c:pt>
                <c:pt idx="89">
                  <c:v>C275</c:v>
                </c:pt>
                <c:pt idx="90">
                  <c:v>P011</c:v>
                </c:pt>
                <c:pt idx="91">
                  <c:v>S596</c:v>
                </c:pt>
                <c:pt idx="92">
                  <c:v>C119</c:v>
                </c:pt>
                <c:pt idx="93">
                  <c:v>P042</c:v>
                </c:pt>
                <c:pt idx="94">
                  <c:v>M304</c:v>
                </c:pt>
                <c:pt idx="95">
                  <c:v>K026</c:v>
                </c:pt>
                <c:pt idx="96">
                  <c:v>C410</c:v>
                </c:pt>
                <c:pt idx="97">
                  <c:v>P100</c:v>
                </c:pt>
                <c:pt idx="98">
                  <c:v>M159</c:v>
                </c:pt>
                <c:pt idx="99">
                  <c:v>M187</c:v>
                </c:pt>
                <c:pt idx="100">
                  <c:v>C417</c:v>
                </c:pt>
                <c:pt idx="101">
                  <c:v>P045</c:v>
                </c:pt>
                <c:pt idx="102">
                  <c:v>P501</c:v>
                </c:pt>
                <c:pt idx="103">
                  <c:v>C435</c:v>
                </c:pt>
                <c:pt idx="104">
                  <c:v>M903</c:v>
                </c:pt>
                <c:pt idx="105">
                  <c:v>M116</c:v>
                </c:pt>
                <c:pt idx="106">
                  <c:v>C855</c:v>
                </c:pt>
                <c:pt idx="107">
                  <c:v>C880</c:v>
                </c:pt>
                <c:pt idx="108">
                  <c:v>M182</c:v>
                </c:pt>
                <c:pt idx="109">
                  <c:v>M122</c:v>
                </c:pt>
                <c:pt idx="110">
                  <c:v>C196</c:v>
                </c:pt>
                <c:pt idx="111">
                  <c:v>C280</c:v>
                </c:pt>
                <c:pt idx="112">
                  <c:v>M158</c:v>
                </c:pt>
                <c:pt idx="113">
                  <c:v>P051</c:v>
                </c:pt>
                <c:pt idx="114">
                  <c:v>M025</c:v>
                </c:pt>
                <c:pt idx="115">
                  <c:v>M177</c:v>
                </c:pt>
                <c:pt idx="116">
                  <c:v>P016</c:v>
                </c:pt>
                <c:pt idx="117">
                  <c:v>M118</c:v>
                </c:pt>
                <c:pt idx="118">
                  <c:v>M143</c:v>
                </c:pt>
                <c:pt idx="119">
                  <c:v>M055</c:v>
                </c:pt>
                <c:pt idx="120">
                  <c:v>C112</c:v>
                </c:pt>
                <c:pt idx="121">
                  <c:v>M193</c:v>
                </c:pt>
                <c:pt idx="122">
                  <c:v>C871</c:v>
                </c:pt>
                <c:pt idx="123">
                  <c:v>M148</c:v>
                </c:pt>
                <c:pt idx="124">
                  <c:v>M056</c:v>
                </c:pt>
                <c:pt idx="125">
                  <c:v>C421</c:v>
                </c:pt>
              </c:strCache>
            </c:strRef>
          </c:cat>
          <c:val>
            <c:numRef>
              <c:f>compare_outBKR!$G$3:$G$128</c:f>
              <c:numCache>
                <c:formatCode>_(* #,##0_);_(* \(#,##0\);_(* "-"??_);_(@_)</c:formatCode>
                <c:ptCount val="126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28</c:v>
                </c:pt>
                <c:pt idx="5">
                  <c:v>31</c:v>
                </c:pt>
                <c:pt idx="6">
                  <c:v>32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46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64</c:v>
                </c:pt>
                <c:pt idx="16">
                  <c:v>64</c:v>
                </c:pt>
                <c:pt idx="17">
                  <c:v>68</c:v>
                </c:pt>
                <c:pt idx="18">
                  <c:v>77</c:v>
                </c:pt>
                <c:pt idx="19">
                  <c:v>80</c:v>
                </c:pt>
                <c:pt idx="20">
                  <c:v>85</c:v>
                </c:pt>
                <c:pt idx="21">
                  <c:v>86</c:v>
                </c:pt>
                <c:pt idx="22">
                  <c:v>92</c:v>
                </c:pt>
                <c:pt idx="23">
                  <c:v>94</c:v>
                </c:pt>
                <c:pt idx="24">
                  <c:v>102</c:v>
                </c:pt>
                <c:pt idx="25">
                  <c:v>103</c:v>
                </c:pt>
                <c:pt idx="26">
                  <c:v>112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126</c:v>
                </c:pt>
                <c:pt idx="32">
                  <c:v>128</c:v>
                </c:pt>
                <c:pt idx="33">
                  <c:v>131</c:v>
                </c:pt>
                <c:pt idx="34">
                  <c:v>139</c:v>
                </c:pt>
                <c:pt idx="35">
                  <c:v>144</c:v>
                </c:pt>
                <c:pt idx="36">
                  <c:v>148</c:v>
                </c:pt>
                <c:pt idx="37">
                  <c:v>149</c:v>
                </c:pt>
                <c:pt idx="38">
                  <c:v>152</c:v>
                </c:pt>
                <c:pt idx="39">
                  <c:v>153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168</c:v>
                </c:pt>
                <c:pt idx="45">
                  <c:v>172</c:v>
                </c:pt>
                <c:pt idx="46">
                  <c:v>176</c:v>
                </c:pt>
                <c:pt idx="47">
                  <c:v>181</c:v>
                </c:pt>
                <c:pt idx="48">
                  <c:v>181</c:v>
                </c:pt>
                <c:pt idx="49">
                  <c:v>197</c:v>
                </c:pt>
                <c:pt idx="50">
                  <c:v>200</c:v>
                </c:pt>
                <c:pt idx="51">
                  <c:v>203</c:v>
                </c:pt>
                <c:pt idx="52">
                  <c:v>203</c:v>
                </c:pt>
                <c:pt idx="53">
                  <c:v>208</c:v>
                </c:pt>
                <c:pt idx="54">
                  <c:v>210</c:v>
                </c:pt>
                <c:pt idx="55">
                  <c:v>214</c:v>
                </c:pt>
                <c:pt idx="56">
                  <c:v>228</c:v>
                </c:pt>
                <c:pt idx="57">
                  <c:v>228</c:v>
                </c:pt>
                <c:pt idx="58">
                  <c:v>234</c:v>
                </c:pt>
                <c:pt idx="59">
                  <c:v>234</c:v>
                </c:pt>
                <c:pt idx="60">
                  <c:v>234</c:v>
                </c:pt>
                <c:pt idx="61">
                  <c:v>235</c:v>
                </c:pt>
                <c:pt idx="62">
                  <c:v>238</c:v>
                </c:pt>
                <c:pt idx="63">
                  <c:v>239</c:v>
                </c:pt>
                <c:pt idx="64">
                  <c:v>245</c:v>
                </c:pt>
                <c:pt idx="65">
                  <c:v>258</c:v>
                </c:pt>
                <c:pt idx="66">
                  <c:v>264</c:v>
                </c:pt>
                <c:pt idx="67">
                  <c:v>266</c:v>
                </c:pt>
                <c:pt idx="68">
                  <c:v>268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293</c:v>
                </c:pt>
                <c:pt idx="73">
                  <c:v>309</c:v>
                </c:pt>
                <c:pt idx="74">
                  <c:v>311</c:v>
                </c:pt>
                <c:pt idx="75">
                  <c:v>329</c:v>
                </c:pt>
                <c:pt idx="76">
                  <c:v>336</c:v>
                </c:pt>
                <c:pt idx="77">
                  <c:v>341</c:v>
                </c:pt>
                <c:pt idx="78">
                  <c:v>342</c:v>
                </c:pt>
                <c:pt idx="79">
                  <c:v>350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357</c:v>
                </c:pt>
                <c:pt idx="84">
                  <c:v>373</c:v>
                </c:pt>
                <c:pt idx="85">
                  <c:v>399</c:v>
                </c:pt>
                <c:pt idx="86">
                  <c:v>402</c:v>
                </c:pt>
                <c:pt idx="87">
                  <c:v>407</c:v>
                </c:pt>
                <c:pt idx="88">
                  <c:v>410</c:v>
                </c:pt>
                <c:pt idx="89">
                  <c:v>426</c:v>
                </c:pt>
                <c:pt idx="90">
                  <c:v>427</c:v>
                </c:pt>
                <c:pt idx="91">
                  <c:v>433</c:v>
                </c:pt>
                <c:pt idx="92">
                  <c:v>440</c:v>
                </c:pt>
                <c:pt idx="93">
                  <c:v>441</c:v>
                </c:pt>
                <c:pt idx="94">
                  <c:v>443</c:v>
                </c:pt>
                <c:pt idx="95">
                  <c:v>452</c:v>
                </c:pt>
                <c:pt idx="96">
                  <c:v>464</c:v>
                </c:pt>
                <c:pt idx="97">
                  <c:v>471</c:v>
                </c:pt>
                <c:pt idx="98">
                  <c:v>479</c:v>
                </c:pt>
                <c:pt idx="99">
                  <c:v>483</c:v>
                </c:pt>
                <c:pt idx="100">
                  <c:v>491</c:v>
                </c:pt>
                <c:pt idx="101">
                  <c:v>493</c:v>
                </c:pt>
                <c:pt idx="102">
                  <c:v>495</c:v>
                </c:pt>
                <c:pt idx="103">
                  <c:v>497</c:v>
                </c:pt>
                <c:pt idx="104">
                  <c:v>506</c:v>
                </c:pt>
                <c:pt idx="105">
                  <c:v>508</c:v>
                </c:pt>
                <c:pt idx="106">
                  <c:v>522</c:v>
                </c:pt>
                <c:pt idx="107">
                  <c:v>523</c:v>
                </c:pt>
                <c:pt idx="108">
                  <c:v>547</c:v>
                </c:pt>
                <c:pt idx="109">
                  <c:v>549</c:v>
                </c:pt>
                <c:pt idx="110">
                  <c:v>559</c:v>
                </c:pt>
                <c:pt idx="111">
                  <c:v>566</c:v>
                </c:pt>
                <c:pt idx="112">
                  <c:v>570</c:v>
                </c:pt>
                <c:pt idx="113">
                  <c:v>584</c:v>
                </c:pt>
                <c:pt idx="114">
                  <c:v>588</c:v>
                </c:pt>
                <c:pt idx="115">
                  <c:v>605</c:v>
                </c:pt>
                <c:pt idx="116">
                  <c:v>616</c:v>
                </c:pt>
                <c:pt idx="117">
                  <c:v>621</c:v>
                </c:pt>
                <c:pt idx="118">
                  <c:v>621</c:v>
                </c:pt>
                <c:pt idx="119">
                  <c:v>635</c:v>
                </c:pt>
                <c:pt idx="120">
                  <c:v>639</c:v>
                </c:pt>
                <c:pt idx="121">
                  <c:v>647</c:v>
                </c:pt>
                <c:pt idx="122">
                  <c:v>648</c:v>
                </c:pt>
                <c:pt idx="123">
                  <c:v>662</c:v>
                </c:pt>
                <c:pt idx="124">
                  <c:v>682</c:v>
                </c:pt>
                <c:pt idx="125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C-4995-8546-CD2DED8F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084120"/>
        <c:axId val="249081768"/>
      </c:barChart>
      <c:catAx>
        <c:axId val="24908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1768"/>
        <c:crossesAt val="0"/>
        <c:auto val="1"/>
        <c:lblAlgn val="ctr"/>
        <c:lblOffset val="100"/>
        <c:noMultiLvlLbl val="0"/>
      </c:catAx>
      <c:valAx>
        <c:axId val="249081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412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Boarding</a:t>
            </a:r>
            <a:r>
              <a:rPr lang="en-US" baseline="0"/>
              <a:t> by Transit Line (Out BKR)</a:t>
            </a:r>
            <a:endParaRPr lang="en-US"/>
          </a:p>
        </c:rich>
      </c:tx>
      <c:layout>
        <c:manualLayout>
          <c:xMode val="edge"/>
          <c:yMode val="edge"/>
          <c:x val="0.14015819191832521"/>
          <c:y val="1.2631578947368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BKRCast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compare_outBKR!$A$129:$A$254</c:f>
              <c:strCache>
                <c:ptCount val="126"/>
                <c:pt idx="0">
                  <c:v>P028</c:v>
                </c:pt>
                <c:pt idx="1">
                  <c:v>C860</c:v>
                </c:pt>
                <c:pt idx="2">
                  <c:v>M178</c:v>
                </c:pt>
                <c:pt idx="3">
                  <c:v>S586</c:v>
                </c:pt>
                <c:pt idx="4">
                  <c:v>M179</c:v>
                </c:pt>
                <c:pt idx="5">
                  <c:v>M017</c:v>
                </c:pt>
                <c:pt idx="6">
                  <c:v>P010</c:v>
                </c:pt>
                <c:pt idx="7">
                  <c:v>P410</c:v>
                </c:pt>
                <c:pt idx="8">
                  <c:v>P054</c:v>
                </c:pt>
                <c:pt idx="9">
                  <c:v>M183</c:v>
                </c:pt>
                <c:pt idx="10">
                  <c:v>C113</c:v>
                </c:pt>
                <c:pt idx="11">
                  <c:v>M197</c:v>
                </c:pt>
                <c:pt idx="12">
                  <c:v>M064</c:v>
                </c:pt>
                <c:pt idx="13">
                  <c:v>C130</c:v>
                </c:pt>
                <c:pt idx="14">
                  <c:v>P400</c:v>
                </c:pt>
                <c:pt idx="15">
                  <c:v>C412</c:v>
                </c:pt>
                <c:pt idx="16">
                  <c:v>M047</c:v>
                </c:pt>
                <c:pt idx="17">
                  <c:v>M316</c:v>
                </c:pt>
                <c:pt idx="18">
                  <c:v>M102</c:v>
                </c:pt>
                <c:pt idx="19">
                  <c:v>M355</c:v>
                </c:pt>
                <c:pt idx="20">
                  <c:v>P214</c:v>
                </c:pt>
                <c:pt idx="21">
                  <c:v>M121</c:v>
                </c:pt>
                <c:pt idx="22">
                  <c:v>M018</c:v>
                </c:pt>
                <c:pt idx="23">
                  <c:v>S592</c:v>
                </c:pt>
                <c:pt idx="24">
                  <c:v>P300</c:v>
                </c:pt>
                <c:pt idx="25">
                  <c:v>P041</c:v>
                </c:pt>
                <c:pt idx="26">
                  <c:v>P212</c:v>
                </c:pt>
                <c:pt idx="27">
                  <c:v>P055</c:v>
                </c:pt>
                <c:pt idx="28">
                  <c:v>M373</c:v>
                </c:pt>
                <c:pt idx="29">
                  <c:v>M077</c:v>
                </c:pt>
                <c:pt idx="30">
                  <c:v>P402</c:v>
                </c:pt>
                <c:pt idx="31">
                  <c:v>M015</c:v>
                </c:pt>
                <c:pt idx="32">
                  <c:v>P206</c:v>
                </c:pt>
                <c:pt idx="33">
                  <c:v>K022</c:v>
                </c:pt>
                <c:pt idx="34">
                  <c:v>P052</c:v>
                </c:pt>
                <c:pt idx="35">
                  <c:v>M076</c:v>
                </c:pt>
                <c:pt idx="36">
                  <c:v>M105</c:v>
                </c:pt>
                <c:pt idx="37">
                  <c:v>C415</c:v>
                </c:pt>
                <c:pt idx="38">
                  <c:v>P500</c:v>
                </c:pt>
                <c:pt idx="39">
                  <c:v>P053</c:v>
                </c:pt>
                <c:pt idx="40">
                  <c:v>M156</c:v>
                </c:pt>
                <c:pt idx="41">
                  <c:v>P048</c:v>
                </c:pt>
                <c:pt idx="42">
                  <c:v>M029</c:v>
                </c:pt>
                <c:pt idx="43">
                  <c:v>M303</c:v>
                </c:pt>
                <c:pt idx="44">
                  <c:v>P204</c:v>
                </c:pt>
                <c:pt idx="45">
                  <c:v>C402</c:v>
                </c:pt>
                <c:pt idx="46">
                  <c:v>P057</c:v>
                </c:pt>
                <c:pt idx="47">
                  <c:v>M030</c:v>
                </c:pt>
                <c:pt idx="48">
                  <c:v>M348</c:v>
                </c:pt>
                <c:pt idx="49">
                  <c:v>M345</c:v>
                </c:pt>
                <c:pt idx="50">
                  <c:v>M027</c:v>
                </c:pt>
                <c:pt idx="51">
                  <c:v>M347</c:v>
                </c:pt>
                <c:pt idx="52">
                  <c:v>M074</c:v>
                </c:pt>
                <c:pt idx="53">
                  <c:v>C101</c:v>
                </c:pt>
                <c:pt idx="54">
                  <c:v>C413</c:v>
                </c:pt>
                <c:pt idx="55">
                  <c:v>M346</c:v>
                </c:pt>
                <c:pt idx="56">
                  <c:v>M107</c:v>
                </c:pt>
                <c:pt idx="57">
                  <c:v>C202</c:v>
                </c:pt>
                <c:pt idx="58">
                  <c:v>P202</c:v>
                </c:pt>
                <c:pt idx="59">
                  <c:v>C201</c:v>
                </c:pt>
                <c:pt idx="60">
                  <c:v>S577</c:v>
                </c:pt>
                <c:pt idx="61">
                  <c:v>M301</c:v>
                </c:pt>
                <c:pt idx="62">
                  <c:v>M168</c:v>
                </c:pt>
                <c:pt idx="63">
                  <c:v>M033</c:v>
                </c:pt>
                <c:pt idx="64">
                  <c:v>C116</c:v>
                </c:pt>
                <c:pt idx="65">
                  <c:v>S578</c:v>
                </c:pt>
                <c:pt idx="66">
                  <c:v>M067</c:v>
                </c:pt>
                <c:pt idx="67">
                  <c:v>M125</c:v>
                </c:pt>
                <c:pt idx="68">
                  <c:v>S594</c:v>
                </c:pt>
                <c:pt idx="69">
                  <c:v>C115</c:v>
                </c:pt>
                <c:pt idx="70">
                  <c:v>M164</c:v>
                </c:pt>
                <c:pt idx="71">
                  <c:v>M031</c:v>
                </c:pt>
                <c:pt idx="72">
                  <c:v>M068</c:v>
                </c:pt>
                <c:pt idx="73">
                  <c:v>M050</c:v>
                </c:pt>
                <c:pt idx="74">
                  <c:v>M166</c:v>
                </c:pt>
                <c:pt idx="75">
                  <c:v>P003</c:v>
                </c:pt>
                <c:pt idx="76">
                  <c:v>S574</c:v>
                </c:pt>
                <c:pt idx="77">
                  <c:v>M024</c:v>
                </c:pt>
                <c:pt idx="78">
                  <c:v>M001</c:v>
                </c:pt>
                <c:pt idx="79">
                  <c:v>M181</c:v>
                </c:pt>
                <c:pt idx="80">
                  <c:v>M014</c:v>
                </c:pt>
                <c:pt idx="81">
                  <c:v>M009</c:v>
                </c:pt>
                <c:pt idx="82">
                  <c:v>M032</c:v>
                </c:pt>
                <c:pt idx="83">
                  <c:v>M132</c:v>
                </c:pt>
                <c:pt idx="84">
                  <c:v>P002</c:v>
                </c:pt>
                <c:pt idx="85">
                  <c:v>M131</c:v>
                </c:pt>
                <c:pt idx="86">
                  <c:v>M066</c:v>
                </c:pt>
                <c:pt idx="87">
                  <c:v>S590</c:v>
                </c:pt>
                <c:pt idx="88">
                  <c:v>M065</c:v>
                </c:pt>
                <c:pt idx="89">
                  <c:v>M169</c:v>
                </c:pt>
                <c:pt idx="90">
                  <c:v>M013</c:v>
                </c:pt>
                <c:pt idx="91">
                  <c:v>M124</c:v>
                </c:pt>
                <c:pt idx="92">
                  <c:v>M012</c:v>
                </c:pt>
                <c:pt idx="93">
                  <c:v>M140</c:v>
                </c:pt>
                <c:pt idx="94">
                  <c:v>M026</c:v>
                </c:pt>
                <c:pt idx="95">
                  <c:v>M011</c:v>
                </c:pt>
                <c:pt idx="96">
                  <c:v>M028</c:v>
                </c:pt>
                <c:pt idx="97">
                  <c:v>M128</c:v>
                </c:pt>
                <c:pt idx="98">
                  <c:v>M075</c:v>
                </c:pt>
                <c:pt idx="99">
                  <c:v>M070</c:v>
                </c:pt>
                <c:pt idx="100">
                  <c:v>M010</c:v>
                </c:pt>
                <c:pt idx="101">
                  <c:v>M016</c:v>
                </c:pt>
                <c:pt idx="102">
                  <c:v>M072</c:v>
                </c:pt>
                <c:pt idx="103">
                  <c:v>M060</c:v>
                </c:pt>
                <c:pt idx="104">
                  <c:v>M101</c:v>
                </c:pt>
                <c:pt idx="105">
                  <c:v>M180</c:v>
                </c:pt>
                <c:pt idx="106">
                  <c:v>M004</c:v>
                </c:pt>
                <c:pt idx="107">
                  <c:v>M021</c:v>
                </c:pt>
                <c:pt idx="108">
                  <c:v>M106</c:v>
                </c:pt>
                <c:pt idx="109">
                  <c:v>M071</c:v>
                </c:pt>
                <c:pt idx="110">
                  <c:v>M002</c:v>
                </c:pt>
                <c:pt idx="111">
                  <c:v>M073</c:v>
                </c:pt>
                <c:pt idx="112">
                  <c:v>P001</c:v>
                </c:pt>
                <c:pt idx="113">
                  <c:v>M003</c:v>
                </c:pt>
                <c:pt idx="114">
                  <c:v>M150</c:v>
                </c:pt>
                <c:pt idx="115">
                  <c:v>M044</c:v>
                </c:pt>
                <c:pt idx="116">
                  <c:v>M043</c:v>
                </c:pt>
                <c:pt idx="117">
                  <c:v>M005</c:v>
                </c:pt>
                <c:pt idx="118">
                  <c:v>M040</c:v>
                </c:pt>
                <c:pt idx="119">
                  <c:v>M049</c:v>
                </c:pt>
                <c:pt idx="120">
                  <c:v>M120</c:v>
                </c:pt>
                <c:pt idx="121">
                  <c:v>M041</c:v>
                </c:pt>
                <c:pt idx="122">
                  <c:v>M008</c:v>
                </c:pt>
                <c:pt idx="123">
                  <c:v>M036</c:v>
                </c:pt>
                <c:pt idx="124">
                  <c:v>M048</c:v>
                </c:pt>
                <c:pt idx="125">
                  <c:v>M007</c:v>
                </c:pt>
              </c:strCache>
            </c:strRef>
          </c:cat>
          <c:val>
            <c:numRef>
              <c:f>compare_outBKR!$L$129:$L$254</c:f>
              <c:numCache>
                <c:formatCode>_(* #,##0_);_(* \(#,##0\);_(* "-"??_);_(@_)</c:formatCode>
                <c:ptCount val="126"/>
                <c:pt idx="0">
                  <c:v>184</c:v>
                </c:pt>
                <c:pt idx="1">
                  <c:v>649</c:v>
                </c:pt>
                <c:pt idx="2">
                  <c:v>1270</c:v>
                </c:pt>
                <c:pt idx="3">
                  <c:v>136</c:v>
                </c:pt>
                <c:pt idx="4">
                  <c:v>1121</c:v>
                </c:pt>
                <c:pt idx="5">
                  <c:v>533</c:v>
                </c:pt>
                <c:pt idx="6">
                  <c:v>1008</c:v>
                </c:pt>
                <c:pt idx="7">
                  <c:v>2255</c:v>
                </c:pt>
                <c:pt idx="8">
                  <c:v>46</c:v>
                </c:pt>
                <c:pt idx="9">
                  <c:v>229</c:v>
                </c:pt>
                <c:pt idx="10">
                  <c:v>1220</c:v>
                </c:pt>
                <c:pt idx="11">
                  <c:v>723</c:v>
                </c:pt>
                <c:pt idx="12">
                  <c:v>997</c:v>
                </c:pt>
                <c:pt idx="13">
                  <c:v>1227</c:v>
                </c:pt>
                <c:pt idx="14">
                  <c:v>3380</c:v>
                </c:pt>
                <c:pt idx="15">
                  <c:v>261</c:v>
                </c:pt>
                <c:pt idx="16">
                  <c:v>328.1</c:v>
                </c:pt>
                <c:pt idx="17">
                  <c:v>90</c:v>
                </c:pt>
                <c:pt idx="18">
                  <c:v>2546</c:v>
                </c:pt>
                <c:pt idx="19">
                  <c:v>1096</c:v>
                </c:pt>
                <c:pt idx="20">
                  <c:v>137</c:v>
                </c:pt>
                <c:pt idx="21">
                  <c:v>461</c:v>
                </c:pt>
                <c:pt idx="22">
                  <c:v>1175</c:v>
                </c:pt>
                <c:pt idx="23">
                  <c:v>1676</c:v>
                </c:pt>
                <c:pt idx="24">
                  <c:v>4512</c:v>
                </c:pt>
                <c:pt idx="25">
                  <c:v>996</c:v>
                </c:pt>
                <c:pt idx="26">
                  <c:v>1.2</c:v>
                </c:pt>
                <c:pt idx="27">
                  <c:v>797.3</c:v>
                </c:pt>
                <c:pt idx="28">
                  <c:v>3450</c:v>
                </c:pt>
                <c:pt idx="29">
                  <c:v>1294</c:v>
                </c:pt>
                <c:pt idx="30">
                  <c:v>1984</c:v>
                </c:pt>
                <c:pt idx="31">
                  <c:v>664</c:v>
                </c:pt>
                <c:pt idx="32">
                  <c:v>198</c:v>
                </c:pt>
                <c:pt idx="33">
                  <c:v>67</c:v>
                </c:pt>
                <c:pt idx="34">
                  <c:v>46.2</c:v>
                </c:pt>
                <c:pt idx="35">
                  <c:v>2775</c:v>
                </c:pt>
                <c:pt idx="36">
                  <c:v>620</c:v>
                </c:pt>
                <c:pt idx="37">
                  <c:v>971</c:v>
                </c:pt>
                <c:pt idx="38">
                  <c:v>1898</c:v>
                </c:pt>
                <c:pt idx="39">
                  <c:v>377</c:v>
                </c:pt>
                <c:pt idx="40">
                  <c:v>212</c:v>
                </c:pt>
                <c:pt idx="41">
                  <c:v>1997</c:v>
                </c:pt>
                <c:pt idx="42">
                  <c:v>775</c:v>
                </c:pt>
                <c:pt idx="43">
                  <c:v>2165</c:v>
                </c:pt>
                <c:pt idx="44">
                  <c:v>1411</c:v>
                </c:pt>
                <c:pt idx="45">
                  <c:v>970</c:v>
                </c:pt>
                <c:pt idx="46">
                  <c:v>121</c:v>
                </c:pt>
                <c:pt idx="47">
                  <c:v>666</c:v>
                </c:pt>
                <c:pt idx="48">
                  <c:v>1577</c:v>
                </c:pt>
                <c:pt idx="49">
                  <c:v>256</c:v>
                </c:pt>
                <c:pt idx="50">
                  <c:v>2252</c:v>
                </c:pt>
                <c:pt idx="51">
                  <c:v>1415</c:v>
                </c:pt>
                <c:pt idx="52">
                  <c:v>3150</c:v>
                </c:pt>
                <c:pt idx="53">
                  <c:v>1344</c:v>
                </c:pt>
                <c:pt idx="54">
                  <c:v>437</c:v>
                </c:pt>
                <c:pt idx="55">
                  <c:v>373</c:v>
                </c:pt>
                <c:pt idx="56">
                  <c:v>1158</c:v>
                </c:pt>
                <c:pt idx="57">
                  <c:v>3969</c:v>
                </c:pt>
                <c:pt idx="58">
                  <c:v>1584</c:v>
                </c:pt>
                <c:pt idx="59">
                  <c:v>4761</c:v>
                </c:pt>
                <c:pt idx="60">
                  <c:v>218</c:v>
                </c:pt>
                <c:pt idx="61">
                  <c:v>569</c:v>
                </c:pt>
                <c:pt idx="62">
                  <c:v>4067</c:v>
                </c:pt>
                <c:pt idx="63">
                  <c:v>1982</c:v>
                </c:pt>
                <c:pt idx="64">
                  <c:v>1918</c:v>
                </c:pt>
                <c:pt idx="65">
                  <c:v>1818</c:v>
                </c:pt>
                <c:pt idx="66">
                  <c:v>962</c:v>
                </c:pt>
                <c:pt idx="67">
                  <c:v>2578</c:v>
                </c:pt>
                <c:pt idx="68">
                  <c:v>1101</c:v>
                </c:pt>
                <c:pt idx="69">
                  <c:v>3952</c:v>
                </c:pt>
                <c:pt idx="70">
                  <c:v>2580</c:v>
                </c:pt>
                <c:pt idx="71">
                  <c:v>2289</c:v>
                </c:pt>
                <c:pt idx="72">
                  <c:v>276</c:v>
                </c:pt>
                <c:pt idx="73">
                  <c:v>1339</c:v>
                </c:pt>
                <c:pt idx="74">
                  <c:v>697</c:v>
                </c:pt>
                <c:pt idx="75">
                  <c:v>1413</c:v>
                </c:pt>
                <c:pt idx="76">
                  <c:v>5708</c:v>
                </c:pt>
                <c:pt idx="77">
                  <c:v>3537</c:v>
                </c:pt>
                <c:pt idx="78">
                  <c:v>1667</c:v>
                </c:pt>
                <c:pt idx="79">
                  <c:v>4343</c:v>
                </c:pt>
                <c:pt idx="80">
                  <c:v>1214</c:v>
                </c:pt>
                <c:pt idx="81">
                  <c:v>3765</c:v>
                </c:pt>
                <c:pt idx="82">
                  <c:v>3396</c:v>
                </c:pt>
                <c:pt idx="83">
                  <c:v>6374</c:v>
                </c:pt>
                <c:pt idx="84">
                  <c:v>8266</c:v>
                </c:pt>
                <c:pt idx="85">
                  <c:v>6089</c:v>
                </c:pt>
                <c:pt idx="86">
                  <c:v>1209</c:v>
                </c:pt>
                <c:pt idx="87">
                  <c:v>3491</c:v>
                </c:pt>
                <c:pt idx="88">
                  <c:v>2911</c:v>
                </c:pt>
                <c:pt idx="89">
                  <c:v>2619</c:v>
                </c:pt>
                <c:pt idx="90">
                  <c:v>1070</c:v>
                </c:pt>
                <c:pt idx="91">
                  <c:v>7676</c:v>
                </c:pt>
                <c:pt idx="92">
                  <c:v>3228</c:v>
                </c:pt>
                <c:pt idx="93">
                  <c:v>4606</c:v>
                </c:pt>
                <c:pt idx="94">
                  <c:v>1279</c:v>
                </c:pt>
                <c:pt idx="95">
                  <c:v>2729</c:v>
                </c:pt>
                <c:pt idx="96">
                  <c:v>1660</c:v>
                </c:pt>
                <c:pt idx="97">
                  <c:v>1918</c:v>
                </c:pt>
                <c:pt idx="98">
                  <c:v>4084</c:v>
                </c:pt>
                <c:pt idx="99">
                  <c:v>13291</c:v>
                </c:pt>
                <c:pt idx="100">
                  <c:v>955</c:v>
                </c:pt>
                <c:pt idx="101">
                  <c:v>2374</c:v>
                </c:pt>
                <c:pt idx="102">
                  <c:v>3427</c:v>
                </c:pt>
                <c:pt idx="103">
                  <c:v>3521</c:v>
                </c:pt>
                <c:pt idx="104">
                  <c:v>6499</c:v>
                </c:pt>
                <c:pt idx="105">
                  <c:v>2626</c:v>
                </c:pt>
                <c:pt idx="106">
                  <c:v>2766</c:v>
                </c:pt>
                <c:pt idx="107">
                  <c:v>1518</c:v>
                </c:pt>
                <c:pt idx="108">
                  <c:v>628</c:v>
                </c:pt>
                <c:pt idx="109">
                  <c:v>4211</c:v>
                </c:pt>
                <c:pt idx="110">
                  <c:v>3257</c:v>
                </c:pt>
                <c:pt idx="111">
                  <c:v>7033</c:v>
                </c:pt>
                <c:pt idx="112">
                  <c:v>3920</c:v>
                </c:pt>
                <c:pt idx="113">
                  <c:v>4632</c:v>
                </c:pt>
                <c:pt idx="114">
                  <c:v>5197</c:v>
                </c:pt>
                <c:pt idx="115">
                  <c:v>11228</c:v>
                </c:pt>
                <c:pt idx="116">
                  <c:v>364</c:v>
                </c:pt>
                <c:pt idx="117">
                  <c:v>9845</c:v>
                </c:pt>
                <c:pt idx="118">
                  <c:v>5184</c:v>
                </c:pt>
                <c:pt idx="119">
                  <c:v>9606</c:v>
                </c:pt>
                <c:pt idx="120">
                  <c:v>22512</c:v>
                </c:pt>
                <c:pt idx="121">
                  <c:v>3613</c:v>
                </c:pt>
                <c:pt idx="122">
                  <c:v>1908</c:v>
                </c:pt>
                <c:pt idx="123">
                  <c:v>11584</c:v>
                </c:pt>
                <c:pt idx="124">
                  <c:v>23337</c:v>
                </c:pt>
                <c:pt idx="125">
                  <c:v>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9-4B5F-BD49-F0BE610E7184}"/>
            </c:ext>
          </c:extLst>
        </c:ser>
        <c:ser>
          <c:idx val="0"/>
          <c:order val="1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compare_outBKR!$A$129:$A$254</c:f>
              <c:strCache>
                <c:ptCount val="126"/>
                <c:pt idx="0">
                  <c:v>P028</c:v>
                </c:pt>
                <c:pt idx="1">
                  <c:v>C860</c:v>
                </c:pt>
                <c:pt idx="2">
                  <c:v>M178</c:v>
                </c:pt>
                <c:pt idx="3">
                  <c:v>S586</c:v>
                </c:pt>
                <c:pt idx="4">
                  <c:v>M179</c:v>
                </c:pt>
                <c:pt idx="5">
                  <c:v>M017</c:v>
                </c:pt>
                <c:pt idx="6">
                  <c:v>P010</c:v>
                </c:pt>
                <c:pt idx="7">
                  <c:v>P410</c:v>
                </c:pt>
                <c:pt idx="8">
                  <c:v>P054</c:v>
                </c:pt>
                <c:pt idx="9">
                  <c:v>M183</c:v>
                </c:pt>
                <c:pt idx="10">
                  <c:v>C113</c:v>
                </c:pt>
                <c:pt idx="11">
                  <c:v>M197</c:v>
                </c:pt>
                <c:pt idx="12">
                  <c:v>M064</c:v>
                </c:pt>
                <c:pt idx="13">
                  <c:v>C130</c:v>
                </c:pt>
                <c:pt idx="14">
                  <c:v>P400</c:v>
                </c:pt>
                <c:pt idx="15">
                  <c:v>C412</c:v>
                </c:pt>
                <c:pt idx="16">
                  <c:v>M047</c:v>
                </c:pt>
                <c:pt idx="17">
                  <c:v>M316</c:v>
                </c:pt>
                <c:pt idx="18">
                  <c:v>M102</c:v>
                </c:pt>
                <c:pt idx="19">
                  <c:v>M355</c:v>
                </c:pt>
                <c:pt idx="20">
                  <c:v>P214</c:v>
                </c:pt>
                <c:pt idx="21">
                  <c:v>M121</c:v>
                </c:pt>
                <c:pt idx="22">
                  <c:v>M018</c:v>
                </c:pt>
                <c:pt idx="23">
                  <c:v>S592</c:v>
                </c:pt>
                <c:pt idx="24">
                  <c:v>P300</c:v>
                </c:pt>
                <c:pt idx="25">
                  <c:v>P041</c:v>
                </c:pt>
                <c:pt idx="26">
                  <c:v>P212</c:v>
                </c:pt>
                <c:pt idx="27">
                  <c:v>P055</c:v>
                </c:pt>
                <c:pt idx="28">
                  <c:v>M373</c:v>
                </c:pt>
                <c:pt idx="29">
                  <c:v>M077</c:v>
                </c:pt>
                <c:pt idx="30">
                  <c:v>P402</c:v>
                </c:pt>
                <c:pt idx="31">
                  <c:v>M015</c:v>
                </c:pt>
                <c:pt idx="32">
                  <c:v>P206</c:v>
                </c:pt>
                <c:pt idx="33">
                  <c:v>K022</c:v>
                </c:pt>
                <c:pt idx="34">
                  <c:v>P052</c:v>
                </c:pt>
                <c:pt idx="35">
                  <c:v>M076</c:v>
                </c:pt>
                <c:pt idx="36">
                  <c:v>M105</c:v>
                </c:pt>
                <c:pt idx="37">
                  <c:v>C415</c:v>
                </c:pt>
                <c:pt idx="38">
                  <c:v>P500</c:v>
                </c:pt>
                <c:pt idx="39">
                  <c:v>P053</c:v>
                </c:pt>
                <c:pt idx="40">
                  <c:v>M156</c:v>
                </c:pt>
                <c:pt idx="41">
                  <c:v>P048</c:v>
                </c:pt>
                <c:pt idx="42">
                  <c:v>M029</c:v>
                </c:pt>
                <c:pt idx="43">
                  <c:v>M303</c:v>
                </c:pt>
                <c:pt idx="44">
                  <c:v>P204</c:v>
                </c:pt>
                <c:pt idx="45">
                  <c:v>C402</c:v>
                </c:pt>
                <c:pt idx="46">
                  <c:v>P057</c:v>
                </c:pt>
                <c:pt idx="47">
                  <c:v>M030</c:v>
                </c:pt>
                <c:pt idx="48">
                  <c:v>M348</c:v>
                </c:pt>
                <c:pt idx="49">
                  <c:v>M345</c:v>
                </c:pt>
                <c:pt idx="50">
                  <c:v>M027</c:v>
                </c:pt>
                <c:pt idx="51">
                  <c:v>M347</c:v>
                </c:pt>
                <c:pt idx="52">
                  <c:v>M074</c:v>
                </c:pt>
                <c:pt idx="53">
                  <c:v>C101</c:v>
                </c:pt>
                <c:pt idx="54">
                  <c:v>C413</c:v>
                </c:pt>
                <c:pt idx="55">
                  <c:v>M346</c:v>
                </c:pt>
                <c:pt idx="56">
                  <c:v>M107</c:v>
                </c:pt>
                <c:pt idx="57">
                  <c:v>C202</c:v>
                </c:pt>
                <c:pt idx="58">
                  <c:v>P202</c:v>
                </c:pt>
                <c:pt idx="59">
                  <c:v>C201</c:v>
                </c:pt>
                <c:pt idx="60">
                  <c:v>S577</c:v>
                </c:pt>
                <c:pt idx="61">
                  <c:v>M301</c:v>
                </c:pt>
                <c:pt idx="62">
                  <c:v>M168</c:v>
                </c:pt>
                <c:pt idx="63">
                  <c:v>M033</c:v>
                </c:pt>
                <c:pt idx="64">
                  <c:v>C116</c:v>
                </c:pt>
                <c:pt idx="65">
                  <c:v>S578</c:v>
                </c:pt>
                <c:pt idx="66">
                  <c:v>M067</c:v>
                </c:pt>
                <c:pt idx="67">
                  <c:v>M125</c:v>
                </c:pt>
                <c:pt idx="68">
                  <c:v>S594</c:v>
                </c:pt>
                <c:pt idx="69">
                  <c:v>C115</c:v>
                </c:pt>
                <c:pt idx="70">
                  <c:v>M164</c:v>
                </c:pt>
                <c:pt idx="71">
                  <c:v>M031</c:v>
                </c:pt>
                <c:pt idx="72">
                  <c:v>M068</c:v>
                </c:pt>
                <c:pt idx="73">
                  <c:v>M050</c:v>
                </c:pt>
                <c:pt idx="74">
                  <c:v>M166</c:v>
                </c:pt>
                <c:pt idx="75">
                  <c:v>P003</c:v>
                </c:pt>
                <c:pt idx="76">
                  <c:v>S574</c:v>
                </c:pt>
                <c:pt idx="77">
                  <c:v>M024</c:v>
                </c:pt>
                <c:pt idx="78">
                  <c:v>M001</c:v>
                </c:pt>
                <c:pt idx="79">
                  <c:v>M181</c:v>
                </c:pt>
                <c:pt idx="80">
                  <c:v>M014</c:v>
                </c:pt>
                <c:pt idx="81">
                  <c:v>M009</c:v>
                </c:pt>
                <c:pt idx="82">
                  <c:v>M032</c:v>
                </c:pt>
                <c:pt idx="83">
                  <c:v>M132</c:v>
                </c:pt>
                <c:pt idx="84">
                  <c:v>P002</c:v>
                </c:pt>
                <c:pt idx="85">
                  <c:v>M131</c:v>
                </c:pt>
                <c:pt idx="86">
                  <c:v>M066</c:v>
                </c:pt>
                <c:pt idx="87">
                  <c:v>S590</c:v>
                </c:pt>
                <c:pt idx="88">
                  <c:v>M065</c:v>
                </c:pt>
                <c:pt idx="89">
                  <c:v>M169</c:v>
                </c:pt>
                <c:pt idx="90">
                  <c:v>M013</c:v>
                </c:pt>
                <c:pt idx="91">
                  <c:v>M124</c:v>
                </c:pt>
                <c:pt idx="92">
                  <c:v>M012</c:v>
                </c:pt>
                <c:pt idx="93">
                  <c:v>M140</c:v>
                </c:pt>
                <c:pt idx="94">
                  <c:v>M026</c:v>
                </c:pt>
                <c:pt idx="95">
                  <c:v>M011</c:v>
                </c:pt>
                <c:pt idx="96">
                  <c:v>M028</c:v>
                </c:pt>
                <c:pt idx="97">
                  <c:v>M128</c:v>
                </c:pt>
                <c:pt idx="98">
                  <c:v>M075</c:v>
                </c:pt>
                <c:pt idx="99">
                  <c:v>M070</c:v>
                </c:pt>
                <c:pt idx="100">
                  <c:v>M010</c:v>
                </c:pt>
                <c:pt idx="101">
                  <c:v>M016</c:v>
                </c:pt>
                <c:pt idx="102">
                  <c:v>M072</c:v>
                </c:pt>
                <c:pt idx="103">
                  <c:v>M060</c:v>
                </c:pt>
                <c:pt idx="104">
                  <c:v>M101</c:v>
                </c:pt>
                <c:pt idx="105">
                  <c:v>M180</c:v>
                </c:pt>
                <c:pt idx="106">
                  <c:v>M004</c:v>
                </c:pt>
                <c:pt idx="107">
                  <c:v>M021</c:v>
                </c:pt>
                <c:pt idx="108">
                  <c:v>M106</c:v>
                </c:pt>
                <c:pt idx="109">
                  <c:v>M071</c:v>
                </c:pt>
                <c:pt idx="110">
                  <c:v>M002</c:v>
                </c:pt>
                <c:pt idx="111">
                  <c:v>M073</c:v>
                </c:pt>
                <c:pt idx="112">
                  <c:v>P001</c:v>
                </c:pt>
                <c:pt idx="113">
                  <c:v>M003</c:v>
                </c:pt>
                <c:pt idx="114">
                  <c:v>M150</c:v>
                </c:pt>
                <c:pt idx="115">
                  <c:v>M044</c:v>
                </c:pt>
                <c:pt idx="116">
                  <c:v>M043</c:v>
                </c:pt>
                <c:pt idx="117">
                  <c:v>M005</c:v>
                </c:pt>
                <c:pt idx="118">
                  <c:v>M040</c:v>
                </c:pt>
                <c:pt idx="119">
                  <c:v>M049</c:v>
                </c:pt>
                <c:pt idx="120">
                  <c:v>M120</c:v>
                </c:pt>
                <c:pt idx="121">
                  <c:v>M041</c:v>
                </c:pt>
                <c:pt idx="122">
                  <c:v>M008</c:v>
                </c:pt>
                <c:pt idx="123">
                  <c:v>M036</c:v>
                </c:pt>
                <c:pt idx="124">
                  <c:v>M048</c:v>
                </c:pt>
                <c:pt idx="125">
                  <c:v>M007</c:v>
                </c:pt>
              </c:strCache>
            </c:strRef>
          </c:cat>
          <c:val>
            <c:numRef>
              <c:f>compare_outBKR!$G$129:$G$254</c:f>
              <c:numCache>
                <c:formatCode>_(* #,##0_);_(* \(#,##0\);_(* "-"??_);_(@_)</c:formatCode>
                <c:ptCount val="126"/>
                <c:pt idx="0">
                  <c:v>689</c:v>
                </c:pt>
                <c:pt idx="1">
                  <c:v>691</c:v>
                </c:pt>
                <c:pt idx="2">
                  <c:v>693</c:v>
                </c:pt>
                <c:pt idx="3">
                  <c:v>693</c:v>
                </c:pt>
                <c:pt idx="4">
                  <c:v>712</c:v>
                </c:pt>
                <c:pt idx="5">
                  <c:v>723</c:v>
                </c:pt>
                <c:pt idx="6">
                  <c:v>727</c:v>
                </c:pt>
                <c:pt idx="7">
                  <c:v>728</c:v>
                </c:pt>
                <c:pt idx="8">
                  <c:v>736</c:v>
                </c:pt>
                <c:pt idx="9">
                  <c:v>738</c:v>
                </c:pt>
                <c:pt idx="10">
                  <c:v>760</c:v>
                </c:pt>
                <c:pt idx="11">
                  <c:v>776</c:v>
                </c:pt>
                <c:pt idx="12">
                  <c:v>825</c:v>
                </c:pt>
                <c:pt idx="13">
                  <c:v>831</c:v>
                </c:pt>
                <c:pt idx="14">
                  <c:v>837</c:v>
                </c:pt>
                <c:pt idx="15">
                  <c:v>839</c:v>
                </c:pt>
                <c:pt idx="16">
                  <c:v>839</c:v>
                </c:pt>
                <c:pt idx="17">
                  <c:v>859</c:v>
                </c:pt>
                <c:pt idx="18">
                  <c:v>883</c:v>
                </c:pt>
                <c:pt idx="19">
                  <c:v>883</c:v>
                </c:pt>
                <c:pt idx="20">
                  <c:v>891</c:v>
                </c:pt>
                <c:pt idx="21">
                  <c:v>906</c:v>
                </c:pt>
                <c:pt idx="22">
                  <c:v>909</c:v>
                </c:pt>
                <c:pt idx="23">
                  <c:v>966</c:v>
                </c:pt>
                <c:pt idx="24">
                  <c:v>997</c:v>
                </c:pt>
                <c:pt idx="25">
                  <c:v>1004</c:v>
                </c:pt>
                <c:pt idx="26">
                  <c:v>1005</c:v>
                </c:pt>
                <c:pt idx="27">
                  <c:v>1012</c:v>
                </c:pt>
                <c:pt idx="28">
                  <c:v>1019</c:v>
                </c:pt>
                <c:pt idx="29">
                  <c:v>1024</c:v>
                </c:pt>
                <c:pt idx="30">
                  <c:v>1034</c:v>
                </c:pt>
                <c:pt idx="31">
                  <c:v>1038</c:v>
                </c:pt>
                <c:pt idx="32">
                  <c:v>1094</c:v>
                </c:pt>
                <c:pt idx="33">
                  <c:v>1095</c:v>
                </c:pt>
                <c:pt idx="34">
                  <c:v>1101</c:v>
                </c:pt>
                <c:pt idx="35">
                  <c:v>1102</c:v>
                </c:pt>
                <c:pt idx="36">
                  <c:v>1102</c:v>
                </c:pt>
                <c:pt idx="37">
                  <c:v>1104</c:v>
                </c:pt>
                <c:pt idx="38">
                  <c:v>1120</c:v>
                </c:pt>
                <c:pt idx="39">
                  <c:v>1154</c:v>
                </c:pt>
                <c:pt idx="40">
                  <c:v>1159</c:v>
                </c:pt>
                <c:pt idx="41">
                  <c:v>1170</c:v>
                </c:pt>
                <c:pt idx="42">
                  <c:v>1246</c:v>
                </c:pt>
                <c:pt idx="43">
                  <c:v>1256</c:v>
                </c:pt>
                <c:pt idx="44">
                  <c:v>1258</c:v>
                </c:pt>
                <c:pt idx="45">
                  <c:v>1289</c:v>
                </c:pt>
                <c:pt idx="46">
                  <c:v>1306</c:v>
                </c:pt>
                <c:pt idx="47">
                  <c:v>1308</c:v>
                </c:pt>
                <c:pt idx="48">
                  <c:v>1308</c:v>
                </c:pt>
                <c:pt idx="49">
                  <c:v>1338</c:v>
                </c:pt>
                <c:pt idx="50">
                  <c:v>1358</c:v>
                </c:pt>
                <c:pt idx="51">
                  <c:v>1366</c:v>
                </c:pt>
                <c:pt idx="52">
                  <c:v>1373</c:v>
                </c:pt>
                <c:pt idx="53">
                  <c:v>1394</c:v>
                </c:pt>
                <c:pt idx="54">
                  <c:v>1421</c:v>
                </c:pt>
                <c:pt idx="55">
                  <c:v>1449</c:v>
                </c:pt>
                <c:pt idx="56">
                  <c:v>1485</c:v>
                </c:pt>
                <c:pt idx="57">
                  <c:v>1505</c:v>
                </c:pt>
                <c:pt idx="58">
                  <c:v>1514</c:v>
                </c:pt>
                <c:pt idx="59">
                  <c:v>1561</c:v>
                </c:pt>
                <c:pt idx="60">
                  <c:v>1619</c:v>
                </c:pt>
                <c:pt idx="61">
                  <c:v>1628</c:v>
                </c:pt>
                <c:pt idx="62">
                  <c:v>1658</c:v>
                </c:pt>
                <c:pt idx="63">
                  <c:v>1675</c:v>
                </c:pt>
                <c:pt idx="64">
                  <c:v>1747</c:v>
                </c:pt>
                <c:pt idx="65">
                  <c:v>1771</c:v>
                </c:pt>
                <c:pt idx="66">
                  <c:v>1796</c:v>
                </c:pt>
                <c:pt idx="67">
                  <c:v>1857</c:v>
                </c:pt>
                <c:pt idx="68">
                  <c:v>1883</c:v>
                </c:pt>
                <c:pt idx="69">
                  <c:v>1981</c:v>
                </c:pt>
                <c:pt idx="70">
                  <c:v>2038</c:v>
                </c:pt>
                <c:pt idx="71">
                  <c:v>2084</c:v>
                </c:pt>
                <c:pt idx="72">
                  <c:v>2165</c:v>
                </c:pt>
                <c:pt idx="73">
                  <c:v>2178</c:v>
                </c:pt>
                <c:pt idx="74">
                  <c:v>2224</c:v>
                </c:pt>
                <c:pt idx="75">
                  <c:v>2333</c:v>
                </c:pt>
                <c:pt idx="76">
                  <c:v>2340</c:v>
                </c:pt>
                <c:pt idx="77">
                  <c:v>2397</c:v>
                </c:pt>
                <c:pt idx="78">
                  <c:v>2424</c:v>
                </c:pt>
                <c:pt idx="79">
                  <c:v>2430</c:v>
                </c:pt>
                <c:pt idx="80">
                  <c:v>2652</c:v>
                </c:pt>
                <c:pt idx="81">
                  <c:v>2782</c:v>
                </c:pt>
                <c:pt idx="82">
                  <c:v>2783</c:v>
                </c:pt>
                <c:pt idx="83">
                  <c:v>3019</c:v>
                </c:pt>
                <c:pt idx="84">
                  <c:v>3050</c:v>
                </c:pt>
                <c:pt idx="85">
                  <c:v>3058</c:v>
                </c:pt>
                <c:pt idx="86">
                  <c:v>3093</c:v>
                </c:pt>
                <c:pt idx="87">
                  <c:v>3167</c:v>
                </c:pt>
                <c:pt idx="88">
                  <c:v>3179</c:v>
                </c:pt>
                <c:pt idx="89">
                  <c:v>3225</c:v>
                </c:pt>
                <c:pt idx="90">
                  <c:v>3241</c:v>
                </c:pt>
                <c:pt idx="91">
                  <c:v>3433</c:v>
                </c:pt>
                <c:pt idx="92">
                  <c:v>3470</c:v>
                </c:pt>
                <c:pt idx="93">
                  <c:v>3645</c:v>
                </c:pt>
                <c:pt idx="94">
                  <c:v>3674</c:v>
                </c:pt>
                <c:pt idx="95">
                  <c:v>3744</c:v>
                </c:pt>
                <c:pt idx="96">
                  <c:v>4153</c:v>
                </c:pt>
                <c:pt idx="97">
                  <c:v>4352</c:v>
                </c:pt>
                <c:pt idx="98">
                  <c:v>4401</c:v>
                </c:pt>
                <c:pt idx="99">
                  <c:v>4647</c:v>
                </c:pt>
                <c:pt idx="100">
                  <c:v>4708</c:v>
                </c:pt>
                <c:pt idx="101">
                  <c:v>4784</c:v>
                </c:pt>
                <c:pt idx="102">
                  <c:v>4821</c:v>
                </c:pt>
                <c:pt idx="103">
                  <c:v>4901</c:v>
                </c:pt>
                <c:pt idx="104">
                  <c:v>4923</c:v>
                </c:pt>
                <c:pt idx="105">
                  <c:v>4960</c:v>
                </c:pt>
                <c:pt idx="106">
                  <c:v>4994</c:v>
                </c:pt>
                <c:pt idx="107">
                  <c:v>5030</c:v>
                </c:pt>
                <c:pt idx="108">
                  <c:v>5141</c:v>
                </c:pt>
                <c:pt idx="109">
                  <c:v>5273</c:v>
                </c:pt>
                <c:pt idx="110">
                  <c:v>5613</c:v>
                </c:pt>
                <c:pt idx="111">
                  <c:v>6083</c:v>
                </c:pt>
                <c:pt idx="112">
                  <c:v>6475</c:v>
                </c:pt>
                <c:pt idx="113">
                  <c:v>6574</c:v>
                </c:pt>
                <c:pt idx="114">
                  <c:v>7027</c:v>
                </c:pt>
                <c:pt idx="115">
                  <c:v>7444</c:v>
                </c:pt>
                <c:pt idx="116">
                  <c:v>7748</c:v>
                </c:pt>
                <c:pt idx="117">
                  <c:v>7869</c:v>
                </c:pt>
                <c:pt idx="118">
                  <c:v>7935</c:v>
                </c:pt>
                <c:pt idx="119">
                  <c:v>8010</c:v>
                </c:pt>
                <c:pt idx="120">
                  <c:v>9037</c:v>
                </c:pt>
                <c:pt idx="121">
                  <c:v>9735</c:v>
                </c:pt>
                <c:pt idx="122">
                  <c:v>10316</c:v>
                </c:pt>
                <c:pt idx="123">
                  <c:v>10624</c:v>
                </c:pt>
                <c:pt idx="124">
                  <c:v>11998</c:v>
                </c:pt>
                <c:pt idx="125">
                  <c:v>13467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9-4B5F-BD49-F0BE610E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078632"/>
        <c:axId val="249079808"/>
      </c:barChart>
      <c:catAx>
        <c:axId val="24907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9808"/>
        <c:crossesAt val="0"/>
        <c:auto val="1"/>
        <c:lblAlgn val="ctr"/>
        <c:lblOffset val="100"/>
        <c:noMultiLvlLbl val="0"/>
      </c:catAx>
      <c:valAx>
        <c:axId val="249079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863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280986</xdr:colOff>
      <xdr:row>72</xdr:row>
      <xdr:rowOff>71437</xdr:rowOff>
    </xdr:from>
    <xdr:to>
      <xdr:col>41</xdr:col>
      <xdr:colOff>523875</xdr:colOff>
      <xdr:row>95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364D-8C83-4C2F-B9E3-719AC064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623886</xdr:colOff>
      <xdr:row>10</xdr:row>
      <xdr:rowOff>61912</xdr:rowOff>
    </xdr:from>
    <xdr:to>
      <xdr:col>27</xdr:col>
      <xdr:colOff>28574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BAB86-C2BE-4CF1-906E-A77455FD4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257705</xdr:colOff>
      <xdr:row>7</xdr:row>
      <xdr:rowOff>128588</xdr:rowOff>
    </xdr:from>
    <xdr:to>
      <xdr:col>23</xdr:col>
      <xdr:colOff>148166</xdr:colOff>
      <xdr:row>31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C83DD-DE5E-498C-B0A2-E1263C47B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382588</xdr:colOff>
      <xdr:row>7</xdr:row>
      <xdr:rowOff>129117</xdr:rowOff>
    </xdr:from>
    <xdr:to>
      <xdr:col>33</xdr:col>
      <xdr:colOff>34926</xdr:colOff>
      <xdr:row>55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7F78F-2FB2-416F-A9EA-E6FE9F7D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500064</xdr:colOff>
      <xdr:row>10</xdr:row>
      <xdr:rowOff>38100</xdr:rowOff>
    </xdr:from>
    <xdr:to>
      <xdr:col>24</xdr:col>
      <xdr:colOff>390525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AF4C1-C877-44BE-9EBF-BD851767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538162</xdr:colOff>
      <xdr:row>14</xdr:row>
      <xdr:rowOff>28575</xdr:rowOff>
    </xdr:from>
    <xdr:to>
      <xdr:col>31</xdr:col>
      <xdr:colOff>190500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F0CAF-5A3D-4F32-8F12-6621F2FE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109539</xdr:colOff>
      <xdr:row>8</xdr:row>
      <xdr:rowOff>33337</xdr:rowOff>
    </xdr:from>
    <xdr:to>
      <xdr:col>22</xdr:col>
      <xdr:colOff>485775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BA2FF-AD5C-4C1C-8282-59919E3D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233362</xdr:colOff>
      <xdr:row>6</xdr:row>
      <xdr:rowOff>9525</xdr:rowOff>
    </xdr:from>
    <xdr:to>
      <xdr:col>34</xdr:col>
      <xdr:colOff>600075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922A5-3FB1-4535-9043-41ED008B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390525</xdr:colOff>
      <xdr:row>6</xdr:row>
      <xdr:rowOff>9525</xdr:rowOff>
    </xdr:from>
    <xdr:to>
      <xdr:col>29</xdr:col>
      <xdr:colOff>147638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E15F7A-321D-4302-85D0-5378EF3BB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2873.521167013889" createdVersion="6" refreshedVersion="6" minRefreshableVersion="3" recordCount="629" xr:uid="{00000000-000A-0000-FFFF-FFFF06000000}">
  <cacheSource type="worksheet">
    <worksheetSource ref="A1:O630" sheet="transit_line_attrs"/>
  </cacheSource>
  <cacheFields count="15">
    <cacheField name="FID" numFmtId="0">
      <sharedItems containsSemiMixedTypes="0" containsString="0" containsNumber="1" containsInteger="1" minValue="0" maxValue="628"/>
    </cacheField>
    <cacheField name="ID" numFmtId="0">
      <sharedItems containsSemiMixedTypes="0" containsString="0" containsNumber="1" containsInteger="1" minValue="1001" maxValue="8022"/>
    </cacheField>
    <cacheField name="MODE" numFmtId="0">
      <sharedItems/>
    </cacheField>
    <cacheField name="VEHICLE" numFmtId="0">
      <sharedItems containsSemiMixedTypes="0" containsString="0" containsNumber="1" containsInteger="1" minValue="2" maxValue="9"/>
    </cacheField>
    <cacheField name="HEADWAY" numFmtId="0">
      <sharedItems containsSemiMixedTypes="0" containsString="0" containsNumber="1" containsInteger="1" minValue="6" maxValue="180"/>
    </cacheField>
    <cacheField name="SPEED" numFmtId="0">
      <sharedItems containsSemiMixedTypes="0" containsString="0" containsNumber="1" containsInteger="1" minValue="15" maxValue="15"/>
    </cacheField>
    <cacheField name="DESC_" numFmtId="0">
      <sharedItems count="629">
        <s v="C101-N"/>
        <s v="C101-S"/>
        <s v="C105-N"/>
        <s v="C105-S"/>
        <s v="C106-N"/>
        <s v="C106-S"/>
        <s v="C110-E"/>
        <s v="C110-W"/>
        <s v="C111-E"/>
        <s v="C112-N"/>
        <s v="C112-S"/>
        <s v="C113-N"/>
        <s v="C113-S"/>
        <s v="C115-N"/>
        <s v="C115-S"/>
        <s v="C116-E"/>
        <s v="C116-W"/>
        <s v="C119-N"/>
        <s v="C119-S"/>
        <s v="C120-E"/>
        <s v="C120-W"/>
        <s v="C130-E"/>
        <s v="C130-W"/>
        <s v="C196-E"/>
        <s v="C196-W"/>
        <s v="C201-N"/>
        <s v="C201-S"/>
        <s v="C202-N"/>
        <s v="C202-S"/>
        <s v="C220-N"/>
        <s v="C220-S"/>
        <s v="C222-E"/>
        <s v="C222-W"/>
        <s v="C227-N"/>
        <s v="C230-E"/>
        <s v="C240-E"/>
        <s v="C240-W"/>
        <s v="C247-N"/>
        <s v="C270-E"/>
        <s v="C270-W"/>
        <s v="C275-E"/>
        <s v="C275-W"/>
        <s v="C277-E"/>
        <s v="C280-E"/>
        <s v="C280-W"/>
        <s v="C402-N"/>
        <s v="C405-N"/>
        <s v="C410-N"/>
        <s v="C412-N"/>
        <s v="C413-N"/>
        <s v="C415-N"/>
        <s v="C416-N"/>
        <s v="C417-N"/>
        <s v="C421-N"/>
        <s v="C422-N"/>
        <s v="C424-N"/>
        <s v="C425-N"/>
        <s v="C435-N"/>
        <s v="C821-N"/>
        <s v="C855-N"/>
        <s v="C860-N"/>
        <s v="C871-N"/>
        <s v="C880-N"/>
        <s v="CSWF-N"/>
        <s v="CSWF-S"/>
        <s v="E002-L"/>
        <s v="E003-N"/>
        <s v="E003-S"/>
        <s v="E004-L"/>
        <s v="E006-N"/>
        <s v="E006-S"/>
        <s v="E007-N"/>
        <s v="E007-S"/>
        <s v="E008-N"/>
        <s v="E008-S"/>
        <s v="E012-L"/>
        <s v="E017-N"/>
        <s v="E017-S"/>
        <s v="E018-E"/>
        <s v="E018-W"/>
        <s v="E029-N"/>
        <s v="E029-S"/>
        <s v="E070-W"/>
        <s v="K004-L"/>
        <s v="K005-L"/>
        <s v="K008-L"/>
        <s v="K009-L"/>
        <s v="K011-L"/>
        <s v="K012-L"/>
        <s v="K013-L"/>
        <s v="K017-N"/>
        <s v="K017-S"/>
        <s v="K020-L"/>
        <s v="K020-W"/>
        <s v="K021-L"/>
        <s v="K022-W"/>
        <s v="K023-L"/>
        <s v="K023-N"/>
        <s v="K024-L"/>
        <s v="K025-L"/>
        <s v="K026-L"/>
        <s v="K029-L"/>
        <s v="K032-L"/>
        <s v="K033-W"/>
        <s v="K034-L"/>
        <s v="K035-L"/>
        <s v="K036-L"/>
        <s v="K037-L"/>
        <s v="K041-L"/>
        <s v="K043-L"/>
        <s v="K081-L"/>
        <s v="K085-W"/>
        <s v="K086-E"/>
        <s v="K086-W"/>
        <s v="K090-S"/>
        <s v="K091-N"/>
        <s v="K091-S"/>
        <s v="K092-L"/>
        <s v="K093-N"/>
        <s v="K094-N"/>
        <s v="K095-W"/>
        <s v="K096-N"/>
        <s v="K097-W"/>
        <s v="K098-S"/>
        <s v="K099-S"/>
        <s v="K106-W"/>
        <s v="K15A-N"/>
        <s v="K15B-N"/>
        <s v="K15C-N"/>
        <s v="K15K-N"/>
        <s v="K90A-N"/>
        <s v="K90B-N"/>
        <s v="K90C-N"/>
        <s v="K90D-N"/>
        <s v="KA-B-N"/>
        <s v="KB-A-S"/>
        <s v="KPRD-L"/>
        <s v="M001-N"/>
        <s v="M001-S"/>
        <s v="M002-E"/>
        <s v="M002-W"/>
        <s v="M003-E"/>
        <s v="M003-W"/>
        <s v="M004-N"/>
        <s v="M004-S"/>
        <s v="M005-N"/>
        <s v="M005-S"/>
        <s v="M007-N"/>
        <s v="M007-S"/>
        <s v="M008-N"/>
        <s v="M008-S"/>
        <s v="M009-N"/>
        <s v="M009-S"/>
        <s v="M00A-N"/>
        <s v="M00A-S"/>
        <s v="M00B-E"/>
        <s v="M00B-W"/>
        <s v="M00C-N"/>
        <s v="M00C-S"/>
        <s v="M00D-N"/>
        <s v="M00D-S"/>
        <s v="M00E-N"/>
        <s v="M00E-S"/>
        <s v="M010-N"/>
        <s v="M010-S"/>
        <s v="M011-E"/>
        <s v="M011-W"/>
        <s v="M012-N"/>
        <s v="M012-S"/>
        <s v="M013-N"/>
        <s v="M013-S"/>
        <s v="M014-N"/>
        <s v="M014-S"/>
        <s v="M015-N"/>
        <s v="M016-N"/>
        <s v="M016-S"/>
        <s v="M017-N"/>
        <s v="M018-N"/>
        <s v="M019-N"/>
        <s v="M021-N"/>
        <s v="M021-S"/>
        <s v="M022-N"/>
        <s v="M022-S"/>
        <s v="M024-N"/>
        <s v="M024-S"/>
        <s v="M025-N"/>
        <s v="M025-S"/>
        <s v="M026-N"/>
        <s v="M026-S"/>
        <s v="M027-E"/>
        <s v="M027-W"/>
        <s v="M028-N"/>
        <s v="M028-S"/>
        <s v="M029-N"/>
        <s v="M030-E"/>
        <s v="M030-W"/>
        <s v="M031-E"/>
        <s v="M031-W"/>
        <s v="M032-E"/>
        <s v="M032-W"/>
        <s v="M033-N"/>
        <s v="M033-S"/>
        <s v="M036-N"/>
        <s v="M036-S"/>
        <s v="M037-S"/>
        <s v="M040-N"/>
        <s v="M040-S"/>
        <s v="M041PN"/>
        <s v="M041-S"/>
        <s v="M043-N"/>
        <s v="M043-S"/>
        <s v="M044-E"/>
        <s v="M044-W"/>
        <s v="M047-N"/>
        <s v="M047-S"/>
        <s v="M048-N"/>
        <s v="M048-S"/>
        <s v="M049-N"/>
        <s v="M049-S"/>
        <s v="M050-E"/>
        <s v="M050-W"/>
        <s v="M055-W"/>
        <s v="M056-W"/>
        <s v="M057-W"/>
        <s v="M060-N"/>
        <s v="M060-S"/>
        <s v="M061-N"/>
        <s v="M061-S"/>
        <s v="M062-S"/>
        <s v="M064-N"/>
        <s v="M065-N"/>
        <s v="M065-S"/>
        <s v="M066-N"/>
        <s v="M066-S"/>
        <s v="M067-N"/>
        <s v="M067-S"/>
        <s v="M068-N"/>
        <s v="M068-S"/>
        <s v="M070-N"/>
        <s v="M070-S"/>
        <s v="M071PN"/>
        <s v="M071-S"/>
        <s v="M072PN"/>
        <s v="M072-S"/>
        <s v="M073PN"/>
        <s v="M073-S"/>
        <s v="M074-N"/>
        <s v="M075-N"/>
        <s v="M075-S"/>
        <s v="M076-N"/>
        <s v="M077-N"/>
        <s v="M098-N"/>
        <s v="M098-S"/>
        <s v="M099-N"/>
        <s v="M099-S"/>
        <s v="M101-N"/>
        <s v="M101-S"/>
        <s v="M102-S"/>
        <s v="M105-N"/>
        <s v="M105-S"/>
        <s v="M106-N"/>
        <s v="M106-S"/>
        <s v="M107-N"/>
        <s v="M107-S"/>
        <s v="M110-N"/>
        <s v="M110-S"/>
        <s v="M111-E"/>
        <s v="M113-N"/>
        <s v="M113-S"/>
        <s v="M114PE"/>
        <s v="M116-S"/>
        <s v="M118dS"/>
        <s v="M118-N"/>
        <s v="M118-S"/>
        <s v="M119dS"/>
        <s v="M119-N"/>
        <s v="M119-S"/>
        <s v="M120-N"/>
        <s v="M120-S"/>
        <s v="M121-N"/>
        <s v="M121-S"/>
        <s v="M122-S"/>
        <s v="M123-S"/>
        <s v="M124-N"/>
        <s v="M124-S"/>
        <s v="M125-N"/>
        <s v="M125-S"/>
        <s v="M128-N"/>
        <s v="M128-S"/>
        <s v="M131-N"/>
        <s v="M131-S"/>
        <s v="M132-N"/>
        <s v="M132-S"/>
        <s v="M139-E"/>
        <s v="M139-W"/>
        <s v="M140-E"/>
        <s v="M140-W"/>
        <s v="M143-S"/>
        <s v="M148-E"/>
        <s v="M148-W"/>
        <s v="M150-N"/>
        <s v="M150-S"/>
        <s v="M152-S"/>
        <s v="M153-N"/>
        <s v="M153-S"/>
        <s v="M154-S"/>
        <s v="M156-N"/>
        <s v="M156-S"/>
        <s v="M157-S"/>
        <s v="M158-S"/>
        <s v="M159-S"/>
        <s v="M161-S"/>
        <s v="M164-N"/>
        <s v="M164-S"/>
        <s v="M166-N"/>
        <s v="M166-S"/>
        <s v="M167-S"/>
        <s v="M168-E"/>
        <s v="M168-W"/>
        <s v="M169-N"/>
        <s v="M169-S"/>
        <s v="M173-S"/>
        <s v="M177-S"/>
        <s v="M178-S"/>
        <s v="M179-S"/>
        <s v="M180-N"/>
        <s v="M180-S"/>
        <s v="M181-E"/>
        <s v="M181-W"/>
        <s v="M182-E"/>
        <s v="M182-W"/>
        <s v="M183-N"/>
        <s v="M183-S"/>
        <s v="M186-E"/>
        <s v="M186-W"/>
        <s v="M187-E"/>
        <s v="M187-W"/>
        <s v="M190-S"/>
        <s v="M192-S"/>
        <s v="M193-S"/>
        <s v="M197-S"/>
        <s v="M201-S"/>
        <s v="M202-E"/>
        <s v="M202-N"/>
        <s v="M203-E"/>
        <s v="M203-W"/>
        <s v="M204-N"/>
        <s v="M204-S"/>
        <s v="M205-S"/>
        <s v="M208-E"/>
        <s v="M208-W"/>
        <s v="M209-E"/>
        <s v="M210-E"/>
        <s v="M211PE"/>
        <s v="M212PE"/>
        <s v="M212PW"/>
        <s v="M214PE"/>
        <s v="M216PE"/>
        <s v="M217PW"/>
        <s v="M218PE"/>
        <s v="M219PE"/>
        <s v="M221-N"/>
        <s v="M221-S"/>
        <s v="M224-E"/>
        <s v="M224-W"/>
        <s v="M226-N"/>
        <s v="M226-S"/>
        <s v="M232-S"/>
        <s v="M232tN"/>
        <s v="M234-N"/>
        <s v="M234-S"/>
        <s v="M235-N"/>
        <s v="M235-S"/>
        <s v="M236-N"/>
        <s v="M236-S"/>
        <s v="M238-N"/>
        <s v="M238-S"/>
        <s v="M240-N"/>
        <s v="M240-S"/>
        <s v="M241-N"/>
        <s v="M241-S"/>
        <s v="M242-W"/>
        <s v="M243-S"/>
        <s v="M244-N"/>
        <s v="M245-N"/>
        <s v="M245-S"/>
        <s v="M246-N"/>
        <s v="M246-S"/>
        <s v="M248-E"/>
        <s v="M248-W"/>
        <s v="M249-N"/>
        <s v="M249-S"/>
        <s v="M250-E"/>
        <s v="M252-E"/>
        <s v="M255-E"/>
        <s v="M255-W"/>
        <s v="M257-E"/>
        <s v="M260-E"/>
        <s v="M265-E"/>
        <s v="M268-E"/>
        <s v="M269-N"/>
        <s v="M269-S"/>
        <s v="M271-E"/>
        <s v="M271-W"/>
        <s v="M277-E"/>
        <s v="M301PN"/>
        <s v="M301-S"/>
        <s v="M303-N"/>
        <s v="M304-N"/>
        <s v="M308-N"/>
        <s v="M309-N"/>
        <s v="M311-E"/>
        <s v="M312-N"/>
        <s v="M316-N"/>
        <s v="M330-E"/>
        <s v="M330-W"/>
        <s v="M331-E"/>
        <s v="M331-W"/>
        <s v="M342-N"/>
        <s v="M345-N"/>
        <s v="M345-S"/>
        <s v="M346-N"/>
        <s v="M346-S"/>
        <s v="M347-N"/>
        <s v="M347-S"/>
        <s v="M348-N"/>
        <s v="M348-S"/>
        <s v="M355-N"/>
        <s v="M372-N"/>
        <s v="M372-S"/>
        <s v="M373-N"/>
        <s v="M601-N"/>
        <s v="M661-S"/>
        <s v="M773-N"/>
        <s v="M773-S"/>
        <s v="M775-E"/>
        <s v="M775-W"/>
        <s v="M891-E"/>
        <s v="M891-W"/>
        <s v="M892-E"/>
        <s v="M892-W"/>
        <s v="M901-E"/>
        <s v="M901-W"/>
        <s v="M903-E"/>
        <s v="M903-W"/>
        <s v="M906-E"/>
        <s v="M906-W"/>
        <s v="M907-N"/>
        <s v="M907-S"/>
        <s v="M908-E"/>
        <s v="M908-W"/>
        <s v="M909-N"/>
        <s v="M909-S"/>
        <s v="M910-N"/>
        <s v="M910-S"/>
        <s v="M913-E"/>
        <s v="M913-W"/>
        <s v="M914-E"/>
        <s v="M914-W"/>
        <s v="M915-E"/>
        <s v="M915-W"/>
        <s v="M916-E"/>
        <s v="M916-W"/>
        <s v="M917-N"/>
        <s v="M917-S"/>
        <s v="M919-E"/>
        <s v="M919-W"/>
        <s v="M927-N"/>
        <s v="M927-S"/>
        <s v="M930-N"/>
        <s v="M930-S"/>
        <s v="M931-N"/>
        <s v="M931-S"/>
        <s v="M935-E"/>
        <s v="M935-W"/>
        <s v="M952-S"/>
        <s v="M982-E"/>
        <s v="M986-E"/>
        <s v="M987-S"/>
        <s v="M988-S"/>
        <s v="M989-E"/>
        <s v="M994-S"/>
        <s v="M995-S"/>
        <s v="P001-N"/>
        <s v="P001-S"/>
        <s v="P002-N"/>
        <s v="P002-S"/>
        <s v="P003-N"/>
        <s v="P003-S"/>
        <s v="P010-N"/>
        <s v="P010-S"/>
        <s v="P011-N"/>
        <s v="P011-S"/>
        <s v="P013-E"/>
        <s v="P013-W"/>
        <s v="P014-E"/>
        <s v="P014-W"/>
        <s v="P016-E"/>
        <s v="P016-W"/>
        <s v="P028-E"/>
        <s v="P028-W"/>
        <s v="P041-N"/>
        <s v="P041-S"/>
        <s v="P042-N"/>
        <s v="P042-S"/>
        <s v="P045-N"/>
        <s v="P045-S"/>
        <s v="P048-N"/>
        <s v="P048-S"/>
        <s v="P051-N"/>
        <s v="P051-S"/>
        <s v="P052-E"/>
        <s v="P052-W"/>
        <s v="P053-E"/>
        <s v="P053-W"/>
        <s v="P054-E"/>
        <s v="P054-W"/>
        <s v="P055-N"/>
        <s v="P055-S"/>
        <s v="P056-E"/>
        <s v="P056-W"/>
        <s v="P057-N"/>
        <s v="P057-S"/>
        <s v="P062-W"/>
        <s v="P100-N"/>
        <s v="P100-S"/>
        <s v="P102-N"/>
        <s v="P202-E"/>
        <s v="P202-W"/>
        <s v="P204-E"/>
        <s v="P204-W"/>
        <s v="P206-N"/>
        <s v="P206-S"/>
        <s v="P212-E"/>
        <s v="P212-W"/>
        <s v="P214-E"/>
        <s v="P214-W"/>
        <s v="P300-N"/>
        <s v="P300-S"/>
        <s v="P400-E"/>
        <s v="P400-W"/>
        <s v="P402-N"/>
        <s v="P402-S"/>
        <s v="P409-E"/>
        <s v="P409-W"/>
        <s v="P410-E"/>
        <s v="P410-W"/>
        <s v="P475-N"/>
        <s v="P485-W"/>
        <s v="P495-S"/>
        <s v="P497-S"/>
        <s v="P500-N"/>
        <s v="P500-S"/>
        <s v="P501-N"/>
        <s v="P501-S"/>
        <s v="P503-N"/>
        <s v="P503-S"/>
        <s v="RCSE-N"/>
        <s v="RCSL-S"/>
        <s v="RCST-N"/>
        <s v="RCST-S"/>
        <s v="RLSS-N"/>
        <s v="RLSS-S"/>
        <s v="RLTA-N"/>
        <s v="RLTA-S"/>
        <s v="RMON-N"/>
        <s v="RMON-S"/>
        <s v="S510PN"/>
        <s v="S511PN"/>
        <s v="S512PS"/>
        <s v="S513PN"/>
        <s v="S522PN"/>
        <s v="S522-S"/>
        <s v="S532-N"/>
        <s v="S532-S"/>
        <s v="S535-N"/>
        <s v="S535-S"/>
        <s v="S540-E"/>
        <s v="S540-W"/>
        <s v="S541-E"/>
        <s v="S541-W"/>
        <s v="S542-E"/>
        <s v="S542-W"/>
        <s v="S545-E"/>
        <s v="S545-W"/>
        <s v="S550PE"/>
        <s v="S550PW"/>
        <s v="S554PE"/>
        <s v="S554PW"/>
        <s v="S555-W"/>
        <s v="S556-E"/>
        <s v="S560-N"/>
        <s v="S560-S"/>
        <s v="S566-N"/>
        <s v="S566-S"/>
        <s v="S567-S"/>
        <s v="S574-N"/>
        <s v="S574-S"/>
        <s v="S577-S"/>
        <s v="S578-N"/>
        <s v="S580-E"/>
        <s v="S580-W"/>
        <s v="S586-S"/>
        <s v="S590-N"/>
        <s v="S590-S"/>
        <s v="S592-S"/>
        <s v="S594-N"/>
        <s v="S595-S"/>
        <s v="S596-E"/>
        <s v="WBPO-S"/>
        <s v="WEBW-E"/>
        <s v="WEBW-W"/>
        <s v="WEDK-E"/>
        <s v="WEDK-W"/>
        <s v="WFNS-E"/>
        <s v="WFNS-W"/>
        <s v="WFNV-E"/>
        <s v="WFNV-W"/>
        <s v="WPDT-N"/>
        <s v="WPDT-S"/>
        <s v="WPOB-N"/>
        <s v="WSBN-E"/>
        <s v="WSBN-W"/>
        <s v="WSBR-E"/>
        <s v="WSBR-W"/>
        <s v="WSVA-N"/>
        <s v="WSVA-S"/>
        <s v="WVSW-E"/>
        <s v="WVSW-W"/>
      </sharedItems>
    </cacheField>
    <cacheField name="NUM_SEGS" numFmtId="0">
      <sharedItems containsSemiMixedTypes="0" containsString="0" containsNumber="1" containsInteger="1" minValue="1" maxValue="216"/>
    </cacheField>
    <cacheField name="LAYOVER_TI" numFmtId="0">
      <sharedItems containsSemiMixedTypes="0" containsString="0" containsNumber="1" containsInteger="1" minValue="0" maxValue="0"/>
    </cacheField>
    <cacheField name="DATA1" numFmtId="0">
      <sharedItems containsSemiMixedTypes="0" containsString="0" containsNumber="1" minValue="6" maxValue="999"/>
    </cacheField>
    <cacheField name="DATA2" numFmtId="0">
      <sharedItems containsSemiMixedTypes="0" containsString="0" containsNumber="1" minValue="8.1800002999999997" maxValue="999"/>
    </cacheField>
    <cacheField name="DATA3" numFmtId="0">
      <sharedItems containsSemiMixedTypes="0" containsString="0" containsNumber="1" minValue="6" maxValue="180"/>
    </cacheField>
    <cacheField name="bkr" numFmtId="0">
      <sharedItems containsSemiMixedTypes="0" containsString="0" containsNumber="1" containsInteger="1" minValue="0" maxValue="1"/>
    </cacheField>
    <cacheField name="line_id" numFmtId="0">
      <sharedItems count="399">
        <s v="C101"/>
        <s v="C105"/>
        <s v="C106"/>
        <s v="C110"/>
        <s v="C111"/>
        <s v="C112"/>
        <s v="C113"/>
        <s v="C115"/>
        <s v="C116"/>
        <s v="C119"/>
        <s v="C120"/>
        <s v="C130"/>
        <s v="C196"/>
        <s v="C201"/>
        <s v="C202"/>
        <s v="C220"/>
        <s v="C222"/>
        <s v="C227"/>
        <s v="C230"/>
        <s v="C240"/>
        <s v="C247"/>
        <s v="C270"/>
        <s v="C275"/>
        <s v="C277"/>
        <s v="C280"/>
        <s v="C402"/>
        <s v="C405"/>
        <s v="C410"/>
        <s v="C412"/>
        <s v="C413"/>
        <s v="C415"/>
        <s v="C416"/>
        <s v="C417"/>
        <s v="C421"/>
        <s v="C422"/>
        <s v="C424"/>
        <s v="C425"/>
        <s v="C435"/>
        <s v="C821"/>
        <s v="C855"/>
        <s v="C860"/>
        <s v="C871"/>
        <s v="C880"/>
        <s v="CSWF"/>
        <s v="E002"/>
        <s v="E003"/>
        <s v="E004"/>
        <s v="E006"/>
        <s v="E007"/>
        <s v="E008"/>
        <s v="E012"/>
        <s v="E017"/>
        <s v="E018"/>
        <s v="E029"/>
        <s v="E070"/>
        <s v="K004"/>
        <s v="K005"/>
        <s v="K008"/>
        <s v="K009"/>
        <s v="K011"/>
        <s v="K012"/>
        <s v="K013"/>
        <s v="K017"/>
        <s v="K020"/>
        <s v="K021"/>
        <s v="K022"/>
        <s v="K023"/>
        <s v="K024"/>
        <s v="K025"/>
        <s v="K026"/>
        <s v="K029"/>
        <s v="K032"/>
        <s v="K033"/>
        <s v="K034"/>
        <s v="K035"/>
        <s v="K036"/>
        <s v="K037"/>
        <s v="K041"/>
        <s v="K043"/>
        <s v="K081"/>
        <s v="K085"/>
        <s v="K086"/>
        <s v="K090"/>
        <s v="K091"/>
        <s v="K092"/>
        <s v="K093"/>
        <s v="K094"/>
        <s v="K095"/>
        <s v="K096"/>
        <s v="K097"/>
        <s v="K098"/>
        <s v="K099"/>
        <s v="K106"/>
        <s v="K15A"/>
        <s v="K15B"/>
        <s v="K15C"/>
        <s v="K15K"/>
        <s v="K90A"/>
        <s v="K90B"/>
        <s v="K90C"/>
        <s v="K90D"/>
        <s v="KA-B"/>
        <s v="KB-A"/>
        <s v="KPRD"/>
        <s v="M001"/>
        <s v="M002"/>
        <s v="M003"/>
        <s v="M004"/>
        <s v="M005"/>
        <s v="M007"/>
        <s v="M008"/>
        <s v="M009"/>
        <s v="M00A"/>
        <s v="M00B"/>
        <s v="M00C"/>
        <s v="M00D"/>
        <s v="M00E"/>
        <s v="M010"/>
        <s v="M011"/>
        <s v="M012"/>
        <s v="M013"/>
        <s v="M014"/>
        <s v="M015"/>
        <s v="M016"/>
        <s v="M017"/>
        <s v="M018"/>
        <s v="M019"/>
        <s v="M021"/>
        <s v="M022"/>
        <s v="M024"/>
        <s v="M025"/>
        <s v="M026"/>
        <s v="M027"/>
        <s v="M028"/>
        <s v="M029"/>
        <s v="M030"/>
        <s v="M031"/>
        <s v="M032"/>
        <s v="M033"/>
        <s v="M036"/>
        <s v="M037"/>
        <s v="M040"/>
        <s v="M041"/>
        <s v="M043"/>
        <s v="M044"/>
        <s v="M047"/>
        <s v="M048"/>
        <s v="M049"/>
        <s v="M050"/>
        <s v="M055"/>
        <s v="M056"/>
        <s v="M057"/>
        <s v="M060"/>
        <s v="M061"/>
        <s v="M062"/>
        <s v="M064"/>
        <s v="M065"/>
        <s v="M066"/>
        <s v="M067"/>
        <s v="M068"/>
        <s v="M070"/>
        <s v="M071"/>
        <s v="M072"/>
        <s v="M073"/>
        <s v="M074"/>
        <s v="M075"/>
        <s v="M076"/>
        <s v="M077"/>
        <s v="M098"/>
        <s v="M099"/>
        <s v="M101"/>
        <s v="M102"/>
        <s v="M105"/>
        <s v="M106"/>
        <s v="M107"/>
        <s v="M110"/>
        <s v="M111"/>
        <s v="M113"/>
        <s v="M114"/>
        <s v="M116"/>
        <s v="M118"/>
        <s v="M119"/>
        <s v="M120"/>
        <s v="M121"/>
        <s v="M122"/>
        <s v="M123"/>
        <s v="M124"/>
        <s v="M125"/>
        <s v="M128"/>
        <s v="M131"/>
        <s v="M132"/>
        <s v="M139"/>
        <s v="M140"/>
        <s v="M143"/>
        <s v="M148"/>
        <s v="M150"/>
        <s v="M152"/>
        <s v="M153"/>
        <s v="M154"/>
        <s v="M156"/>
        <s v="M157"/>
        <s v="M158"/>
        <s v="M159"/>
        <s v="M161"/>
        <s v="M164"/>
        <s v="M166"/>
        <s v="M167"/>
        <s v="M168"/>
        <s v="M169"/>
        <s v="M173"/>
        <s v="M177"/>
        <s v="M178"/>
        <s v="M179"/>
        <s v="M180"/>
        <s v="M181"/>
        <s v="M182"/>
        <s v="M183"/>
        <s v="M186"/>
        <s v="M187"/>
        <s v="M190"/>
        <s v="M192"/>
        <s v="M193"/>
        <s v="M197"/>
        <s v="M201"/>
        <s v="M202"/>
        <s v="M203"/>
        <s v="M204"/>
        <s v="M205"/>
        <s v="M208"/>
        <s v="M209"/>
        <s v="M210"/>
        <s v="M211"/>
        <s v="M212"/>
        <s v="M214"/>
        <s v="M216"/>
        <s v="M217"/>
        <s v="M218"/>
        <s v="M219"/>
        <s v="M221"/>
        <s v="M224"/>
        <s v="M226"/>
        <s v="M232"/>
        <s v="M234"/>
        <s v="M235"/>
        <s v="M236"/>
        <s v="M238"/>
        <s v="M240"/>
        <s v="M241"/>
        <s v="M242"/>
        <s v="M243"/>
        <s v="M244"/>
        <s v="M245"/>
        <s v="M246"/>
        <s v="M248"/>
        <s v="M249"/>
        <s v="M250"/>
        <s v="M252"/>
        <s v="M255"/>
        <s v="M257"/>
        <s v="M260"/>
        <s v="M265"/>
        <s v="M268"/>
        <s v="M269"/>
        <s v="M271"/>
        <s v="M277"/>
        <s v="M301"/>
        <s v="M303"/>
        <s v="M304"/>
        <s v="M308"/>
        <s v="M309"/>
        <s v="M311"/>
        <s v="M312"/>
        <s v="M316"/>
        <s v="M330"/>
        <s v="M331"/>
        <s v="M342"/>
        <s v="M345"/>
        <s v="M346"/>
        <s v="M347"/>
        <s v="M348"/>
        <s v="M355"/>
        <s v="M372"/>
        <s v="M373"/>
        <s v="M601"/>
        <s v="M661"/>
        <s v="M773"/>
        <s v="M775"/>
        <s v="M891"/>
        <s v="M892"/>
        <s v="M901"/>
        <s v="M903"/>
        <s v="M906"/>
        <s v="M907"/>
        <s v="M908"/>
        <s v="M909"/>
        <s v="M910"/>
        <s v="M913"/>
        <s v="M914"/>
        <s v="M915"/>
        <s v="M916"/>
        <s v="M917"/>
        <s v="M919"/>
        <s v="M927"/>
        <s v="M930"/>
        <s v="M931"/>
        <s v="M935"/>
        <s v="M952"/>
        <s v="M982"/>
        <s v="M986"/>
        <s v="M987"/>
        <s v="M988"/>
        <s v="M989"/>
        <s v="M994"/>
        <s v="M995"/>
        <s v="P001"/>
        <s v="P002"/>
        <s v="P003"/>
        <s v="P010"/>
        <s v="P011"/>
        <s v="P013"/>
        <s v="P014"/>
        <s v="P016"/>
        <s v="P028"/>
        <s v="P041"/>
        <s v="P042"/>
        <s v="P045"/>
        <s v="P048"/>
        <s v="P051"/>
        <s v="P052"/>
        <s v="P053"/>
        <s v="P054"/>
        <s v="P055"/>
        <s v="P056"/>
        <s v="P057"/>
        <s v="P062"/>
        <s v="P100"/>
        <s v="P102"/>
        <s v="P202"/>
        <s v="P204"/>
        <s v="P206"/>
        <s v="P212"/>
        <s v="P214"/>
        <s v="P300"/>
        <s v="P400"/>
        <s v="P402"/>
        <s v="P409"/>
        <s v="P410"/>
        <s v="P475"/>
        <s v="P485"/>
        <s v="P495"/>
        <s v="P497"/>
        <s v="P500"/>
        <s v="P501"/>
        <s v="P503"/>
        <s v="RCSE"/>
        <s v="RCSL"/>
        <s v="RCST"/>
        <s v="RLSS"/>
        <s v="RLTA"/>
        <s v="RMON"/>
        <s v="S510"/>
        <s v="S511"/>
        <s v="S512"/>
        <s v="S513"/>
        <s v="S522"/>
        <s v="S532"/>
        <s v="S535"/>
        <s v="S540"/>
        <s v="S541"/>
        <s v="S542"/>
        <s v="S545"/>
        <s v="S550"/>
        <s v="S554"/>
        <s v="S555"/>
        <s v="S556"/>
        <s v="S560"/>
        <s v="S566"/>
        <s v="S567"/>
        <s v="S574"/>
        <s v="S577"/>
        <s v="S578"/>
        <s v="S580"/>
        <s v="S586"/>
        <s v="S590"/>
        <s v="S592"/>
        <s v="S594"/>
        <s v="S595"/>
        <s v="S596"/>
        <s v="WBPO"/>
        <s v="WEBW"/>
        <s v="WEDK"/>
        <s v="WFNS"/>
        <s v="WFNV"/>
        <s v="WPDT"/>
        <s v="WPOB"/>
        <s v="WSBN"/>
        <s v="WSBR"/>
        <s v="WSVA"/>
        <s v="WVSW"/>
      </sharedItems>
    </cacheField>
    <cacheField name="bkr_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2873.531333564817" createdVersion="6" refreshedVersion="6" minRefreshableVersion="3" recordCount="323" xr:uid="{00000000-000A-0000-FFFF-FFFF07000000}">
  <cacheSource type="worksheet">
    <worksheetSource ref="A1:G324" sheet="obs_boardings"/>
  </cacheSource>
  <cacheFields count="7">
    <cacheField name="BKR tag2" numFmtId="0">
      <sharedItems count="323">
        <s v="C101"/>
        <s v="C105"/>
        <s v="C106"/>
        <s v="C110"/>
        <s v="C111"/>
        <s v="C112"/>
        <s v="C113"/>
        <s v="C115"/>
        <s v="C116"/>
        <s v="C119"/>
        <s v="C120"/>
        <s v="C130"/>
        <s v="C196"/>
        <s v="C201"/>
        <s v="C202"/>
        <s v="C220"/>
        <s v="C222"/>
        <s v="C227"/>
        <s v="C230"/>
        <s v="C240"/>
        <s v="C247"/>
        <s v="C270"/>
        <s v="C275"/>
        <s v="C277"/>
        <s v="C280"/>
        <s v="C402"/>
        <s v="C405"/>
        <s v="C410"/>
        <s v="C412"/>
        <s v="C413"/>
        <s v="C415"/>
        <s v="C416"/>
        <s v="C417"/>
        <s v="C421"/>
        <s v="C422"/>
        <s v="C424"/>
        <s v="C425"/>
        <s v="C435"/>
        <s v="C821"/>
        <s v="C855"/>
        <s v="C860"/>
        <s v="C871"/>
        <s v="C880"/>
        <s v="K004"/>
        <s v="K005"/>
        <s v="K008"/>
        <s v="K022"/>
        <s v="K024"/>
        <s v="K026"/>
        <s v="K034"/>
        <s v="K035"/>
        <s v="K036"/>
        <s v="K037"/>
        <s v="K041"/>
        <s v="K086"/>
        <s v="M001"/>
        <s v="M002"/>
        <s v="M003"/>
        <s v="M004"/>
        <s v="M005"/>
        <s v="M007"/>
        <s v="M008"/>
        <s v="M009"/>
        <s v="M010"/>
        <s v="M011"/>
        <s v="M012"/>
        <s v="M013"/>
        <s v="M014"/>
        <s v="M015"/>
        <s v="M016"/>
        <s v="M017"/>
        <s v="M018"/>
        <s v="M019"/>
        <s v="M021"/>
        <s v="M022"/>
        <s v="M024"/>
        <s v="M025"/>
        <s v="M026"/>
        <s v="M027"/>
        <s v="M028"/>
        <s v="M029"/>
        <s v="M030"/>
        <s v="M031"/>
        <s v="M032"/>
        <s v="M033"/>
        <s v="M036"/>
        <s v="M037"/>
        <s v="M040"/>
        <s v="M041"/>
        <s v="M043"/>
        <s v="M044"/>
        <s v="M047"/>
        <s v="M048"/>
        <s v="M049"/>
        <s v="M050"/>
        <s v="M055"/>
        <s v="M056"/>
        <s v="M057"/>
        <s v="M060"/>
        <s v="M061"/>
        <s v="M062"/>
        <s v="M064"/>
        <s v="M065"/>
        <s v="M066"/>
        <s v="M067"/>
        <s v="M068"/>
        <s v="M070"/>
        <s v="M071"/>
        <s v="M072"/>
        <s v="M073"/>
        <s v="M074"/>
        <s v="M075"/>
        <s v="M076"/>
        <s v="M077"/>
        <s v="M099"/>
        <s v="M101"/>
        <s v="M102"/>
        <s v="M105"/>
        <s v="M106"/>
        <s v="M107"/>
        <s v="M110"/>
        <s v="M111"/>
        <s v="M113"/>
        <s v="M114"/>
        <s v="M116"/>
        <s v="M118"/>
        <s v="M119"/>
        <s v="M120"/>
        <s v="M121"/>
        <s v="M122"/>
        <s v="M123"/>
        <s v="M124"/>
        <s v="M125"/>
        <s v="M128"/>
        <s v="M131"/>
        <s v="M132"/>
        <s v="M139"/>
        <s v="M140"/>
        <s v="M143"/>
        <s v="M148"/>
        <s v="M150"/>
        <s v="M152"/>
        <s v="M153"/>
        <s v="M154"/>
        <s v="M156"/>
        <s v="M157"/>
        <s v="M158"/>
        <s v="M159"/>
        <s v="M161"/>
        <s v="M164"/>
        <s v="M166"/>
        <s v="M167"/>
        <s v="M168"/>
        <s v="M169"/>
        <s v="M173"/>
        <s v="M177"/>
        <s v="M178"/>
        <s v="M179"/>
        <s v="M180"/>
        <s v="M181"/>
        <s v="M182"/>
        <s v="M183"/>
        <s v="M186"/>
        <s v="M187"/>
        <s v="M190"/>
        <s v="M192"/>
        <s v="M193"/>
        <s v="M197"/>
        <s v="M200"/>
        <s v="M201"/>
        <s v="M202"/>
        <s v="M203"/>
        <s v="M204"/>
        <s v="M205"/>
        <s v="M208"/>
        <s v="M209"/>
        <s v="M210"/>
        <s v="M211"/>
        <s v="M212"/>
        <s v="M214"/>
        <s v="M215"/>
        <s v="M216"/>
        <s v="M217"/>
        <s v="M218"/>
        <s v="M219"/>
        <s v="M221"/>
        <s v="M224"/>
        <s v="M226"/>
        <s v="M232"/>
        <s v="M234"/>
        <s v="M235"/>
        <s v="M236"/>
        <s v="M237"/>
        <s v="M238"/>
        <s v="M240"/>
        <s v="M241"/>
        <s v="M242"/>
        <s v="M243"/>
        <s v="M244"/>
        <s v="M245"/>
        <s v="M246"/>
        <s v="M248"/>
        <s v="M249"/>
        <s v="M250"/>
        <s v="M252"/>
        <s v="M255"/>
        <s v="M257"/>
        <s v="M260"/>
        <s v="M265"/>
        <s v="M268"/>
        <s v="M269"/>
        <s v="M271"/>
        <s v="M277"/>
        <s v="M301"/>
        <s v="M303"/>
        <s v="M304"/>
        <s v="M306"/>
        <s v="M308"/>
        <s v="M309"/>
        <s v="M311"/>
        <s v="M312"/>
        <s v="M316"/>
        <s v="M330"/>
        <s v="M331"/>
        <s v="M342"/>
        <s v="M345"/>
        <s v="M346"/>
        <s v="M347"/>
        <s v="M348"/>
        <s v="M355"/>
        <s v="M372"/>
        <s v="M373"/>
        <s v="M601"/>
        <s v="M661"/>
        <s v="M773"/>
        <s v="M775"/>
        <s v="M891"/>
        <s v="M892"/>
        <s v="M901"/>
        <s v="M903"/>
        <s v="M906"/>
        <s v="M907"/>
        <s v="M908"/>
        <s v="M909"/>
        <s v="M910"/>
        <s v="M913"/>
        <s v="M914"/>
        <s v="M915"/>
        <s v="M916"/>
        <s v="M917"/>
        <s v="M919"/>
        <s v="M927"/>
        <s v="M930"/>
        <s v="M931"/>
        <s v="M935"/>
        <s v="M952"/>
        <s v="M982"/>
        <s v="M986"/>
        <s v="M987"/>
        <s v="M988"/>
        <s v="M989"/>
        <s v="M994"/>
        <s v="M995"/>
        <s v="P001"/>
        <s v="P002"/>
        <s v="P003"/>
        <s v="P010"/>
        <s v="P011"/>
        <s v="P013"/>
        <s v="P014"/>
        <s v="P016"/>
        <s v="P028"/>
        <s v="P041"/>
        <s v="P042"/>
        <s v="P045"/>
        <s v="P048"/>
        <s v="P051"/>
        <s v="P052"/>
        <s v="P053"/>
        <s v="P054"/>
        <s v="P055"/>
        <s v="P056"/>
        <s v="P057"/>
        <s v="P062"/>
        <s v="P100"/>
        <s v="P102"/>
        <s v="P202"/>
        <s v="P204"/>
        <s v="P206"/>
        <s v="P212"/>
        <s v="P214"/>
        <s v="P300"/>
        <s v="P400"/>
        <s v="P402"/>
        <s v="P409"/>
        <s v="P410"/>
        <s v="P475"/>
        <s v="P485"/>
        <s v="P495"/>
        <s v="P497"/>
        <s v="P500"/>
        <s v="P501"/>
        <s v="P503"/>
        <s v="S522"/>
        <s v="S540"/>
        <s v="S542"/>
        <s v="S545"/>
        <s v="S550"/>
        <s v="S554"/>
        <s v="S555"/>
        <s v="S556"/>
        <s v="S560"/>
        <s v="S566"/>
        <s v="S567"/>
        <s v="S574"/>
        <s v="S577"/>
        <s v="S578"/>
        <s v="S586"/>
        <s v="S590"/>
        <s v="S592"/>
        <s v="S594"/>
        <s v="S595"/>
        <s v="S596"/>
      </sharedItems>
    </cacheField>
    <cacheField name="AMPK" numFmtId="164">
      <sharedItems containsSemiMixedTypes="0" containsString="0" containsNumber="1" containsInteger="1" minValue="0" maxValue="2698"/>
    </cacheField>
    <cacheField name="MDPK" numFmtId="164">
      <sharedItems containsSemiMixedTypes="0" containsString="0" containsNumber="1" minValue="0" maxValue="6109.5"/>
    </cacheField>
    <cacheField name="PMPK" numFmtId="164">
      <sharedItems containsSemiMixedTypes="0" containsString="0" containsNumber="1" minValue="0" maxValue="2849.5"/>
    </cacheField>
    <cacheField name="NIGHT" numFmtId="164">
      <sharedItems containsSemiMixedTypes="0" containsString="0" containsNumber="1" minValue="0" maxValue="2274.5"/>
    </cacheField>
    <cacheField name="TOT DAILY" numFmtId="164">
      <sharedItems containsSemiMixedTypes="0" containsString="0" containsNumber="1" containsInteger="1" minValue="0" maxValue="13467"/>
    </cacheField>
    <cacheField name="bkr_flag" numFmtId="0">
      <sharedItems containsMixedTypes="1" containsNumber="1" containsInteger="1" minValue="0" maxValue="1" count="3">
        <n v="0"/>
        <n v="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, Hu" refreshedDate="43489.413409953704" createdVersion="6" refreshedVersion="6" minRefreshableVersion="3" recordCount="34" xr:uid="{00000000-000A-0000-FFFF-FFFF08000000}">
  <cacheSource type="worksheet">
    <worksheetSource ref="A1:D35" sheet="transit_withinbkr"/>
  </cacheSource>
  <cacheFields count="4">
    <cacheField name="ID" numFmtId="0">
      <sharedItems containsSemiMixedTypes="0" containsString="0" containsNumber="1" containsInteger="1" minValue="4019" maxValue="4413"/>
    </cacheField>
    <cacheField name="HEADWAY" numFmtId="0">
      <sharedItems containsSemiMixedTypes="0" containsString="0" containsNumber="1" containsInteger="1" minValue="10" maxValue="90"/>
    </cacheField>
    <cacheField name="DESC_" numFmtId="0">
      <sharedItems/>
    </cacheField>
    <cacheField name="line_id" numFmtId="0">
      <sharedItems count="19">
        <s v="M00B"/>
        <s v="M221"/>
        <s v="M226"/>
        <s v="M232"/>
        <s v="M234"/>
        <s v="M235"/>
        <s v="M236"/>
        <s v="M237"/>
        <s v="M238"/>
        <s v="M241"/>
        <s v="M243"/>
        <s v="M244"/>
        <s v="M245"/>
        <s v="M246"/>
        <s v="M248"/>
        <s v="M249"/>
        <s v="M930"/>
        <s v="M931"/>
        <s v="M9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9">
  <r>
    <n v="0"/>
    <n v="1001"/>
    <s v="b"/>
    <n v="8"/>
    <n v="30"/>
    <n v="15"/>
    <x v="0"/>
    <n v="100"/>
    <n v="0"/>
    <n v="36"/>
    <n v="36"/>
    <n v="30"/>
    <n v="0"/>
    <x v="0"/>
    <x v="0"/>
  </r>
  <r>
    <n v="1"/>
    <n v="1002"/>
    <s v="b"/>
    <n v="8"/>
    <n v="36"/>
    <n v="15"/>
    <x v="1"/>
    <n v="99"/>
    <n v="0"/>
    <n v="30"/>
    <n v="36"/>
    <n v="36"/>
    <n v="0"/>
    <x v="0"/>
    <x v="0"/>
  </r>
  <r>
    <n v="2"/>
    <n v="1003"/>
    <s v="b"/>
    <n v="8"/>
    <n v="30"/>
    <n v="15"/>
    <x v="2"/>
    <n v="70"/>
    <n v="0"/>
    <n v="30"/>
    <n v="30"/>
    <n v="30"/>
    <n v="1"/>
    <x v="1"/>
    <x v="1"/>
  </r>
  <r>
    <n v="3"/>
    <n v="1004"/>
    <s v="b"/>
    <n v="8"/>
    <n v="30"/>
    <n v="15"/>
    <x v="3"/>
    <n v="70"/>
    <n v="0"/>
    <n v="30"/>
    <n v="30"/>
    <n v="30"/>
    <n v="1"/>
    <x v="1"/>
    <x v="1"/>
  </r>
  <r>
    <n v="4"/>
    <n v="1005"/>
    <s v="b"/>
    <n v="8"/>
    <n v="60"/>
    <n v="15"/>
    <x v="4"/>
    <n v="83"/>
    <n v="0"/>
    <n v="60"/>
    <n v="60"/>
    <n v="60"/>
    <n v="1"/>
    <x v="2"/>
    <x v="1"/>
  </r>
  <r>
    <n v="5"/>
    <n v="1006"/>
    <s v="b"/>
    <n v="8"/>
    <n v="60"/>
    <n v="15"/>
    <x v="5"/>
    <n v="83"/>
    <n v="0"/>
    <n v="60"/>
    <n v="60"/>
    <n v="60"/>
    <n v="1"/>
    <x v="2"/>
    <x v="1"/>
  </r>
  <r>
    <n v="6"/>
    <n v="1007"/>
    <s v="b"/>
    <n v="8"/>
    <n v="45"/>
    <n v="15"/>
    <x v="6"/>
    <n v="46"/>
    <n v="0"/>
    <n v="45"/>
    <n v="45"/>
    <n v="45"/>
    <n v="0"/>
    <x v="3"/>
    <x v="0"/>
  </r>
  <r>
    <n v="7"/>
    <n v="1008"/>
    <s v="b"/>
    <n v="8"/>
    <n v="45"/>
    <n v="15"/>
    <x v="7"/>
    <n v="37"/>
    <n v="0"/>
    <n v="45"/>
    <n v="45"/>
    <n v="45"/>
    <n v="0"/>
    <x v="3"/>
    <x v="0"/>
  </r>
  <r>
    <n v="8"/>
    <n v="1009"/>
    <s v="b"/>
    <n v="8"/>
    <n v="45"/>
    <n v="15"/>
    <x v="8"/>
    <n v="25"/>
    <n v="0"/>
    <n v="999"/>
    <n v="999"/>
    <n v="45"/>
    <n v="0"/>
    <x v="4"/>
    <x v="0"/>
  </r>
  <r>
    <n v="9"/>
    <n v="1011"/>
    <s v="b"/>
    <n v="8"/>
    <n v="36"/>
    <n v="15"/>
    <x v="9"/>
    <n v="56"/>
    <n v="0"/>
    <n v="30"/>
    <n v="36"/>
    <n v="36"/>
    <n v="0"/>
    <x v="5"/>
    <x v="0"/>
  </r>
  <r>
    <n v="10"/>
    <n v="1012"/>
    <s v="b"/>
    <n v="8"/>
    <n v="30"/>
    <n v="15"/>
    <x v="10"/>
    <n v="58"/>
    <n v="0"/>
    <n v="36"/>
    <n v="36"/>
    <n v="30"/>
    <n v="0"/>
    <x v="5"/>
    <x v="0"/>
  </r>
  <r>
    <n v="11"/>
    <n v="1013"/>
    <s v="b"/>
    <n v="8"/>
    <n v="36"/>
    <n v="15"/>
    <x v="11"/>
    <n v="60"/>
    <n v="0"/>
    <n v="30"/>
    <n v="36"/>
    <n v="36"/>
    <n v="0"/>
    <x v="6"/>
    <x v="0"/>
  </r>
  <r>
    <n v="12"/>
    <n v="1014"/>
    <s v="b"/>
    <n v="8"/>
    <n v="30"/>
    <n v="15"/>
    <x v="12"/>
    <n v="60"/>
    <n v="0"/>
    <n v="36"/>
    <n v="36"/>
    <n v="30"/>
    <n v="0"/>
    <x v="6"/>
    <x v="0"/>
  </r>
  <r>
    <n v="13"/>
    <n v="1015"/>
    <s v="b"/>
    <n v="8"/>
    <n v="30"/>
    <n v="15"/>
    <x v="13"/>
    <n v="124"/>
    <n v="0"/>
    <n v="30"/>
    <n v="30"/>
    <n v="30"/>
    <n v="0"/>
    <x v="7"/>
    <x v="0"/>
  </r>
  <r>
    <n v="14"/>
    <n v="1016"/>
    <s v="b"/>
    <n v="8"/>
    <n v="30"/>
    <n v="15"/>
    <x v="14"/>
    <n v="124"/>
    <n v="0"/>
    <n v="30"/>
    <n v="30"/>
    <n v="30"/>
    <n v="0"/>
    <x v="7"/>
    <x v="0"/>
  </r>
  <r>
    <n v="15"/>
    <n v="1017"/>
    <s v="b"/>
    <n v="8"/>
    <n v="30"/>
    <n v="15"/>
    <x v="15"/>
    <n v="113"/>
    <n v="0"/>
    <n v="36"/>
    <n v="36"/>
    <n v="30"/>
    <n v="0"/>
    <x v="8"/>
    <x v="0"/>
  </r>
  <r>
    <n v="16"/>
    <n v="1018"/>
    <s v="b"/>
    <n v="8"/>
    <n v="36"/>
    <n v="15"/>
    <x v="16"/>
    <n v="113"/>
    <n v="0"/>
    <n v="30"/>
    <n v="36"/>
    <n v="36"/>
    <n v="0"/>
    <x v="8"/>
    <x v="0"/>
  </r>
  <r>
    <n v="17"/>
    <n v="1019"/>
    <s v="b"/>
    <n v="8"/>
    <n v="30"/>
    <n v="15"/>
    <x v="17"/>
    <n v="60"/>
    <n v="0"/>
    <n v="30"/>
    <n v="30"/>
    <n v="30"/>
    <n v="0"/>
    <x v="9"/>
    <x v="0"/>
  </r>
  <r>
    <n v="18"/>
    <n v="1020"/>
    <s v="b"/>
    <n v="8"/>
    <n v="30"/>
    <n v="15"/>
    <x v="18"/>
    <n v="64"/>
    <n v="0"/>
    <n v="30"/>
    <n v="30"/>
    <n v="30"/>
    <n v="0"/>
    <x v="9"/>
    <x v="0"/>
  </r>
  <r>
    <n v="19"/>
    <n v="1021"/>
    <s v="b"/>
    <n v="8"/>
    <n v="45"/>
    <n v="15"/>
    <x v="19"/>
    <n v="52"/>
    <n v="0"/>
    <n v="36"/>
    <n v="45"/>
    <n v="45"/>
    <n v="0"/>
    <x v="10"/>
    <x v="0"/>
  </r>
  <r>
    <n v="20"/>
    <n v="1022"/>
    <s v="b"/>
    <n v="8"/>
    <n v="36"/>
    <n v="15"/>
    <x v="20"/>
    <n v="51"/>
    <n v="0"/>
    <n v="45"/>
    <n v="45"/>
    <n v="36"/>
    <n v="0"/>
    <x v="10"/>
    <x v="0"/>
  </r>
  <r>
    <n v="21"/>
    <n v="1023"/>
    <s v="b"/>
    <n v="8"/>
    <n v="30"/>
    <n v="15"/>
    <x v="21"/>
    <n v="77"/>
    <n v="0"/>
    <n v="30"/>
    <n v="30"/>
    <n v="30"/>
    <n v="0"/>
    <x v="11"/>
    <x v="0"/>
  </r>
  <r>
    <n v="22"/>
    <n v="1024"/>
    <s v="b"/>
    <n v="8"/>
    <n v="30"/>
    <n v="15"/>
    <x v="22"/>
    <n v="73"/>
    <n v="0"/>
    <n v="30"/>
    <n v="30"/>
    <n v="30"/>
    <n v="0"/>
    <x v="11"/>
    <x v="0"/>
  </r>
  <r>
    <n v="23"/>
    <n v="1025"/>
    <s v="b"/>
    <n v="8"/>
    <n v="30"/>
    <n v="15"/>
    <x v="23"/>
    <n v="56"/>
    <n v="0"/>
    <n v="30"/>
    <n v="30"/>
    <n v="30"/>
    <n v="0"/>
    <x v="12"/>
    <x v="0"/>
  </r>
  <r>
    <n v="24"/>
    <n v="1026"/>
    <s v="b"/>
    <n v="8"/>
    <n v="30"/>
    <n v="15"/>
    <x v="24"/>
    <n v="52"/>
    <n v="0"/>
    <n v="30"/>
    <n v="30"/>
    <n v="30"/>
    <n v="0"/>
    <x v="12"/>
    <x v="0"/>
  </r>
  <r>
    <n v="25"/>
    <n v="1027"/>
    <s v="b"/>
    <n v="8"/>
    <n v="30"/>
    <n v="15"/>
    <x v="25"/>
    <n v="132"/>
    <n v="0"/>
    <n v="30"/>
    <n v="30"/>
    <n v="30"/>
    <n v="0"/>
    <x v="13"/>
    <x v="0"/>
  </r>
  <r>
    <n v="26"/>
    <n v="1028"/>
    <s v="b"/>
    <n v="8"/>
    <n v="30"/>
    <n v="15"/>
    <x v="26"/>
    <n v="134"/>
    <n v="0"/>
    <n v="30"/>
    <n v="30"/>
    <n v="30"/>
    <n v="0"/>
    <x v="13"/>
    <x v="0"/>
  </r>
  <r>
    <n v="27"/>
    <n v="1029"/>
    <s v="b"/>
    <n v="8"/>
    <n v="30"/>
    <n v="15"/>
    <x v="27"/>
    <n v="148"/>
    <n v="0"/>
    <n v="30"/>
    <n v="30"/>
    <n v="30"/>
    <n v="0"/>
    <x v="14"/>
    <x v="0"/>
  </r>
  <r>
    <n v="28"/>
    <n v="1030"/>
    <s v="b"/>
    <n v="8"/>
    <n v="30"/>
    <n v="15"/>
    <x v="28"/>
    <n v="150"/>
    <n v="0"/>
    <n v="30"/>
    <n v="30"/>
    <n v="30"/>
    <n v="0"/>
    <x v="14"/>
    <x v="0"/>
  </r>
  <r>
    <n v="29"/>
    <n v="1031"/>
    <s v="b"/>
    <n v="8"/>
    <n v="60"/>
    <n v="15"/>
    <x v="29"/>
    <n v="21"/>
    <n v="0"/>
    <n v="60"/>
    <n v="60"/>
    <n v="60"/>
    <n v="0"/>
    <x v="15"/>
    <x v="0"/>
  </r>
  <r>
    <n v="30"/>
    <n v="1032"/>
    <s v="b"/>
    <n v="8"/>
    <n v="60"/>
    <n v="15"/>
    <x v="30"/>
    <n v="21"/>
    <n v="0"/>
    <n v="60"/>
    <n v="60"/>
    <n v="60"/>
    <n v="0"/>
    <x v="15"/>
    <x v="0"/>
  </r>
  <r>
    <n v="31"/>
    <n v="1033"/>
    <s v="b"/>
    <n v="8"/>
    <n v="60"/>
    <n v="15"/>
    <x v="31"/>
    <n v="49"/>
    <n v="0"/>
    <n v="90"/>
    <n v="90"/>
    <n v="60"/>
    <n v="0"/>
    <x v="16"/>
    <x v="0"/>
  </r>
  <r>
    <n v="32"/>
    <n v="1034"/>
    <s v="b"/>
    <n v="8"/>
    <n v="90"/>
    <n v="15"/>
    <x v="32"/>
    <n v="47"/>
    <n v="0"/>
    <n v="60"/>
    <n v="90"/>
    <n v="90"/>
    <n v="0"/>
    <x v="16"/>
    <x v="0"/>
  </r>
  <r>
    <n v="33"/>
    <n v="1035"/>
    <s v="b"/>
    <n v="8"/>
    <n v="180"/>
    <n v="15"/>
    <x v="33"/>
    <n v="68"/>
    <n v="0"/>
    <n v="999"/>
    <n v="999"/>
    <n v="180"/>
    <n v="0"/>
    <x v="17"/>
    <x v="0"/>
  </r>
  <r>
    <n v="34"/>
    <n v="1037"/>
    <s v="b"/>
    <n v="8"/>
    <n v="180"/>
    <n v="15"/>
    <x v="34"/>
    <n v="19"/>
    <n v="0"/>
    <n v="999"/>
    <n v="999"/>
    <n v="180"/>
    <n v="0"/>
    <x v="18"/>
    <x v="0"/>
  </r>
  <r>
    <n v="35"/>
    <n v="1039"/>
    <s v="b"/>
    <n v="8"/>
    <n v="60"/>
    <n v="15"/>
    <x v="35"/>
    <n v="50"/>
    <n v="0"/>
    <n v="90"/>
    <n v="90"/>
    <n v="60"/>
    <n v="0"/>
    <x v="19"/>
    <x v="0"/>
  </r>
  <r>
    <n v="36"/>
    <n v="1040"/>
    <s v="b"/>
    <n v="8"/>
    <n v="90"/>
    <n v="15"/>
    <x v="36"/>
    <n v="49"/>
    <n v="0"/>
    <n v="60"/>
    <n v="90"/>
    <n v="90"/>
    <n v="0"/>
    <x v="19"/>
    <x v="0"/>
  </r>
  <r>
    <n v="37"/>
    <n v="1041"/>
    <s v="b"/>
    <n v="8"/>
    <n v="180"/>
    <n v="15"/>
    <x v="37"/>
    <n v="78"/>
    <n v="0"/>
    <n v="999"/>
    <n v="999"/>
    <n v="180"/>
    <n v="0"/>
    <x v="20"/>
    <x v="0"/>
  </r>
  <r>
    <n v="38"/>
    <n v="1043"/>
    <s v="b"/>
    <n v="8"/>
    <n v="45"/>
    <n v="15"/>
    <x v="38"/>
    <n v="84"/>
    <n v="0"/>
    <n v="30"/>
    <n v="45"/>
    <n v="45"/>
    <n v="0"/>
    <x v="21"/>
    <x v="0"/>
  </r>
  <r>
    <n v="39"/>
    <n v="1044"/>
    <s v="b"/>
    <n v="8"/>
    <n v="30"/>
    <n v="15"/>
    <x v="39"/>
    <n v="85"/>
    <n v="0"/>
    <n v="45"/>
    <n v="45"/>
    <n v="30"/>
    <n v="0"/>
    <x v="21"/>
    <x v="0"/>
  </r>
  <r>
    <n v="40"/>
    <n v="1045"/>
    <s v="b"/>
    <n v="8"/>
    <n v="90"/>
    <n v="15"/>
    <x v="40"/>
    <n v="75"/>
    <n v="0"/>
    <n v="60"/>
    <n v="90"/>
    <n v="90"/>
    <n v="0"/>
    <x v="22"/>
    <x v="0"/>
  </r>
  <r>
    <n v="41"/>
    <n v="1046"/>
    <s v="b"/>
    <n v="8"/>
    <n v="60"/>
    <n v="15"/>
    <x v="41"/>
    <n v="77"/>
    <n v="0"/>
    <n v="90"/>
    <n v="90"/>
    <n v="60"/>
    <n v="0"/>
    <x v="22"/>
    <x v="0"/>
  </r>
  <r>
    <n v="42"/>
    <n v="1047"/>
    <s v="b"/>
    <n v="8"/>
    <n v="180"/>
    <n v="15"/>
    <x v="42"/>
    <n v="140"/>
    <n v="0"/>
    <n v="999"/>
    <n v="999"/>
    <n v="180"/>
    <n v="0"/>
    <x v="23"/>
    <x v="0"/>
  </r>
  <r>
    <n v="43"/>
    <n v="1049"/>
    <s v="b"/>
    <n v="8"/>
    <n v="60"/>
    <n v="15"/>
    <x v="43"/>
    <n v="74"/>
    <n v="0"/>
    <n v="60"/>
    <n v="60"/>
    <n v="60"/>
    <n v="0"/>
    <x v="24"/>
    <x v="0"/>
  </r>
  <r>
    <n v="44"/>
    <n v="1050"/>
    <s v="b"/>
    <n v="8"/>
    <n v="60"/>
    <n v="15"/>
    <x v="44"/>
    <n v="71"/>
    <n v="0"/>
    <n v="60"/>
    <n v="60"/>
    <n v="60"/>
    <n v="0"/>
    <x v="24"/>
    <x v="0"/>
  </r>
  <r>
    <n v="45"/>
    <n v="1051"/>
    <s v="b"/>
    <n v="8"/>
    <n v="15"/>
    <n v="15"/>
    <x v="45"/>
    <n v="91"/>
    <n v="0"/>
    <n v="999"/>
    <n v="30"/>
    <n v="15"/>
    <n v="0"/>
    <x v="25"/>
    <x v="0"/>
  </r>
  <r>
    <n v="46"/>
    <n v="1053"/>
    <s v="b"/>
    <n v="8"/>
    <n v="30"/>
    <n v="15"/>
    <x v="46"/>
    <n v="100"/>
    <n v="0"/>
    <n v="999"/>
    <n v="999"/>
    <n v="30"/>
    <n v="0"/>
    <x v="26"/>
    <x v="0"/>
  </r>
  <r>
    <n v="47"/>
    <n v="1055"/>
    <s v="b"/>
    <n v="8"/>
    <n v="25"/>
    <n v="15"/>
    <x v="47"/>
    <n v="116"/>
    <n v="0"/>
    <n v="999"/>
    <n v="999"/>
    <n v="25.710000999999899"/>
    <n v="0"/>
    <x v="27"/>
    <x v="0"/>
  </r>
  <r>
    <n v="48"/>
    <n v="1057"/>
    <s v="b"/>
    <n v="8"/>
    <n v="20"/>
    <n v="15"/>
    <x v="48"/>
    <n v="142"/>
    <n v="0"/>
    <n v="999"/>
    <n v="999"/>
    <n v="20"/>
    <n v="0"/>
    <x v="28"/>
    <x v="0"/>
  </r>
  <r>
    <n v="49"/>
    <n v="1059"/>
    <s v="b"/>
    <n v="8"/>
    <n v="16"/>
    <n v="15"/>
    <x v="49"/>
    <n v="117"/>
    <n v="0"/>
    <n v="999"/>
    <n v="180"/>
    <n v="16.359998999999899"/>
    <n v="0"/>
    <x v="29"/>
    <x v="0"/>
  </r>
  <r>
    <n v="50"/>
    <n v="1061"/>
    <s v="b"/>
    <n v="8"/>
    <n v="18"/>
    <n v="15"/>
    <x v="50"/>
    <n v="116"/>
    <n v="0"/>
    <n v="999"/>
    <n v="180"/>
    <n v="18"/>
    <n v="0"/>
    <x v="30"/>
    <x v="0"/>
  </r>
  <r>
    <n v="51"/>
    <n v="1063"/>
    <s v="b"/>
    <n v="8"/>
    <n v="36"/>
    <n v="15"/>
    <x v="51"/>
    <n v="137"/>
    <n v="0"/>
    <n v="999"/>
    <n v="999"/>
    <n v="36"/>
    <n v="0"/>
    <x v="31"/>
    <x v="0"/>
  </r>
  <r>
    <n v="52"/>
    <n v="1065"/>
    <s v="b"/>
    <n v="8"/>
    <n v="36"/>
    <n v="15"/>
    <x v="52"/>
    <n v="147"/>
    <n v="0"/>
    <n v="999"/>
    <n v="999"/>
    <n v="36"/>
    <n v="0"/>
    <x v="32"/>
    <x v="0"/>
  </r>
  <r>
    <n v="53"/>
    <n v="1067"/>
    <s v="b"/>
    <n v="8"/>
    <n v="25"/>
    <n v="15"/>
    <x v="53"/>
    <n v="152"/>
    <n v="0"/>
    <n v="999"/>
    <n v="180"/>
    <n v="25.710000999999899"/>
    <n v="0"/>
    <x v="33"/>
    <x v="0"/>
  </r>
  <r>
    <n v="54"/>
    <n v="1069"/>
    <s v="b"/>
    <n v="8"/>
    <n v="90"/>
    <n v="15"/>
    <x v="54"/>
    <n v="180"/>
    <n v="0"/>
    <n v="999"/>
    <n v="999"/>
    <n v="90"/>
    <n v="0"/>
    <x v="34"/>
    <x v="0"/>
  </r>
  <r>
    <n v="55"/>
    <n v="1071"/>
    <s v="b"/>
    <n v="8"/>
    <n v="90"/>
    <n v="15"/>
    <x v="55"/>
    <n v="161"/>
    <n v="0"/>
    <n v="999"/>
    <n v="999"/>
    <n v="90"/>
    <n v="1"/>
    <x v="35"/>
    <x v="1"/>
  </r>
  <r>
    <n v="56"/>
    <n v="1073"/>
    <s v="b"/>
    <n v="8"/>
    <n v="45"/>
    <n v="15"/>
    <x v="56"/>
    <n v="151"/>
    <n v="0"/>
    <n v="999"/>
    <n v="999"/>
    <n v="45"/>
    <n v="0"/>
    <x v="36"/>
    <x v="0"/>
  </r>
  <r>
    <n v="57"/>
    <n v="1075"/>
    <s v="b"/>
    <n v="8"/>
    <n v="30"/>
    <n v="15"/>
    <x v="57"/>
    <n v="133"/>
    <n v="0"/>
    <n v="999"/>
    <n v="999"/>
    <n v="30"/>
    <n v="0"/>
    <x v="37"/>
    <x v="0"/>
  </r>
  <r>
    <n v="58"/>
    <n v="1077"/>
    <s v="b"/>
    <n v="8"/>
    <n v="60"/>
    <n v="15"/>
    <x v="58"/>
    <n v="118"/>
    <n v="0"/>
    <n v="999"/>
    <n v="999"/>
    <n v="60"/>
    <n v="0"/>
    <x v="38"/>
    <x v="0"/>
  </r>
  <r>
    <n v="59"/>
    <n v="1079"/>
    <s v="b"/>
    <n v="8"/>
    <n v="30"/>
    <n v="15"/>
    <x v="59"/>
    <n v="66"/>
    <n v="0"/>
    <n v="999"/>
    <n v="120"/>
    <n v="30"/>
    <n v="0"/>
    <x v="39"/>
    <x v="0"/>
  </r>
  <r>
    <n v="60"/>
    <n v="1081"/>
    <s v="b"/>
    <n v="8"/>
    <n v="25"/>
    <n v="15"/>
    <x v="60"/>
    <n v="100"/>
    <n v="0"/>
    <n v="999"/>
    <n v="120"/>
    <n v="25.710000999999899"/>
    <n v="0"/>
    <x v="40"/>
    <x v="0"/>
  </r>
  <r>
    <n v="61"/>
    <n v="1083"/>
    <s v="b"/>
    <n v="8"/>
    <n v="25"/>
    <n v="15"/>
    <x v="61"/>
    <n v="84"/>
    <n v="0"/>
    <n v="999"/>
    <n v="120"/>
    <n v="25.710000999999899"/>
    <n v="0"/>
    <x v="41"/>
    <x v="0"/>
  </r>
  <r>
    <n v="62"/>
    <n v="1085"/>
    <s v="b"/>
    <n v="8"/>
    <n v="36"/>
    <n v="15"/>
    <x v="62"/>
    <n v="121"/>
    <n v="0"/>
    <n v="999"/>
    <n v="999"/>
    <n v="36"/>
    <n v="0"/>
    <x v="42"/>
    <x v="0"/>
  </r>
  <r>
    <n v="63"/>
    <n v="1087"/>
    <s v="b"/>
    <n v="8"/>
    <n v="12"/>
    <n v="15"/>
    <x v="63"/>
    <n v="140"/>
    <n v="0"/>
    <n v="12"/>
    <n v="12"/>
    <n v="12"/>
    <n v="0"/>
    <x v="43"/>
    <x v="0"/>
  </r>
  <r>
    <n v="64"/>
    <n v="1088"/>
    <s v="b"/>
    <n v="8"/>
    <n v="12"/>
    <n v="15"/>
    <x v="64"/>
    <n v="140"/>
    <n v="0"/>
    <n v="12"/>
    <n v="12"/>
    <n v="12"/>
    <n v="0"/>
    <x v="43"/>
    <x v="0"/>
  </r>
  <r>
    <n v="65"/>
    <n v="2001"/>
    <s v="b"/>
    <n v="8"/>
    <n v="45"/>
    <n v="15"/>
    <x v="65"/>
    <n v="32"/>
    <n v="0"/>
    <n v="45"/>
    <n v="45"/>
    <n v="45"/>
    <n v="0"/>
    <x v="44"/>
    <x v="0"/>
  </r>
  <r>
    <n v="66"/>
    <n v="2002"/>
    <s v="b"/>
    <n v="8"/>
    <n v="30"/>
    <n v="15"/>
    <x v="66"/>
    <n v="73"/>
    <n v="0"/>
    <n v="36"/>
    <n v="50"/>
    <n v="30"/>
    <n v="0"/>
    <x v="45"/>
    <x v="0"/>
  </r>
  <r>
    <n v="67"/>
    <n v="2003"/>
    <s v="b"/>
    <n v="8"/>
    <n v="36"/>
    <n v="15"/>
    <x v="67"/>
    <n v="60"/>
    <n v="0"/>
    <n v="30"/>
    <n v="50"/>
    <n v="36"/>
    <n v="0"/>
    <x v="45"/>
    <x v="0"/>
  </r>
  <r>
    <n v="68"/>
    <n v="2004"/>
    <s v="b"/>
    <n v="8"/>
    <n v="60"/>
    <n v="15"/>
    <x v="68"/>
    <n v="88"/>
    <n v="0"/>
    <n v="60"/>
    <n v="60"/>
    <n v="60"/>
    <n v="0"/>
    <x v="46"/>
    <x v="0"/>
  </r>
  <r>
    <n v="69"/>
    <n v="2005"/>
    <s v="b"/>
    <n v="8"/>
    <n v="60"/>
    <n v="15"/>
    <x v="69"/>
    <n v="22"/>
    <n v="0"/>
    <n v="60"/>
    <n v="999"/>
    <n v="60"/>
    <n v="0"/>
    <x v="47"/>
    <x v="0"/>
  </r>
  <r>
    <n v="70"/>
    <n v="2006"/>
    <s v="b"/>
    <n v="8"/>
    <n v="60"/>
    <n v="15"/>
    <x v="70"/>
    <n v="22"/>
    <n v="0"/>
    <n v="60"/>
    <n v="999"/>
    <n v="60"/>
    <n v="0"/>
    <x v="47"/>
    <x v="0"/>
  </r>
  <r>
    <n v="71"/>
    <n v="2007"/>
    <s v="b"/>
    <n v="8"/>
    <n v="20"/>
    <n v="15"/>
    <x v="71"/>
    <n v="80"/>
    <n v="0"/>
    <n v="20"/>
    <n v="15"/>
    <n v="20"/>
    <n v="0"/>
    <x v="48"/>
    <x v="0"/>
  </r>
  <r>
    <n v="72"/>
    <n v="2008"/>
    <s v="b"/>
    <n v="8"/>
    <n v="20"/>
    <n v="15"/>
    <x v="72"/>
    <n v="80"/>
    <n v="0"/>
    <n v="20"/>
    <n v="15"/>
    <n v="20"/>
    <n v="0"/>
    <x v="48"/>
    <x v="0"/>
  </r>
  <r>
    <n v="73"/>
    <n v="2009"/>
    <s v="b"/>
    <n v="8"/>
    <n v="45"/>
    <n v="15"/>
    <x v="73"/>
    <n v="73"/>
    <n v="0"/>
    <n v="36"/>
    <n v="60"/>
    <n v="45"/>
    <n v="0"/>
    <x v="49"/>
    <x v="0"/>
  </r>
  <r>
    <n v="74"/>
    <n v="2010"/>
    <s v="b"/>
    <n v="8"/>
    <n v="36"/>
    <n v="15"/>
    <x v="74"/>
    <n v="63"/>
    <n v="0"/>
    <n v="45"/>
    <n v="60"/>
    <n v="36"/>
    <n v="0"/>
    <x v="49"/>
    <x v="0"/>
  </r>
  <r>
    <n v="75"/>
    <n v="2011"/>
    <s v="b"/>
    <n v="8"/>
    <n v="60"/>
    <n v="15"/>
    <x v="75"/>
    <n v="51"/>
    <n v="0"/>
    <n v="60"/>
    <n v="60"/>
    <n v="60"/>
    <n v="0"/>
    <x v="50"/>
    <x v="0"/>
  </r>
  <r>
    <n v="76"/>
    <n v="2012"/>
    <s v="b"/>
    <n v="8"/>
    <n v="60"/>
    <n v="15"/>
    <x v="76"/>
    <n v="26"/>
    <n v="0"/>
    <n v="60"/>
    <n v="60"/>
    <n v="60"/>
    <n v="0"/>
    <x v="51"/>
    <x v="0"/>
  </r>
  <r>
    <n v="77"/>
    <n v="2013"/>
    <s v="b"/>
    <n v="8"/>
    <n v="60"/>
    <n v="15"/>
    <x v="77"/>
    <n v="30"/>
    <n v="0"/>
    <n v="60"/>
    <n v="60"/>
    <n v="60"/>
    <n v="0"/>
    <x v="51"/>
    <x v="0"/>
  </r>
  <r>
    <n v="78"/>
    <n v="2014"/>
    <s v="b"/>
    <n v="8"/>
    <n v="36"/>
    <n v="15"/>
    <x v="78"/>
    <n v="49"/>
    <n v="0"/>
    <n v="30"/>
    <n v="60"/>
    <n v="36"/>
    <n v="0"/>
    <x v="52"/>
    <x v="0"/>
  </r>
  <r>
    <n v="79"/>
    <n v="2015"/>
    <s v="b"/>
    <n v="8"/>
    <n v="36"/>
    <n v="15"/>
    <x v="79"/>
    <n v="49"/>
    <n v="0"/>
    <n v="999"/>
    <n v="999"/>
    <n v="36"/>
    <n v="0"/>
    <x v="52"/>
    <x v="0"/>
  </r>
  <r>
    <n v="80"/>
    <n v="2016"/>
    <s v="b"/>
    <n v="8"/>
    <n v="45"/>
    <n v="15"/>
    <x v="80"/>
    <n v="89"/>
    <n v="0"/>
    <n v="999"/>
    <n v="999"/>
    <n v="45"/>
    <n v="0"/>
    <x v="53"/>
    <x v="0"/>
  </r>
  <r>
    <n v="81"/>
    <n v="2017"/>
    <s v="b"/>
    <n v="8"/>
    <n v="45"/>
    <n v="15"/>
    <x v="81"/>
    <n v="90"/>
    <n v="0"/>
    <n v="45"/>
    <n v="45"/>
    <n v="45"/>
    <n v="0"/>
    <x v="53"/>
    <x v="0"/>
  </r>
  <r>
    <n v="82"/>
    <n v="2019"/>
    <s v="b"/>
    <n v="8"/>
    <n v="60"/>
    <n v="15"/>
    <x v="82"/>
    <n v="41"/>
    <n v="0"/>
    <n v="999"/>
    <n v="999"/>
    <n v="60"/>
    <n v="0"/>
    <x v="54"/>
    <x v="0"/>
  </r>
  <r>
    <n v="83"/>
    <n v="3001"/>
    <s v="b"/>
    <n v="8"/>
    <n v="60"/>
    <n v="15"/>
    <x v="83"/>
    <n v="29"/>
    <n v="0"/>
    <n v="60"/>
    <n v="60"/>
    <n v="60"/>
    <n v="0"/>
    <x v="55"/>
    <x v="0"/>
  </r>
  <r>
    <n v="84"/>
    <n v="3002"/>
    <s v="b"/>
    <n v="8"/>
    <n v="60"/>
    <n v="15"/>
    <x v="84"/>
    <n v="18"/>
    <n v="0"/>
    <n v="60"/>
    <n v="60"/>
    <n v="60"/>
    <n v="0"/>
    <x v="56"/>
    <x v="0"/>
  </r>
  <r>
    <n v="85"/>
    <n v="3003"/>
    <s v="b"/>
    <n v="8"/>
    <n v="30"/>
    <n v="15"/>
    <x v="85"/>
    <n v="27"/>
    <n v="0"/>
    <n v="30"/>
    <n v="30"/>
    <n v="30"/>
    <n v="0"/>
    <x v="57"/>
    <x v="0"/>
  </r>
  <r>
    <n v="86"/>
    <n v="3004"/>
    <s v="b"/>
    <n v="8"/>
    <n v="60"/>
    <n v="15"/>
    <x v="86"/>
    <n v="57"/>
    <n v="0"/>
    <n v="60"/>
    <n v="60"/>
    <n v="60"/>
    <n v="0"/>
    <x v="58"/>
    <x v="0"/>
  </r>
  <r>
    <n v="87"/>
    <n v="3005"/>
    <s v="b"/>
    <n v="8"/>
    <n v="60"/>
    <n v="15"/>
    <x v="87"/>
    <n v="126"/>
    <n v="0"/>
    <n v="60"/>
    <n v="60"/>
    <n v="60"/>
    <n v="0"/>
    <x v="59"/>
    <x v="0"/>
  </r>
  <r>
    <n v="88"/>
    <n v="3007"/>
    <s v="b"/>
    <n v="8"/>
    <n v="90"/>
    <n v="15"/>
    <x v="88"/>
    <n v="61"/>
    <n v="0"/>
    <n v="90"/>
    <n v="90"/>
    <n v="90"/>
    <n v="0"/>
    <x v="60"/>
    <x v="0"/>
  </r>
  <r>
    <n v="89"/>
    <n v="3008"/>
    <s v="b"/>
    <n v="8"/>
    <n v="60"/>
    <n v="15"/>
    <x v="89"/>
    <n v="44"/>
    <n v="0"/>
    <n v="60"/>
    <n v="60"/>
    <n v="60"/>
    <n v="0"/>
    <x v="61"/>
    <x v="0"/>
  </r>
  <r>
    <n v="90"/>
    <n v="3009"/>
    <s v="b"/>
    <n v="8"/>
    <n v="60"/>
    <n v="15"/>
    <x v="90"/>
    <n v="40"/>
    <n v="0"/>
    <n v="60"/>
    <n v="60"/>
    <n v="60"/>
    <n v="0"/>
    <x v="62"/>
    <x v="0"/>
  </r>
  <r>
    <n v="91"/>
    <n v="3010"/>
    <s v="b"/>
    <n v="8"/>
    <n v="60"/>
    <n v="15"/>
    <x v="91"/>
    <n v="38"/>
    <n v="0"/>
    <n v="60"/>
    <n v="60"/>
    <n v="60"/>
    <n v="0"/>
    <x v="62"/>
    <x v="0"/>
  </r>
  <r>
    <n v="92"/>
    <n v="3011"/>
    <s v="b"/>
    <n v="8"/>
    <n v="60"/>
    <n v="15"/>
    <x v="92"/>
    <n v="93"/>
    <n v="0"/>
    <n v="90"/>
    <n v="90"/>
    <n v="60"/>
    <n v="0"/>
    <x v="63"/>
    <x v="0"/>
  </r>
  <r>
    <n v="93"/>
    <n v="3012"/>
    <s v="b"/>
    <n v="8"/>
    <n v="90"/>
    <n v="15"/>
    <x v="93"/>
    <n v="47"/>
    <n v="0"/>
    <n v="60"/>
    <n v="90"/>
    <n v="90"/>
    <n v="0"/>
    <x v="63"/>
    <x v="0"/>
  </r>
  <r>
    <n v="94"/>
    <n v="3013"/>
    <s v="b"/>
    <n v="8"/>
    <n v="90"/>
    <n v="15"/>
    <x v="94"/>
    <n v="97"/>
    <n v="0"/>
    <n v="90"/>
    <n v="90"/>
    <n v="90"/>
    <n v="0"/>
    <x v="64"/>
    <x v="0"/>
  </r>
  <r>
    <n v="95"/>
    <n v="3015"/>
    <s v="b"/>
    <n v="8"/>
    <n v="60"/>
    <n v="15"/>
    <x v="95"/>
    <n v="30"/>
    <n v="0"/>
    <n v="999"/>
    <n v="999"/>
    <n v="60"/>
    <n v="0"/>
    <x v="65"/>
    <x v="0"/>
  </r>
  <r>
    <n v="96"/>
    <n v="3016"/>
    <s v="b"/>
    <n v="8"/>
    <n v="180"/>
    <n v="15"/>
    <x v="96"/>
    <n v="66"/>
    <n v="0"/>
    <n v="180"/>
    <n v="180"/>
    <n v="180"/>
    <n v="0"/>
    <x v="66"/>
    <x v="0"/>
  </r>
  <r>
    <n v="97"/>
    <n v="3017"/>
    <s v="b"/>
    <n v="8"/>
    <n v="180"/>
    <n v="15"/>
    <x v="97"/>
    <n v="59"/>
    <n v="0"/>
    <n v="180"/>
    <n v="180"/>
    <n v="180"/>
    <n v="0"/>
    <x v="66"/>
    <x v="0"/>
  </r>
  <r>
    <n v="98"/>
    <n v="3018"/>
    <s v="b"/>
    <n v="8"/>
    <n v="180"/>
    <n v="15"/>
    <x v="98"/>
    <n v="99"/>
    <n v="0"/>
    <n v="180"/>
    <n v="180"/>
    <n v="180"/>
    <n v="0"/>
    <x v="67"/>
    <x v="0"/>
  </r>
  <r>
    <n v="99"/>
    <n v="3019"/>
    <s v="b"/>
    <n v="8"/>
    <n v="90"/>
    <n v="15"/>
    <x v="99"/>
    <n v="73"/>
    <n v="0"/>
    <n v="90"/>
    <n v="90"/>
    <n v="90"/>
    <n v="0"/>
    <x v="68"/>
    <x v="0"/>
  </r>
  <r>
    <n v="100"/>
    <n v="3020"/>
    <s v="b"/>
    <n v="8"/>
    <n v="60"/>
    <n v="15"/>
    <x v="100"/>
    <n v="77"/>
    <n v="0"/>
    <n v="90"/>
    <n v="90"/>
    <n v="60"/>
    <n v="0"/>
    <x v="69"/>
    <x v="0"/>
  </r>
  <r>
    <n v="101"/>
    <n v="3022"/>
    <s v="b"/>
    <n v="8"/>
    <n v="90"/>
    <n v="15"/>
    <x v="101"/>
    <n v="101"/>
    <n v="0"/>
    <n v="90"/>
    <n v="90"/>
    <n v="90"/>
    <n v="0"/>
    <x v="70"/>
    <x v="0"/>
  </r>
  <r>
    <n v="102"/>
    <n v="3023"/>
    <s v="b"/>
    <n v="8"/>
    <n v="180"/>
    <n v="15"/>
    <x v="102"/>
    <n v="64"/>
    <n v="0"/>
    <n v="180"/>
    <n v="180"/>
    <n v="180"/>
    <n v="0"/>
    <x v="71"/>
    <x v="0"/>
  </r>
  <r>
    <n v="103"/>
    <n v="3025"/>
    <s v="b"/>
    <n v="8"/>
    <n v="60"/>
    <n v="15"/>
    <x v="103"/>
    <n v="74"/>
    <n v="0"/>
    <n v="999"/>
    <n v="999"/>
    <n v="60"/>
    <n v="0"/>
    <x v="72"/>
    <x v="0"/>
  </r>
  <r>
    <n v="104"/>
    <n v="3026"/>
    <s v="b"/>
    <n v="8"/>
    <n v="60"/>
    <n v="15"/>
    <x v="104"/>
    <n v="26"/>
    <n v="0"/>
    <n v="60"/>
    <n v="60"/>
    <n v="60"/>
    <n v="0"/>
    <x v="73"/>
    <x v="0"/>
  </r>
  <r>
    <n v="105"/>
    <n v="3027"/>
    <s v="b"/>
    <n v="8"/>
    <n v="60"/>
    <n v="15"/>
    <x v="105"/>
    <n v="34"/>
    <n v="0"/>
    <n v="60"/>
    <n v="60"/>
    <n v="60"/>
    <n v="0"/>
    <x v="74"/>
    <x v="0"/>
  </r>
  <r>
    <n v="106"/>
    <n v="3028"/>
    <s v="b"/>
    <n v="8"/>
    <n v="60"/>
    <n v="15"/>
    <x v="106"/>
    <n v="34"/>
    <n v="0"/>
    <n v="60"/>
    <n v="60"/>
    <n v="60"/>
    <n v="0"/>
    <x v="75"/>
    <x v="0"/>
  </r>
  <r>
    <n v="107"/>
    <n v="3029"/>
    <s v="b"/>
    <n v="8"/>
    <n v="60"/>
    <n v="15"/>
    <x v="107"/>
    <n v="42"/>
    <n v="0"/>
    <n v="60"/>
    <n v="60"/>
    <n v="60"/>
    <n v="0"/>
    <x v="76"/>
    <x v="0"/>
  </r>
  <r>
    <n v="108"/>
    <n v="3030"/>
    <s v="b"/>
    <n v="8"/>
    <n v="90"/>
    <n v="15"/>
    <x v="108"/>
    <n v="13"/>
    <n v="0"/>
    <n v="90"/>
    <n v="90"/>
    <n v="90"/>
    <n v="0"/>
    <x v="77"/>
    <x v="0"/>
  </r>
  <r>
    <n v="109"/>
    <n v="3031"/>
    <s v="b"/>
    <n v="8"/>
    <n v="180"/>
    <n v="15"/>
    <x v="109"/>
    <n v="41"/>
    <n v="0"/>
    <n v="180"/>
    <n v="180"/>
    <n v="180"/>
    <n v="0"/>
    <x v="78"/>
    <x v="0"/>
  </r>
  <r>
    <n v="110"/>
    <n v="3032"/>
    <s v="b"/>
    <n v="8"/>
    <n v="180"/>
    <n v="15"/>
    <x v="110"/>
    <n v="32"/>
    <n v="0"/>
    <n v="180"/>
    <n v="180"/>
    <n v="180"/>
    <n v="0"/>
    <x v="79"/>
    <x v="0"/>
  </r>
  <r>
    <n v="111"/>
    <n v="3034"/>
    <s v="b"/>
    <n v="8"/>
    <n v="60"/>
    <n v="15"/>
    <x v="111"/>
    <n v="20"/>
    <n v="0"/>
    <n v="999"/>
    <n v="999"/>
    <n v="60"/>
    <n v="0"/>
    <x v="80"/>
    <x v="0"/>
  </r>
  <r>
    <n v="112"/>
    <n v="3035"/>
    <s v="b"/>
    <n v="8"/>
    <n v="60"/>
    <n v="15"/>
    <x v="112"/>
    <n v="50"/>
    <n v="0"/>
    <n v="60"/>
    <n v="60"/>
    <n v="60"/>
    <n v="0"/>
    <x v="81"/>
    <x v="0"/>
  </r>
  <r>
    <n v="113"/>
    <n v="3036"/>
    <s v="b"/>
    <n v="8"/>
    <n v="60"/>
    <n v="15"/>
    <x v="113"/>
    <n v="40"/>
    <n v="0"/>
    <n v="60"/>
    <n v="60"/>
    <n v="60"/>
    <n v="0"/>
    <x v="81"/>
    <x v="0"/>
  </r>
  <r>
    <n v="114"/>
    <n v="3038"/>
    <s v="b"/>
    <n v="8"/>
    <n v="180"/>
    <n v="15"/>
    <x v="114"/>
    <n v="33"/>
    <n v="0"/>
    <n v="999"/>
    <n v="999"/>
    <n v="180"/>
    <n v="0"/>
    <x v="82"/>
    <x v="0"/>
  </r>
  <r>
    <n v="115"/>
    <n v="3039"/>
    <s v="b"/>
    <n v="8"/>
    <n v="60"/>
    <n v="15"/>
    <x v="115"/>
    <n v="42"/>
    <n v="0"/>
    <n v="60"/>
    <n v="60"/>
    <n v="60"/>
    <n v="0"/>
    <x v="83"/>
    <x v="0"/>
  </r>
  <r>
    <n v="116"/>
    <n v="3040"/>
    <s v="b"/>
    <n v="8"/>
    <n v="60"/>
    <n v="15"/>
    <x v="116"/>
    <n v="40"/>
    <n v="0"/>
    <n v="60"/>
    <n v="60"/>
    <n v="60"/>
    <n v="0"/>
    <x v="83"/>
    <x v="0"/>
  </r>
  <r>
    <n v="117"/>
    <n v="3041"/>
    <s v="b"/>
    <n v="8"/>
    <n v="180"/>
    <n v="15"/>
    <x v="117"/>
    <n v="79"/>
    <n v="0"/>
    <n v="180"/>
    <n v="180"/>
    <n v="180"/>
    <n v="0"/>
    <x v="84"/>
    <x v="0"/>
  </r>
  <r>
    <n v="118"/>
    <n v="3042"/>
    <s v="b"/>
    <n v="8"/>
    <n v="60"/>
    <n v="15"/>
    <x v="118"/>
    <n v="23"/>
    <n v="0"/>
    <n v="999"/>
    <n v="999"/>
    <n v="60"/>
    <n v="0"/>
    <x v="85"/>
    <x v="0"/>
  </r>
  <r>
    <n v="119"/>
    <n v="3044"/>
    <s v="b"/>
    <n v="8"/>
    <n v="90"/>
    <n v="15"/>
    <x v="119"/>
    <n v="25"/>
    <n v="0"/>
    <n v="999"/>
    <n v="999"/>
    <n v="90"/>
    <n v="0"/>
    <x v="86"/>
    <x v="0"/>
  </r>
  <r>
    <n v="120"/>
    <n v="3047"/>
    <s v="b"/>
    <n v="8"/>
    <n v="60"/>
    <n v="15"/>
    <x v="120"/>
    <n v="23"/>
    <n v="0"/>
    <n v="999"/>
    <n v="999"/>
    <n v="60"/>
    <n v="0"/>
    <x v="87"/>
    <x v="0"/>
  </r>
  <r>
    <n v="121"/>
    <n v="3048"/>
    <s v="b"/>
    <n v="8"/>
    <n v="60"/>
    <n v="15"/>
    <x v="121"/>
    <n v="25"/>
    <n v="0"/>
    <n v="999"/>
    <n v="999"/>
    <n v="60"/>
    <n v="0"/>
    <x v="88"/>
    <x v="0"/>
  </r>
  <r>
    <n v="122"/>
    <n v="3051"/>
    <s v="b"/>
    <n v="8"/>
    <n v="60"/>
    <n v="15"/>
    <x v="122"/>
    <n v="20"/>
    <n v="0"/>
    <n v="999"/>
    <n v="999"/>
    <n v="60"/>
    <n v="0"/>
    <x v="89"/>
    <x v="0"/>
  </r>
  <r>
    <n v="123"/>
    <n v="3053"/>
    <s v="b"/>
    <n v="8"/>
    <n v="60"/>
    <n v="15"/>
    <x v="123"/>
    <n v="21"/>
    <n v="0"/>
    <n v="999"/>
    <n v="999"/>
    <n v="60"/>
    <n v="0"/>
    <x v="90"/>
    <x v="0"/>
  </r>
  <r>
    <n v="124"/>
    <n v="3055"/>
    <s v="b"/>
    <n v="8"/>
    <n v="60"/>
    <n v="15"/>
    <x v="124"/>
    <n v="16"/>
    <n v="0"/>
    <n v="999"/>
    <n v="999"/>
    <n v="60"/>
    <n v="0"/>
    <x v="91"/>
    <x v="0"/>
  </r>
  <r>
    <n v="125"/>
    <n v="3057"/>
    <s v="b"/>
    <n v="8"/>
    <n v="60"/>
    <n v="15"/>
    <x v="125"/>
    <n v="18"/>
    <n v="0"/>
    <n v="999"/>
    <n v="999"/>
    <n v="60"/>
    <n v="0"/>
    <x v="92"/>
    <x v="0"/>
  </r>
  <r>
    <n v="126"/>
    <n v="3058"/>
    <s v="b"/>
    <n v="8"/>
    <n v="180"/>
    <n v="15"/>
    <x v="126"/>
    <n v="46"/>
    <n v="0"/>
    <n v="999"/>
    <n v="999"/>
    <n v="180"/>
    <n v="0"/>
    <x v="93"/>
    <x v="0"/>
  </r>
  <r>
    <n v="127"/>
    <n v="3060"/>
    <s v="b"/>
    <n v="8"/>
    <n v="180"/>
    <n v="15"/>
    <x v="127"/>
    <n v="43"/>
    <n v="0"/>
    <n v="999"/>
    <n v="999"/>
    <n v="180"/>
    <n v="0"/>
    <x v="94"/>
    <x v="0"/>
  </r>
  <r>
    <n v="128"/>
    <n v="3062"/>
    <s v="b"/>
    <n v="8"/>
    <n v="180"/>
    <n v="15"/>
    <x v="128"/>
    <n v="43"/>
    <n v="0"/>
    <n v="999"/>
    <n v="999"/>
    <n v="180"/>
    <n v="0"/>
    <x v="95"/>
    <x v="0"/>
  </r>
  <r>
    <n v="129"/>
    <n v="3064"/>
    <s v="b"/>
    <n v="8"/>
    <n v="90"/>
    <n v="15"/>
    <x v="129"/>
    <n v="37"/>
    <n v="0"/>
    <n v="999"/>
    <n v="999"/>
    <n v="90"/>
    <n v="0"/>
    <x v="96"/>
    <x v="0"/>
  </r>
  <r>
    <n v="130"/>
    <n v="3066"/>
    <s v="b"/>
    <n v="8"/>
    <n v="180"/>
    <n v="15"/>
    <x v="130"/>
    <n v="45"/>
    <n v="0"/>
    <n v="999"/>
    <n v="999"/>
    <n v="180"/>
    <n v="0"/>
    <x v="97"/>
    <x v="0"/>
  </r>
  <r>
    <n v="131"/>
    <n v="3068"/>
    <s v="b"/>
    <n v="8"/>
    <n v="180"/>
    <n v="15"/>
    <x v="131"/>
    <n v="36"/>
    <n v="0"/>
    <n v="999"/>
    <n v="999"/>
    <n v="180"/>
    <n v="0"/>
    <x v="98"/>
    <x v="0"/>
  </r>
  <r>
    <n v="132"/>
    <n v="3070"/>
    <s v="b"/>
    <n v="8"/>
    <n v="90"/>
    <n v="15"/>
    <x v="132"/>
    <n v="36"/>
    <n v="0"/>
    <n v="999"/>
    <n v="999"/>
    <n v="90"/>
    <n v="0"/>
    <x v="99"/>
    <x v="0"/>
  </r>
  <r>
    <n v="133"/>
    <n v="3072"/>
    <s v="b"/>
    <n v="8"/>
    <n v="90"/>
    <n v="15"/>
    <x v="133"/>
    <n v="45"/>
    <n v="0"/>
    <n v="999"/>
    <n v="999"/>
    <n v="90"/>
    <n v="0"/>
    <x v="100"/>
    <x v="0"/>
  </r>
  <r>
    <n v="134"/>
    <n v="3074"/>
    <s v="f"/>
    <n v="3"/>
    <n v="18"/>
    <n v="15"/>
    <x v="134"/>
    <n v="1"/>
    <n v="0"/>
    <n v="999"/>
    <n v="999"/>
    <n v="18"/>
    <n v="0"/>
    <x v="101"/>
    <x v="0"/>
  </r>
  <r>
    <n v="135"/>
    <n v="3077"/>
    <s v="f"/>
    <n v="3"/>
    <n v="16"/>
    <n v="15"/>
    <x v="135"/>
    <n v="1"/>
    <n v="0"/>
    <n v="999"/>
    <n v="999"/>
    <n v="16.359998999999899"/>
    <n v="0"/>
    <x v="102"/>
    <x v="0"/>
  </r>
  <r>
    <n v="136"/>
    <n v="3078"/>
    <s v="b"/>
    <n v="8"/>
    <n v="60"/>
    <n v="15"/>
    <x v="136"/>
    <n v="60"/>
    <n v="0"/>
    <n v="60"/>
    <n v="60"/>
    <n v="60"/>
    <n v="0"/>
    <x v="103"/>
    <x v="0"/>
  </r>
  <r>
    <n v="137"/>
    <n v="4001"/>
    <s v="b"/>
    <n v="8"/>
    <n v="25"/>
    <n v="15"/>
    <x v="137"/>
    <n v="72"/>
    <n v="0"/>
    <n v="18"/>
    <n v="20"/>
    <n v="25.710000999999899"/>
    <n v="0"/>
    <x v="104"/>
    <x v="0"/>
  </r>
  <r>
    <n v="138"/>
    <n v="4002"/>
    <s v="b"/>
    <n v="8"/>
    <n v="18"/>
    <n v="15"/>
    <x v="138"/>
    <n v="35"/>
    <n v="0"/>
    <n v="25.710000999999899"/>
    <n v="20"/>
    <n v="18"/>
    <n v="0"/>
    <x v="104"/>
    <x v="0"/>
  </r>
  <r>
    <n v="139"/>
    <n v="4003"/>
    <s v="b"/>
    <n v="8"/>
    <n v="30"/>
    <n v="15"/>
    <x v="139"/>
    <n v="91"/>
    <n v="0"/>
    <n v="30"/>
    <n v="30"/>
    <n v="30"/>
    <n v="0"/>
    <x v="105"/>
    <x v="0"/>
  </r>
  <r>
    <n v="140"/>
    <n v="4004"/>
    <s v="b"/>
    <n v="8"/>
    <n v="30"/>
    <n v="15"/>
    <x v="140"/>
    <n v="93"/>
    <n v="0"/>
    <n v="30"/>
    <n v="30"/>
    <n v="30"/>
    <n v="0"/>
    <x v="105"/>
    <x v="0"/>
  </r>
  <r>
    <n v="141"/>
    <n v="4005"/>
    <s v="b"/>
    <n v="8"/>
    <n v="90"/>
    <n v="15"/>
    <x v="141"/>
    <n v="78"/>
    <n v="0"/>
    <n v="90"/>
    <n v="90"/>
    <n v="90"/>
    <n v="0"/>
    <x v="106"/>
    <x v="0"/>
  </r>
  <r>
    <n v="142"/>
    <n v="4006"/>
    <s v="b"/>
    <n v="8"/>
    <n v="30"/>
    <n v="15"/>
    <x v="142"/>
    <n v="79"/>
    <n v="0"/>
    <n v="30"/>
    <n v="30"/>
    <n v="30"/>
    <n v="0"/>
    <x v="106"/>
    <x v="0"/>
  </r>
  <r>
    <n v="143"/>
    <n v="4007"/>
    <s v="b"/>
    <n v="8"/>
    <n v="36"/>
    <n v="15"/>
    <x v="143"/>
    <n v="87"/>
    <n v="0"/>
    <n v="45"/>
    <n v="45"/>
    <n v="36"/>
    <n v="0"/>
    <x v="107"/>
    <x v="0"/>
  </r>
  <r>
    <n v="144"/>
    <n v="4008"/>
    <s v="b"/>
    <n v="8"/>
    <n v="45"/>
    <n v="15"/>
    <x v="144"/>
    <n v="51"/>
    <n v="0"/>
    <n v="36"/>
    <n v="45"/>
    <n v="45"/>
    <n v="0"/>
    <x v="107"/>
    <x v="0"/>
  </r>
  <r>
    <n v="145"/>
    <n v="4009"/>
    <s v="b"/>
    <n v="8"/>
    <n v="15"/>
    <n v="15"/>
    <x v="145"/>
    <n v="121"/>
    <n v="0"/>
    <n v="15"/>
    <n v="15"/>
    <n v="15"/>
    <n v="0"/>
    <x v="108"/>
    <x v="0"/>
  </r>
  <r>
    <n v="146"/>
    <n v="4010"/>
    <s v="b"/>
    <n v="8"/>
    <n v="15"/>
    <n v="15"/>
    <x v="146"/>
    <n v="81"/>
    <n v="0"/>
    <n v="15"/>
    <n v="15"/>
    <n v="15"/>
    <n v="0"/>
    <x v="108"/>
    <x v="0"/>
  </r>
  <r>
    <n v="147"/>
    <n v="4011"/>
    <s v="b"/>
    <n v="8"/>
    <n v="10"/>
    <n v="15"/>
    <x v="147"/>
    <n v="84"/>
    <n v="0"/>
    <n v="90"/>
    <n v="21.18"/>
    <n v="10.59"/>
    <n v="0"/>
    <x v="109"/>
    <x v="0"/>
  </r>
  <r>
    <n v="148"/>
    <n v="4012"/>
    <s v="b"/>
    <n v="8"/>
    <n v="90"/>
    <n v="15"/>
    <x v="148"/>
    <n v="99"/>
    <n v="0"/>
    <n v="10.59"/>
    <n v="21.18"/>
    <n v="90"/>
    <n v="0"/>
    <x v="109"/>
    <x v="0"/>
  </r>
  <r>
    <n v="149"/>
    <n v="4013"/>
    <s v="b"/>
    <n v="8"/>
    <n v="15"/>
    <n v="15"/>
    <x v="149"/>
    <n v="132"/>
    <n v="0"/>
    <n v="45"/>
    <n v="30"/>
    <n v="15"/>
    <n v="0"/>
    <x v="110"/>
    <x v="0"/>
  </r>
  <r>
    <n v="150"/>
    <n v="4014"/>
    <s v="b"/>
    <n v="8"/>
    <n v="45"/>
    <n v="15"/>
    <x v="150"/>
    <n v="141"/>
    <n v="0"/>
    <n v="15"/>
    <n v="30"/>
    <n v="45"/>
    <n v="0"/>
    <x v="110"/>
    <x v="0"/>
  </r>
  <r>
    <n v="151"/>
    <n v="4015"/>
    <s v="p"/>
    <n v="9"/>
    <n v="30"/>
    <n v="15"/>
    <x v="151"/>
    <n v="82"/>
    <n v="0"/>
    <n v="22.5"/>
    <n v="30"/>
    <n v="30"/>
    <n v="0"/>
    <x v="111"/>
    <x v="0"/>
  </r>
  <r>
    <n v="152"/>
    <n v="4016"/>
    <s v="p"/>
    <n v="9"/>
    <n v="22"/>
    <n v="15"/>
    <x v="152"/>
    <n v="82"/>
    <n v="0"/>
    <n v="30"/>
    <n v="30"/>
    <n v="22.5"/>
    <n v="0"/>
    <x v="111"/>
    <x v="0"/>
  </r>
  <r>
    <n v="153"/>
    <n v="4017"/>
    <s v="b"/>
    <n v="8"/>
    <n v="10"/>
    <n v="15"/>
    <x v="153"/>
    <n v="62"/>
    <n v="0"/>
    <n v="10"/>
    <n v="10"/>
    <n v="10"/>
    <n v="0"/>
    <x v="112"/>
    <x v="0"/>
  </r>
  <r>
    <n v="154"/>
    <n v="4018"/>
    <s v="b"/>
    <n v="8"/>
    <n v="10"/>
    <n v="15"/>
    <x v="154"/>
    <n v="64"/>
    <n v="0"/>
    <n v="10"/>
    <n v="10"/>
    <n v="10"/>
    <n v="0"/>
    <x v="112"/>
    <x v="0"/>
  </r>
  <r>
    <n v="155"/>
    <n v="4019"/>
    <s v="b"/>
    <n v="8"/>
    <n v="10"/>
    <n v="15"/>
    <x v="155"/>
    <n v="101"/>
    <n v="0"/>
    <n v="10"/>
    <n v="10.59"/>
    <n v="10.59"/>
    <n v="1"/>
    <x v="113"/>
    <x v="1"/>
  </r>
  <r>
    <n v="156"/>
    <n v="4020"/>
    <s v="b"/>
    <n v="8"/>
    <n v="10"/>
    <n v="15"/>
    <x v="156"/>
    <n v="103"/>
    <n v="0"/>
    <n v="10.59"/>
    <n v="10.59"/>
    <n v="10"/>
    <n v="1"/>
    <x v="113"/>
    <x v="1"/>
  </r>
  <r>
    <n v="157"/>
    <n v="4021"/>
    <s v="b"/>
    <n v="8"/>
    <n v="10"/>
    <n v="15"/>
    <x v="157"/>
    <n v="80"/>
    <n v="0"/>
    <n v="10.59"/>
    <n v="10.59"/>
    <n v="10"/>
    <n v="0"/>
    <x v="114"/>
    <x v="0"/>
  </r>
  <r>
    <n v="158"/>
    <n v="4022"/>
    <s v="b"/>
    <n v="8"/>
    <n v="10"/>
    <n v="15"/>
    <x v="158"/>
    <n v="75"/>
    <n v="0"/>
    <n v="10"/>
    <n v="10.59"/>
    <n v="10.59"/>
    <n v="0"/>
    <x v="114"/>
    <x v="0"/>
  </r>
  <r>
    <n v="159"/>
    <n v="4023"/>
    <s v="b"/>
    <n v="8"/>
    <n v="10"/>
    <n v="15"/>
    <x v="159"/>
    <n v="91"/>
    <n v="0"/>
    <n v="10.59"/>
    <n v="10.59"/>
    <n v="10.59"/>
    <n v="0"/>
    <x v="115"/>
    <x v="0"/>
  </r>
  <r>
    <n v="160"/>
    <n v="4024"/>
    <s v="b"/>
    <n v="8"/>
    <n v="10"/>
    <n v="15"/>
    <x v="160"/>
    <n v="97"/>
    <n v="0"/>
    <n v="10.59"/>
    <n v="10.59"/>
    <n v="10.59"/>
    <n v="0"/>
    <x v="115"/>
    <x v="0"/>
  </r>
  <r>
    <n v="161"/>
    <n v="4025"/>
    <s v="b"/>
    <n v="8"/>
    <n v="6"/>
    <n v="15"/>
    <x v="161"/>
    <n v="129"/>
    <n v="0"/>
    <n v="11.25"/>
    <n v="11.25"/>
    <n v="6.6700001000000002"/>
    <n v="0"/>
    <x v="116"/>
    <x v="0"/>
  </r>
  <r>
    <n v="162"/>
    <n v="4026"/>
    <s v="b"/>
    <n v="8"/>
    <n v="11"/>
    <n v="15"/>
    <x v="162"/>
    <n v="123"/>
    <n v="0"/>
    <n v="6.6700001000000002"/>
    <n v="11.25"/>
    <n v="11.25"/>
    <n v="0"/>
    <x v="116"/>
    <x v="0"/>
  </r>
  <r>
    <n v="163"/>
    <n v="4027"/>
    <s v="b"/>
    <n v="8"/>
    <n v="9"/>
    <n v="15"/>
    <x v="163"/>
    <n v="46"/>
    <n v="0"/>
    <n v="9"/>
    <n v="9.4699992999999996"/>
    <n v="9.4699992999999996"/>
    <n v="0"/>
    <x v="117"/>
    <x v="0"/>
  </r>
  <r>
    <n v="164"/>
    <n v="4028"/>
    <s v="b"/>
    <n v="8"/>
    <n v="9"/>
    <n v="15"/>
    <x v="164"/>
    <n v="29"/>
    <n v="0"/>
    <n v="9.4699992999999996"/>
    <n v="9.4699992999999996"/>
    <n v="9"/>
    <n v="0"/>
    <x v="117"/>
    <x v="0"/>
  </r>
  <r>
    <n v="165"/>
    <n v="4029"/>
    <s v="b"/>
    <n v="8"/>
    <n v="15"/>
    <n v="15"/>
    <x v="165"/>
    <n v="56"/>
    <n v="0"/>
    <n v="16.359998999999899"/>
    <n v="16.359998999999899"/>
    <n v="15"/>
    <n v="0"/>
    <x v="118"/>
    <x v="0"/>
  </r>
  <r>
    <n v="166"/>
    <n v="4030"/>
    <s v="b"/>
    <n v="8"/>
    <n v="16"/>
    <n v="15"/>
    <x v="166"/>
    <n v="46"/>
    <n v="0"/>
    <n v="15"/>
    <n v="16.359998999999899"/>
    <n v="16.359998999999899"/>
    <n v="0"/>
    <x v="118"/>
    <x v="0"/>
  </r>
  <r>
    <n v="167"/>
    <n v="4031"/>
    <s v="b"/>
    <n v="8"/>
    <n v="10"/>
    <n v="15"/>
    <x v="167"/>
    <n v="38"/>
    <n v="0"/>
    <n v="11.25"/>
    <n v="11.25"/>
    <n v="10.59"/>
    <n v="0"/>
    <x v="119"/>
    <x v="0"/>
  </r>
  <r>
    <n v="168"/>
    <n v="4032"/>
    <s v="b"/>
    <n v="8"/>
    <n v="11"/>
    <n v="15"/>
    <x v="168"/>
    <n v="34"/>
    <n v="0"/>
    <n v="10.59"/>
    <n v="11.25"/>
    <n v="11.25"/>
    <n v="0"/>
    <x v="119"/>
    <x v="0"/>
  </r>
  <r>
    <n v="169"/>
    <n v="4033"/>
    <s v="b"/>
    <n v="8"/>
    <n v="90"/>
    <n v="15"/>
    <x v="169"/>
    <n v="72"/>
    <n v="0"/>
    <n v="60"/>
    <n v="90"/>
    <n v="90"/>
    <n v="0"/>
    <x v="120"/>
    <x v="0"/>
  </r>
  <r>
    <n v="170"/>
    <n v="4034"/>
    <s v="b"/>
    <n v="8"/>
    <n v="60"/>
    <n v="15"/>
    <x v="170"/>
    <n v="67"/>
    <n v="0"/>
    <n v="90"/>
    <n v="90"/>
    <n v="60"/>
    <n v="0"/>
    <x v="120"/>
    <x v="0"/>
  </r>
  <r>
    <n v="171"/>
    <n v="4035"/>
    <s v="b"/>
    <n v="8"/>
    <n v="25"/>
    <n v="15"/>
    <x v="171"/>
    <n v="38"/>
    <n v="0"/>
    <n v="20"/>
    <n v="25.710000999999899"/>
    <n v="25.710000999999899"/>
    <n v="0"/>
    <x v="121"/>
    <x v="0"/>
  </r>
  <r>
    <n v="172"/>
    <n v="4036"/>
    <s v="b"/>
    <n v="8"/>
    <n v="20"/>
    <n v="15"/>
    <x v="172"/>
    <n v="75"/>
    <n v="0"/>
    <n v="25.710000999999899"/>
    <n v="25.710000999999899"/>
    <n v="20"/>
    <n v="0"/>
    <x v="121"/>
    <x v="0"/>
  </r>
  <r>
    <n v="173"/>
    <n v="4037"/>
    <s v="p"/>
    <n v="9"/>
    <n v="30"/>
    <n v="15"/>
    <x v="173"/>
    <n v="99"/>
    <n v="0"/>
    <n v="999"/>
    <n v="999"/>
    <n v="30"/>
    <n v="0"/>
    <x v="122"/>
    <x v="0"/>
  </r>
  <r>
    <n v="174"/>
    <n v="4039"/>
    <s v="b"/>
    <n v="8"/>
    <n v="180"/>
    <n v="15"/>
    <x v="174"/>
    <n v="119"/>
    <n v="0"/>
    <n v="22.5"/>
    <n v="45"/>
    <n v="180"/>
    <n v="0"/>
    <x v="123"/>
    <x v="0"/>
  </r>
  <r>
    <n v="175"/>
    <n v="4040"/>
    <s v="b"/>
    <n v="8"/>
    <n v="22"/>
    <n v="15"/>
    <x v="175"/>
    <n v="123"/>
    <n v="0"/>
    <n v="180"/>
    <n v="45"/>
    <n v="22.5"/>
    <n v="0"/>
    <x v="123"/>
    <x v="0"/>
  </r>
  <r>
    <n v="176"/>
    <n v="4041"/>
    <s v="p"/>
    <n v="9"/>
    <n v="45"/>
    <n v="15"/>
    <x v="176"/>
    <n v="101"/>
    <n v="0"/>
    <n v="999"/>
    <n v="999"/>
    <n v="45"/>
    <n v="0"/>
    <x v="124"/>
    <x v="0"/>
  </r>
  <r>
    <n v="177"/>
    <n v="4043"/>
    <s v="p"/>
    <n v="9"/>
    <n v="30"/>
    <n v="15"/>
    <x v="177"/>
    <n v="104"/>
    <n v="0"/>
    <n v="999"/>
    <n v="999"/>
    <n v="30"/>
    <n v="0"/>
    <x v="125"/>
    <x v="0"/>
  </r>
  <r>
    <n v="178"/>
    <n v="4045"/>
    <s v="b"/>
    <n v="8"/>
    <n v="180"/>
    <n v="15"/>
    <x v="178"/>
    <n v="81"/>
    <n v="0"/>
    <n v="999"/>
    <n v="999"/>
    <n v="180"/>
    <n v="0"/>
    <x v="126"/>
    <x v="0"/>
  </r>
  <r>
    <n v="179"/>
    <n v="4047"/>
    <s v="b"/>
    <n v="8"/>
    <n v="15"/>
    <n v="15"/>
    <x v="179"/>
    <n v="94"/>
    <n v="0"/>
    <n v="20"/>
    <n v="20"/>
    <n v="15"/>
    <n v="0"/>
    <x v="127"/>
    <x v="0"/>
  </r>
  <r>
    <n v="180"/>
    <n v="4048"/>
    <s v="p"/>
    <n v="9"/>
    <n v="20"/>
    <n v="15"/>
    <x v="180"/>
    <n v="79"/>
    <n v="0"/>
    <n v="15"/>
    <n v="20"/>
    <n v="20"/>
    <n v="0"/>
    <x v="127"/>
    <x v="0"/>
  </r>
  <r>
    <n v="181"/>
    <n v="4049"/>
    <s v="b"/>
    <n v="8"/>
    <n v="60"/>
    <n v="15"/>
    <x v="181"/>
    <n v="59"/>
    <n v="0"/>
    <n v="60"/>
    <n v="60"/>
    <n v="60"/>
    <n v="0"/>
    <x v="128"/>
    <x v="0"/>
  </r>
  <r>
    <n v="182"/>
    <n v="4050"/>
    <s v="b"/>
    <n v="8"/>
    <n v="60"/>
    <n v="15"/>
    <x v="182"/>
    <n v="39"/>
    <n v="0"/>
    <n v="60"/>
    <n v="60"/>
    <n v="60"/>
    <n v="0"/>
    <x v="128"/>
    <x v="0"/>
  </r>
  <r>
    <n v="183"/>
    <n v="4051"/>
    <s v="b"/>
    <n v="8"/>
    <n v="36"/>
    <n v="15"/>
    <x v="183"/>
    <n v="93"/>
    <n v="0"/>
    <n v="30"/>
    <n v="36"/>
    <n v="36"/>
    <n v="0"/>
    <x v="129"/>
    <x v="0"/>
  </r>
  <r>
    <n v="184"/>
    <n v="4052"/>
    <s v="b"/>
    <n v="8"/>
    <n v="30"/>
    <n v="15"/>
    <x v="184"/>
    <n v="73"/>
    <n v="0"/>
    <n v="36"/>
    <n v="36"/>
    <n v="30"/>
    <n v="0"/>
    <x v="129"/>
    <x v="0"/>
  </r>
  <r>
    <n v="185"/>
    <n v="4053"/>
    <s v="b"/>
    <n v="8"/>
    <n v="60"/>
    <n v="15"/>
    <x v="185"/>
    <n v="111"/>
    <n v="0"/>
    <n v="90"/>
    <n v="90"/>
    <n v="60"/>
    <n v="0"/>
    <x v="130"/>
    <x v="0"/>
  </r>
  <r>
    <n v="186"/>
    <n v="4054"/>
    <s v="b"/>
    <n v="8"/>
    <n v="90"/>
    <n v="15"/>
    <x v="186"/>
    <n v="112"/>
    <n v="0"/>
    <n v="60"/>
    <n v="90"/>
    <n v="90"/>
    <n v="0"/>
    <x v="130"/>
    <x v="0"/>
  </r>
  <r>
    <n v="187"/>
    <n v="4055"/>
    <s v="b"/>
    <n v="8"/>
    <n v="22"/>
    <n v="15"/>
    <x v="187"/>
    <n v="96"/>
    <n v="0"/>
    <n v="30"/>
    <n v="30"/>
    <n v="22.5"/>
    <n v="0"/>
    <x v="131"/>
    <x v="0"/>
  </r>
  <r>
    <n v="188"/>
    <n v="4056"/>
    <s v="b"/>
    <n v="8"/>
    <n v="30"/>
    <n v="15"/>
    <x v="188"/>
    <n v="48"/>
    <n v="0"/>
    <n v="22.5"/>
    <n v="30"/>
    <n v="30"/>
    <n v="0"/>
    <x v="131"/>
    <x v="0"/>
  </r>
  <r>
    <n v="189"/>
    <n v="4057"/>
    <s v="b"/>
    <n v="8"/>
    <n v="30"/>
    <n v="15"/>
    <x v="189"/>
    <n v="55"/>
    <n v="0"/>
    <n v="30"/>
    <n v="30"/>
    <n v="30"/>
    <n v="0"/>
    <x v="132"/>
    <x v="0"/>
  </r>
  <r>
    <n v="190"/>
    <n v="4058"/>
    <s v="b"/>
    <n v="8"/>
    <n v="30"/>
    <n v="15"/>
    <x v="190"/>
    <n v="44"/>
    <n v="0"/>
    <n v="30"/>
    <n v="30"/>
    <n v="30"/>
    <n v="0"/>
    <x v="132"/>
    <x v="0"/>
  </r>
  <r>
    <n v="191"/>
    <n v="4059"/>
    <s v="p"/>
    <n v="9"/>
    <n v="25"/>
    <n v="15"/>
    <x v="191"/>
    <n v="126"/>
    <n v="0"/>
    <n v="30"/>
    <n v="30"/>
    <n v="25.710000999999899"/>
    <n v="0"/>
    <x v="133"/>
    <x v="0"/>
  </r>
  <r>
    <n v="192"/>
    <n v="4060"/>
    <s v="b"/>
    <n v="8"/>
    <n v="30"/>
    <n v="15"/>
    <x v="192"/>
    <n v="60"/>
    <n v="0"/>
    <n v="25.710000999999899"/>
    <n v="30"/>
    <n v="30"/>
    <n v="0"/>
    <x v="133"/>
    <x v="0"/>
  </r>
  <r>
    <n v="193"/>
    <n v="4061"/>
    <s v="b"/>
    <n v="8"/>
    <n v="36"/>
    <n v="15"/>
    <x v="193"/>
    <n v="91"/>
    <n v="0"/>
    <n v="999"/>
    <n v="999"/>
    <n v="36"/>
    <n v="0"/>
    <x v="134"/>
    <x v="0"/>
  </r>
  <r>
    <n v="194"/>
    <n v="4063"/>
    <s v="b"/>
    <n v="8"/>
    <n v="30"/>
    <n v="15"/>
    <x v="194"/>
    <n v="47"/>
    <n v="0"/>
    <n v="30"/>
    <n v="30"/>
    <n v="30"/>
    <n v="0"/>
    <x v="135"/>
    <x v="0"/>
  </r>
  <r>
    <n v="195"/>
    <n v="4064"/>
    <s v="b"/>
    <n v="8"/>
    <n v="30"/>
    <n v="15"/>
    <x v="195"/>
    <n v="46"/>
    <n v="0"/>
    <n v="30"/>
    <n v="30"/>
    <n v="30"/>
    <n v="0"/>
    <x v="135"/>
    <x v="0"/>
  </r>
  <r>
    <n v="196"/>
    <n v="4065"/>
    <s v="b"/>
    <n v="8"/>
    <n v="30"/>
    <n v="15"/>
    <x v="196"/>
    <n v="68"/>
    <n v="0"/>
    <n v="25.710000999999899"/>
    <n v="30"/>
    <n v="30"/>
    <n v="0"/>
    <x v="136"/>
    <x v="0"/>
  </r>
  <r>
    <n v="197"/>
    <n v="4066"/>
    <s v="b"/>
    <n v="8"/>
    <n v="25"/>
    <n v="15"/>
    <x v="197"/>
    <n v="84"/>
    <n v="0"/>
    <n v="30"/>
    <n v="30"/>
    <n v="25.710000999999899"/>
    <n v="0"/>
    <x v="136"/>
    <x v="0"/>
  </r>
  <r>
    <n v="198"/>
    <n v="4067"/>
    <s v="b"/>
    <n v="8"/>
    <n v="20"/>
    <n v="15"/>
    <x v="198"/>
    <n v="76"/>
    <n v="0"/>
    <n v="22.5"/>
    <n v="22.5"/>
    <n v="20"/>
    <n v="0"/>
    <x v="137"/>
    <x v="0"/>
  </r>
  <r>
    <n v="199"/>
    <n v="4068"/>
    <s v="b"/>
    <n v="8"/>
    <n v="22"/>
    <n v="15"/>
    <x v="199"/>
    <n v="87"/>
    <n v="0"/>
    <n v="20"/>
    <n v="22.5"/>
    <n v="22.5"/>
    <n v="0"/>
    <x v="137"/>
    <x v="0"/>
  </r>
  <r>
    <n v="200"/>
    <n v="4069"/>
    <s v="b"/>
    <n v="8"/>
    <n v="90"/>
    <n v="15"/>
    <x v="200"/>
    <n v="78"/>
    <n v="0"/>
    <n v="30"/>
    <n v="60"/>
    <n v="90"/>
    <n v="0"/>
    <x v="138"/>
    <x v="0"/>
  </r>
  <r>
    <n v="201"/>
    <n v="4070"/>
    <s v="b"/>
    <n v="8"/>
    <n v="30"/>
    <n v="15"/>
    <x v="201"/>
    <n v="72"/>
    <n v="0"/>
    <n v="90"/>
    <n v="60"/>
    <n v="30"/>
    <n v="0"/>
    <x v="138"/>
    <x v="0"/>
  </r>
  <r>
    <n v="202"/>
    <n v="4071"/>
    <s v="b"/>
    <n v="8"/>
    <n v="8"/>
    <n v="15"/>
    <x v="202"/>
    <n v="63"/>
    <n v="0"/>
    <n v="6.4300002999999997"/>
    <n v="8.1800002999999997"/>
    <n v="8.1800002999999997"/>
    <n v="0"/>
    <x v="139"/>
    <x v="0"/>
  </r>
  <r>
    <n v="203"/>
    <n v="4072"/>
    <s v="b"/>
    <n v="8"/>
    <n v="6"/>
    <n v="15"/>
    <x v="203"/>
    <n v="64"/>
    <n v="0"/>
    <n v="8.1800002999999997"/>
    <n v="8.1800002999999997"/>
    <n v="6.4300002999999997"/>
    <n v="0"/>
    <x v="139"/>
    <x v="0"/>
  </r>
  <r>
    <n v="204"/>
    <n v="4074"/>
    <s v="b"/>
    <n v="8"/>
    <n v="45"/>
    <n v="15"/>
    <x v="204"/>
    <n v="67"/>
    <n v="0"/>
    <n v="999"/>
    <n v="999"/>
    <n v="45"/>
    <n v="0"/>
    <x v="140"/>
    <x v="0"/>
  </r>
  <r>
    <n v="205"/>
    <n v="4075"/>
    <s v="b"/>
    <n v="8"/>
    <n v="25"/>
    <n v="15"/>
    <x v="205"/>
    <n v="133"/>
    <n v="0"/>
    <n v="18"/>
    <n v="25.710000999999899"/>
    <n v="25.710000999999899"/>
    <n v="0"/>
    <x v="141"/>
    <x v="0"/>
  </r>
  <r>
    <n v="206"/>
    <n v="4076"/>
    <s v="b"/>
    <n v="8"/>
    <n v="18"/>
    <n v="15"/>
    <x v="206"/>
    <n v="131"/>
    <n v="0"/>
    <n v="25.710000999999899"/>
    <n v="25.710000999999899"/>
    <n v="18"/>
    <n v="0"/>
    <x v="141"/>
    <x v="0"/>
  </r>
  <r>
    <n v="207"/>
    <n v="4078"/>
    <s v="b"/>
    <n v="8"/>
    <n v="45"/>
    <n v="15"/>
    <x v="207"/>
    <n v="77"/>
    <n v="0"/>
    <n v="999"/>
    <n v="60"/>
    <n v="45"/>
    <n v="0"/>
    <x v="142"/>
    <x v="0"/>
  </r>
  <r>
    <n v="208"/>
    <n v="4079"/>
    <s v="b"/>
    <n v="8"/>
    <n v="15"/>
    <n v="15"/>
    <x v="208"/>
    <n v="86"/>
    <n v="0"/>
    <n v="45"/>
    <n v="30"/>
    <n v="15"/>
    <n v="0"/>
    <x v="142"/>
    <x v="0"/>
  </r>
  <r>
    <n v="209"/>
    <n v="4080"/>
    <s v="b"/>
    <n v="8"/>
    <n v="90"/>
    <n v="15"/>
    <x v="209"/>
    <n v="71"/>
    <n v="0"/>
    <n v="180"/>
    <n v="180"/>
    <n v="90"/>
    <n v="0"/>
    <x v="143"/>
    <x v="0"/>
  </r>
  <r>
    <n v="210"/>
    <n v="4081"/>
    <s v="b"/>
    <n v="8"/>
    <n v="180"/>
    <n v="15"/>
    <x v="210"/>
    <n v="98"/>
    <n v="0"/>
    <n v="90"/>
    <n v="180"/>
    <n v="180"/>
    <n v="0"/>
    <x v="143"/>
    <x v="0"/>
  </r>
  <r>
    <n v="211"/>
    <n v="4082"/>
    <s v="b"/>
    <n v="8"/>
    <n v="10"/>
    <n v="15"/>
    <x v="211"/>
    <n v="71"/>
    <n v="0"/>
    <n v="11.25"/>
    <n v="11.25"/>
    <n v="10.59"/>
    <n v="0"/>
    <x v="144"/>
    <x v="0"/>
  </r>
  <r>
    <n v="212"/>
    <n v="4083"/>
    <s v="b"/>
    <n v="8"/>
    <n v="11"/>
    <n v="15"/>
    <x v="212"/>
    <n v="70"/>
    <n v="0"/>
    <n v="10.59"/>
    <n v="11.25"/>
    <n v="11.25"/>
    <n v="0"/>
    <x v="144"/>
    <x v="0"/>
  </r>
  <r>
    <n v="213"/>
    <n v="4084"/>
    <s v="b"/>
    <n v="8"/>
    <n v="25"/>
    <n v="15"/>
    <x v="213"/>
    <n v="32"/>
    <n v="0"/>
    <n v="25.710000999999899"/>
    <n v="25.710000999999899"/>
    <n v="25.710000999999899"/>
    <n v="0"/>
    <x v="145"/>
    <x v="0"/>
  </r>
  <r>
    <n v="214"/>
    <n v="4085"/>
    <s v="b"/>
    <n v="8"/>
    <n v="25"/>
    <n v="15"/>
    <x v="214"/>
    <n v="19"/>
    <n v="0"/>
    <n v="25.710000999999899"/>
    <n v="25.710000999999899"/>
    <n v="25.710000999999899"/>
    <n v="0"/>
    <x v="145"/>
    <x v="0"/>
  </r>
  <r>
    <n v="215"/>
    <n v="4086"/>
    <s v="b"/>
    <n v="8"/>
    <n v="10"/>
    <n v="15"/>
    <x v="215"/>
    <n v="138"/>
    <n v="0"/>
    <n v="12"/>
    <n v="12"/>
    <n v="10.59"/>
    <n v="0"/>
    <x v="146"/>
    <x v="0"/>
  </r>
  <r>
    <n v="216"/>
    <n v="4087"/>
    <s v="b"/>
    <n v="8"/>
    <n v="12"/>
    <n v="15"/>
    <x v="216"/>
    <n v="139"/>
    <n v="0"/>
    <n v="10.59"/>
    <n v="12"/>
    <n v="12"/>
    <n v="0"/>
    <x v="146"/>
    <x v="0"/>
  </r>
  <r>
    <n v="217"/>
    <n v="4088"/>
    <s v="b"/>
    <n v="8"/>
    <n v="12"/>
    <n v="15"/>
    <x v="217"/>
    <n v="61"/>
    <n v="0"/>
    <n v="12"/>
    <n v="12"/>
    <n v="12"/>
    <n v="0"/>
    <x v="147"/>
    <x v="0"/>
  </r>
  <r>
    <n v="218"/>
    <n v="4089"/>
    <s v="b"/>
    <n v="8"/>
    <n v="12"/>
    <n v="15"/>
    <x v="218"/>
    <n v="82"/>
    <n v="0"/>
    <n v="12"/>
    <n v="12"/>
    <n v="12"/>
    <n v="0"/>
    <x v="147"/>
    <x v="0"/>
  </r>
  <r>
    <n v="219"/>
    <n v="4090"/>
    <s v="b"/>
    <n v="8"/>
    <n v="20"/>
    <n v="15"/>
    <x v="219"/>
    <n v="113"/>
    <n v="0"/>
    <n v="25.710000999999899"/>
    <n v="25.710000999999899"/>
    <n v="20"/>
    <n v="0"/>
    <x v="148"/>
    <x v="0"/>
  </r>
  <r>
    <n v="220"/>
    <n v="4091"/>
    <s v="b"/>
    <n v="8"/>
    <n v="25"/>
    <n v="15"/>
    <x v="220"/>
    <n v="113"/>
    <n v="0"/>
    <n v="20"/>
    <n v="25.710000999999899"/>
    <n v="25.710000999999899"/>
    <n v="0"/>
    <x v="148"/>
    <x v="0"/>
  </r>
  <r>
    <n v="221"/>
    <n v="4093"/>
    <s v="b"/>
    <n v="8"/>
    <n v="25"/>
    <n v="15"/>
    <x v="221"/>
    <n v="68"/>
    <n v="0"/>
    <n v="999"/>
    <n v="999"/>
    <n v="25.710000999999899"/>
    <n v="0"/>
    <x v="149"/>
    <x v="0"/>
  </r>
  <r>
    <n v="222"/>
    <n v="4095"/>
    <s v="b"/>
    <n v="8"/>
    <n v="30"/>
    <n v="15"/>
    <x v="222"/>
    <n v="52"/>
    <n v="0"/>
    <n v="999"/>
    <n v="999"/>
    <n v="30"/>
    <n v="0"/>
    <x v="150"/>
    <x v="0"/>
  </r>
  <r>
    <n v="223"/>
    <n v="4097"/>
    <s v="b"/>
    <n v="8"/>
    <n v="36"/>
    <n v="15"/>
    <x v="223"/>
    <n v="55"/>
    <n v="0"/>
    <n v="999"/>
    <n v="999"/>
    <n v="36"/>
    <n v="0"/>
    <x v="151"/>
    <x v="0"/>
  </r>
  <r>
    <n v="224"/>
    <n v="4098"/>
    <s v="b"/>
    <n v="8"/>
    <n v="22"/>
    <n v="15"/>
    <x v="224"/>
    <n v="122"/>
    <n v="0"/>
    <n v="22.5"/>
    <n v="22.5"/>
    <n v="22.5"/>
    <n v="0"/>
    <x v="152"/>
    <x v="0"/>
  </r>
  <r>
    <n v="225"/>
    <n v="4099"/>
    <s v="b"/>
    <n v="8"/>
    <n v="22"/>
    <n v="15"/>
    <x v="225"/>
    <n v="132"/>
    <n v="0"/>
    <n v="22.5"/>
    <n v="22.5"/>
    <n v="22.5"/>
    <n v="0"/>
    <x v="152"/>
    <x v="0"/>
  </r>
  <r>
    <n v="226"/>
    <n v="4100"/>
    <s v="b"/>
    <n v="8"/>
    <n v="30"/>
    <n v="15"/>
    <x v="226"/>
    <n v="45"/>
    <n v="0"/>
    <n v="36"/>
    <n v="36"/>
    <n v="30"/>
    <n v="0"/>
    <x v="153"/>
    <x v="0"/>
  </r>
  <r>
    <n v="227"/>
    <n v="4101"/>
    <s v="b"/>
    <n v="8"/>
    <n v="36"/>
    <n v="15"/>
    <x v="227"/>
    <n v="42"/>
    <n v="0"/>
    <n v="30"/>
    <n v="36"/>
    <n v="36"/>
    <n v="0"/>
    <x v="153"/>
    <x v="0"/>
  </r>
  <r>
    <n v="228"/>
    <n v="4103"/>
    <s v="b"/>
    <n v="8"/>
    <n v="36"/>
    <n v="15"/>
    <x v="228"/>
    <n v="86"/>
    <n v="0"/>
    <n v="999"/>
    <n v="999"/>
    <n v="36"/>
    <n v="0"/>
    <x v="154"/>
    <x v="0"/>
  </r>
  <r>
    <n v="229"/>
    <n v="4104"/>
    <s v="p"/>
    <n v="9"/>
    <n v="30"/>
    <n v="15"/>
    <x v="229"/>
    <n v="135"/>
    <n v="0"/>
    <n v="999"/>
    <n v="999"/>
    <n v="30"/>
    <n v="0"/>
    <x v="155"/>
    <x v="0"/>
  </r>
  <r>
    <n v="230"/>
    <n v="4106"/>
    <s v="b"/>
    <n v="8"/>
    <n v="60"/>
    <n v="15"/>
    <x v="230"/>
    <n v="73"/>
    <n v="0"/>
    <n v="45"/>
    <n v="60"/>
    <n v="60"/>
    <n v="0"/>
    <x v="156"/>
    <x v="0"/>
  </r>
  <r>
    <n v="231"/>
    <n v="4107"/>
    <s v="b"/>
    <n v="8"/>
    <n v="45"/>
    <n v="15"/>
    <x v="231"/>
    <n v="74"/>
    <n v="0"/>
    <n v="60"/>
    <n v="60"/>
    <n v="45"/>
    <n v="0"/>
    <x v="156"/>
    <x v="0"/>
  </r>
  <r>
    <n v="232"/>
    <n v="4108"/>
    <s v="p"/>
    <n v="9"/>
    <n v="180"/>
    <n v="15"/>
    <x v="232"/>
    <n v="103"/>
    <n v="0"/>
    <n v="30"/>
    <n v="60"/>
    <n v="180"/>
    <n v="0"/>
    <x v="157"/>
    <x v="0"/>
  </r>
  <r>
    <n v="233"/>
    <n v="4109"/>
    <s v="p"/>
    <n v="9"/>
    <n v="30"/>
    <n v="15"/>
    <x v="233"/>
    <n v="107"/>
    <n v="0"/>
    <n v="180"/>
    <n v="60"/>
    <n v="30"/>
    <n v="0"/>
    <x v="157"/>
    <x v="0"/>
  </r>
  <r>
    <n v="234"/>
    <n v="4110"/>
    <s v="b"/>
    <n v="8"/>
    <n v="60"/>
    <n v="15"/>
    <x v="234"/>
    <n v="48"/>
    <n v="0"/>
    <n v="30"/>
    <n v="60"/>
    <n v="60"/>
    <n v="0"/>
    <x v="158"/>
    <x v="0"/>
  </r>
  <r>
    <n v="235"/>
    <n v="4111"/>
    <s v="b"/>
    <n v="8"/>
    <n v="30"/>
    <n v="15"/>
    <x v="235"/>
    <n v="39"/>
    <n v="0"/>
    <n v="60"/>
    <n v="60"/>
    <n v="30"/>
    <n v="0"/>
    <x v="158"/>
    <x v="0"/>
  </r>
  <r>
    <n v="236"/>
    <n v="4112"/>
    <s v="b"/>
    <n v="8"/>
    <n v="180"/>
    <n v="15"/>
    <x v="236"/>
    <n v="63"/>
    <n v="0"/>
    <n v="36"/>
    <n v="72"/>
    <n v="180"/>
    <n v="0"/>
    <x v="159"/>
    <x v="0"/>
  </r>
  <r>
    <n v="237"/>
    <n v="4113"/>
    <s v="b"/>
    <n v="8"/>
    <n v="36"/>
    <n v="15"/>
    <x v="237"/>
    <n v="47"/>
    <n v="0"/>
    <n v="180"/>
    <n v="72"/>
    <n v="36"/>
    <n v="0"/>
    <x v="159"/>
    <x v="0"/>
  </r>
  <r>
    <n v="238"/>
    <n v="4114"/>
    <s v="b"/>
    <n v="8"/>
    <n v="12"/>
    <n v="15"/>
    <x v="238"/>
    <n v="69"/>
    <n v="0"/>
    <n v="12"/>
    <n v="12.860001"/>
    <n v="12.860001"/>
    <n v="0"/>
    <x v="160"/>
    <x v="0"/>
  </r>
  <r>
    <n v="239"/>
    <n v="4115"/>
    <s v="b"/>
    <n v="8"/>
    <n v="12"/>
    <n v="15"/>
    <x v="239"/>
    <n v="69"/>
    <n v="0"/>
    <n v="12.860001"/>
    <n v="12.860001"/>
    <n v="12"/>
    <n v="0"/>
    <x v="160"/>
    <x v="0"/>
  </r>
  <r>
    <n v="240"/>
    <n v="4117"/>
    <s v="p"/>
    <n v="9"/>
    <n v="45"/>
    <n v="15"/>
    <x v="240"/>
    <n v="81"/>
    <n v="0"/>
    <n v="999"/>
    <n v="90"/>
    <n v="45"/>
    <n v="0"/>
    <x v="161"/>
    <x v="0"/>
  </r>
  <r>
    <n v="241"/>
    <n v="4118"/>
    <s v="p"/>
    <n v="9"/>
    <n v="30"/>
    <n v="15"/>
    <x v="241"/>
    <n v="103"/>
    <n v="0"/>
    <n v="45"/>
    <n v="45"/>
    <n v="30"/>
    <n v="0"/>
    <x v="161"/>
    <x v="0"/>
  </r>
  <r>
    <n v="242"/>
    <n v="4120"/>
    <s v="p"/>
    <n v="9"/>
    <n v="90"/>
    <n v="15"/>
    <x v="242"/>
    <n v="83"/>
    <n v="0"/>
    <n v="999"/>
    <n v="120"/>
    <n v="90"/>
    <n v="0"/>
    <x v="162"/>
    <x v="0"/>
  </r>
  <r>
    <n v="243"/>
    <n v="4121"/>
    <s v="p"/>
    <n v="9"/>
    <n v="30"/>
    <n v="15"/>
    <x v="243"/>
    <n v="96"/>
    <n v="0"/>
    <n v="90"/>
    <n v="60"/>
    <n v="30"/>
    <n v="0"/>
    <x v="162"/>
    <x v="0"/>
  </r>
  <r>
    <n v="244"/>
    <n v="4123"/>
    <s v="p"/>
    <n v="9"/>
    <n v="45"/>
    <n v="15"/>
    <x v="244"/>
    <n v="88"/>
    <n v="0"/>
    <n v="999"/>
    <n v="90"/>
    <n v="45"/>
    <n v="0"/>
    <x v="163"/>
    <x v="0"/>
  </r>
  <r>
    <n v="245"/>
    <n v="4124"/>
    <s v="p"/>
    <n v="9"/>
    <n v="30"/>
    <n v="15"/>
    <x v="245"/>
    <n v="101"/>
    <n v="0"/>
    <n v="45"/>
    <n v="45"/>
    <n v="30"/>
    <n v="0"/>
    <x v="163"/>
    <x v="0"/>
  </r>
  <r>
    <n v="246"/>
    <n v="4125"/>
    <s v="p"/>
    <n v="9"/>
    <n v="20"/>
    <n v="15"/>
    <x v="246"/>
    <n v="72"/>
    <n v="0"/>
    <n v="999"/>
    <n v="999"/>
    <n v="20"/>
    <n v="0"/>
    <x v="164"/>
    <x v="0"/>
  </r>
  <r>
    <n v="247"/>
    <n v="4127"/>
    <s v="b"/>
    <n v="8"/>
    <n v="11"/>
    <n v="15"/>
    <x v="247"/>
    <n v="81"/>
    <n v="0"/>
    <n v="15"/>
    <n v="14"/>
    <n v="11"/>
    <n v="0"/>
    <x v="165"/>
    <x v="0"/>
  </r>
  <r>
    <n v="248"/>
    <n v="4128"/>
    <s v="b"/>
    <n v="8"/>
    <n v="12"/>
    <n v="15"/>
    <x v="248"/>
    <n v="66"/>
    <n v="0"/>
    <n v="11"/>
    <n v="14"/>
    <n v="12"/>
    <n v="0"/>
    <x v="165"/>
    <x v="0"/>
  </r>
  <r>
    <n v="249"/>
    <n v="4130"/>
    <s v="b"/>
    <n v="8"/>
    <n v="20"/>
    <n v="15"/>
    <x v="249"/>
    <n v="75"/>
    <n v="0"/>
    <n v="999"/>
    <n v="999"/>
    <n v="20"/>
    <n v="0"/>
    <x v="166"/>
    <x v="0"/>
  </r>
  <r>
    <n v="250"/>
    <n v="4132"/>
    <s v="p"/>
    <n v="9"/>
    <n v="23"/>
    <n v="15"/>
    <x v="250"/>
    <n v="74"/>
    <n v="0"/>
    <n v="999"/>
    <n v="999"/>
    <n v="23"/>
    <n v="0"/>
    <x v="167"/>
    <x v="0"/>
  </r>
  <r>
    <n v="251"/>
    <n v="4134"/>
    <s v="b"/>
    <n v="8"/>
    <n v="11"/>
    <n v="15"/>
    <x v="251"/>
    <n v="17"/>
    <n v="0"/>
    <n v="11.25"/>
    <n v="11.25"/>
    <n v="11.25"/>
    <n v="0"/>
    <x v="168"/>
    <x v="0"/>
  </r>
  <r>
    <n v="252"/>
    <n v="4135"/>
    <s v="b"/>
    <n v="8"/>
    <n v="11"/>
    <n v="15"/>
    <x v="252"/>
    <n v="17"/>
    <n v="0"/>
    <n v="11.25"/>
    <n v="11.25"/>
    <n v="11.25"/>
    <n v="0"/>
    <x v="168"/>
    <x v="0"/>
  </r>
  <r>
    <n v="253"/>
    <n v="4136"/>
    <s v="b"/>
    <n v="8"/>
    <n v="22"/>
    <n v="15"/>
    <x v="253"/>
    <n v="39"/>
    <n v="0"/>
    <n v="25.710000999999899"/>
    <n v="25.710000999999899"/>
    <n v="22.5"/>
    <n v="0"/>
    <x v="169"/>
    <x v="0"/>
  </r>
  <r>
    <n v="254"/>
    <n v="4137"/>
    <s v="b"/>
    <n v="8"/>
    <n v="25"/>
    <n v="15"/>
    <x v="254"/>
    <n v="39"/>
    <n v="0"/>
    <n v="22.5"/>
    <n v="25.710000999999899"/>
    <n v="25.710000999999899"/>
    <n v="0"/>
    <x v="169"/>
    <x v="0"/>
  </r>
  <r>
    <n v="255"/>
    <n v="4138"/>
    <s v="b"/>
    <n v="8"/>
    <n v="36"/>
    <n v="15"/>
    <x v="255"/>
    <n v="70"/>
    <n v="0"/>
    <n v="12.860001"/>
    <n v="25.720001"/>
    <n v="36"/>
    <n v="0"/>
    <x v="170"/>
    <x v="0"/>
  </r>
  <r>
    <n v="256"/>
    <n v="4139"/>
    <s v="b"/>
    <n v="8"/>
    <n v="12"/>
    <n v="15"/>
    <x v="256"/>
    <n v="67"/>
    <n v="0"/>
    <n v="36"/>
    <n v="25.720001"/>
    <n v="12.860001"/>
    <n v="0"/>
    <x v="170"/>
    <x v="0"/>
  </r>
  <r>
    <n v="257"/>
    <n v="4141"/>
    <s v="b"/>
    <n v="8"/>
    <n v="25"/>
    <n v="15"/>
    <x v="257"/>
    <n v="92"/>
    <n v="0"/>
    <n v="999"/>
    <n v="999"/>
    <n v="25.710000999999899"/>
    <n v="0"/>
    <x v="171"/>
    <x v="0"/>
  </r>
  <r>
    <n v="258"/>
    <n v="4142"/>
    <s v="b"/>
    <n v="8"/>
    <n v="30"/>
    <n v="15"/>
    <x v="258"/>
    <n v="46"/>
    <n v="0"/>
    <n v="30"/>
    <n v="30"/>
    <n v="30"/>
    <n v="0"/>
    <x v="172"/>
    <x v="0"/>
  </r>
  <r>
    <n v="259"/>
    <n v="4143"/>
    <s v="b"/>
    <n v="8"/>
    <n v="30"/>
    <n v="15"/>
    <x v="259"/>
    <n v="44"/>
    <n v="0"/>
    <n v="30"/>
    <n v="30"/>
    <n v="30"/>
    <n v="0"/>
    <x v="172"/>
    <x v="0"/>
  </r>
  <r>
    <n v="260"/>
    <n v="4144"/>
    <s v="b"/>
    <n v="8"/>
    <n v="180"/>
    <n v="15"/>
    <x v="260"/>
    <n v="96"/>
    <n v="0"/>
    <n v="90"/>
    <n v="180"/>
    <n v="180"/>
    <n v="0"/>
    <x v="173"/>
    <x v="0"/>
  </r>
  <r>
    <n v="261"/>
    <n v="4145"/>
    <s v="b"/>
    <n v="8"/>
    <n v="90"/>
    <n v="15"/>
    <x v="261"/>
    <n v="101"/>
    <n v="0"/>
    <n v="180"/>
    <n v="180"/>
    <n v="90"/>
    <n v="0"/>
    <x v="173"/>
    <x v="0"/>
  </r>
  <r>
    <n v="262"/>
    <n v="4146"/>
    <s v="b"/>
    <n v="8"/>
    <n v="18"/>
    <n v="15"/>
    <x v="262"/>
    <n v="69"/>
    <n v="0"/>
    <n v="25.710000999999899"/>
    <n v="25.710000999999899"/>
    <n v="18"/>
    <n v="0"/>
    <x v="174"/>
    <x v="0"/>
  </r>
  <r>
    <n v="263"/>
    <n v="4147"/>
    <s v="b"/>
    <n v="8"/>
    <n v="25"/>
    <n v="15"/>
    <x v="263"/>
    <n v="56"/>
    <n v="0"/>
    <n v="18"/>
    <n v="25.710000999999899"/>
    <n v="25.710000999999899"/>
    <n v="0"/>
    <x v="174"/>
    <x v="0"/>
  </r>
  <r>
    <n v="264"/>
    <n v="4148"/>
    <s v="b"/>
    <n v="8"/>
    <n v="45"/>
    <n v="15"/>
    <x v="264"/>
    <n v="42"/>
    <n v="0"/>
    <n v="36"/>
    <n v="45"/>
    <n v="45"/>
    <n v="0"/>
    <x v="175"/>
    <x v="0"/>
  </r>
  <r>
    <n v="265"/>
    <n v="4149"/>
    <s v="b"/>
    <n v="8"/>
    <n v="36"/>
    <n v="15"/>
    <x v="265"/>
    <n v="44"/>
    <n v="0"/>
    <n v="45"/>
    <n v="45"/>
    <n v="36"/>
    <n v="0"/>
    <x v="175"/>
    <x v="0"/>
  </r>
  <r>
    <n v="266"/>
    <n v="4151"/>
    <s v="b"/>
    <n v="8"/>
    <n v="26"/>
    <n v="15"/>
    <x v="266"/>
    <n v="146"/>
    <n v="0"/>
    <n v="999"/>
    <n v="999"/>
    <n v="26"/>
    <n v="1"/>
    <x v="176"/>
    <x v="1"/>
  </r>
  <r>
    <n v="267"/>
    <n v="4153"/>
    <s v="b"/>
    <n v="8"/>
    <n v="90"/>
    <n v="15"/>
    <x v="267"/>
    <n v="14"/>
    <n v="0"/>
    <n v="45"/>
    <n v="90"/>
    <n v="90"/>
    <n v="0"/>
    <x v="177"/>
    <x v="0"/>
  </r>
  <r>
    <n v="268"/>
    <n v="4154"/>
    <s v="b"/>
    <n v="8"/>
    <n v="45"/>
    <n v="15"/>
    <x v="268"/>
    <n v="77"/>
    <n v="0"/>
    <n v="90"/>
    <n v="90"/>
    <n v="45"/>
    <n v="0"/>
    <x v="177"/>
    <x v="0"/>
  </r>
  <r>
    <n v="269"/>
    <n v="4156"/>
    <s v="b"/>
    <n v="8"/>
    <n v="45"/>
    <n v="15"/>
    <x v="269"/>
    <n v="114"/>
    <n v="0"/>
    <n v="999"/>
    <n v="999"/>
    <n v="45"/>
    <n v="1"/>
    <x v="178"/>
    <x v="1"/>
  </r>
  <r>
    <n v="270"/>
    <n v="4158"/>
    <s v="p"/>
    <n v="9"/>
    <n v="22"/>
    <n v="15"/>
    <x v="270"/>
    <n v="95"/>
    <n v="0"/>
    <n v="999"/>
    <n v="999"/>
    <n v="22.5"/>
    <n v="0"/>
    <x v="179"/>
    <x v="0"/>
  </r>
  <r>
    <n v="271"/>
    <n v="4160"/>
    <s v="p"/>
    <n v="9"/>
    <n v="180"/>
    <n v="15"/>
    <x v="271"/>
    <n v="115"/>
    <n v="0"/>
    <n v="999"/>
    <n v="180"/>
    <n v="180"/>
    <n v="0"/>
    <x v="180"/>
    <x v="0"/>
  </r>
  <r>
    <n v="272"/>
    <n v="4161"/>
    <s v="b"/>
    <n v="8"/>
    <n v="60"/>
    <n v="15"/>
    <x v="272"/>
    <n v="25"/>
    <n v="0"/>
    <n v="45"/>
    <n v="120"/>
    <n v="60"/>
    <n v="0"/>
    <x v="180"/>
    <x v="0"/>
  </r>
  <r>
    <n v="273"/>
    <n v="4162"/>
    <s v="p"/>
    <n v="9"/>
    <n v="60"/>
    <n v="15"/>
    <x v="273"/>
    <n v="25"/>
    <n v="0"/>
    <n v="45"/>
    <n v="90"/>
    <n v="60"/>
    <n v="0"/>
    <x v="180"/>
    <x v="0"/>
  </r>
  <r>
    <n v="274"/>
    <n v="4164"/>
    <s v="p"/>
    <n v="9"/>
    <n v="180"/>
    <n v="15"/>
    <x v="274"/>
    <n v="115"/>
    <n v="0"/>
    <n v="999"/>
    <n v="999"/>
    <n v="180"/>
    <n v="0"/>
    <x v="181"/>
    <x v="0"/>
  </r>
  <r>
    <n v="275"/>
    <n v="4165"/>
    <s v="b"/>
    <n v="8"/>
    <n v="90"/>
    <n v="15"/>
    <x v="275"/>
    <n v="25"/>
    <n v="0"/>
    <n v="90"/>
    <n v="180"/>
    <n v="90"/>
    <n v="0"/>
    <x v="181"/>
    <x v="0"/>
  </r>
  <r>
    <n v="276"/>
    <n v="4166"/>
    <s v="p"/>
    <n v="9"/>
    <n v="90"/>
    <n v="15"/>
    <x v="276"/>
    <n v="25"/>
    <n v="0"/>
    <n v="90"/>
    <n v="180"/>
    <n v="90"/>
    <n v="0"/>
    <x v="181"/>
    <x v="0"/>
  </r>
  <r>
    <n v="277"/>
    <n v="4167"/>
    <s v="b"/>
    <n v="8"/>
    <n v="16"/>
    <n v="15"/>
    <x v="277"/>
    <n v="82"/>
    <n v="0"/>
    <n v="8.1800002999999997"/>
    <n v="16.359998999999899"/>
    <n v="16.359998999999899"/>
    <n v="0"/>
    <x v="182"/>
    <x v="0"/>
  </r>
  <r>
    <n v="278"/>
    <n v="4168"/>
    <s v="b"/>
    <n v="8"/>
    <n v="8"/>
    <n v="15"/>
    <x v="278"/>
    <n v="85"/>
    <n v="0"/>
    <n v="16.359998999999899"/>
    <n v="16.359998999999899"/>
    <n v="8.1800002999999997"/>
    <n v="0"/>
    <x v="182"/>
    <x v="0"/>
  </r>
  <r>
    <n v="279"/>
    <n v="4169"/>
    <s v="b"/>
    <n v="8"/>
    <n v="45"/>
    <n v="15"/>
    <x v="279"/>
    <n v="56"/>
    <n v="0"/>
    <n v="30"/>
    <n v="180"/>
    <n v="45"/>
    <n v="0"/>
    <x v="183"/>
    <x v="0"/>
  </r>
  <r>
    <n v="280"/>
    <n v="4170"/>
    <s v="b"/>
    <n v="8"/>
    <n v="30"/>
    <n v="15"/>
    <x v="280"/>
    <n v="128"/>
    <n v="0"/>
    <n v="45"/>
    <n v="180"/>
    <n v="30"/>
    <n v="0"/>
    <x v="183"/>
    <x v="0"/>
  </r>
  <r>
    <n v="281"/>
    <n v="4172"/>
    <s v="b"/>
    <n v="8"/>
    <n v="30"/>
    <n v="15"/>
    <x v="281"/>
    <n v="124"/>
    <n v="0"/>
    <n v="999"/>
    <n v="999"/>
    <n v="30"/>
    <n v="0"/>
    <x v="184"/>
    <x v="0"/>
  </r>
  <r>
    <n v="282"/>
    <n v="4174"/>
    <s v="b"/>
    <n v="8"/>
    <n v="36"/>
    <n v="15"/>
    <x v="282"/>
    <n v="98"/>
    <n v="0"/>
    <n v="999"/>
    <n v="999"/>
    <n v="36"/>
    <n v="0"/>
    <x v="185"/>
    <x v="0"/>
  </r>
  <r>
    <n v="283"/>
    <n v="4175"/>
    <s v="b"/>
    <n v="8"/>
    <n v="20"/>
    <n v="15"/>
    <x v="283"/>
    <n v="88"/>
    <n v="0"/>
    <n v="90"/>
    <n v="40"/>
    <n v="20"/>
    <n v="0"/>
    <x v="186"/>
    <x v="0"/>
  </r>
  <r>
    <n v="284"/>
    <n v="4176"/>
    <s v="b"/>
    <n v="8"/>
    <n v="90"/>
    <n v="15"/>
    <x v="284"/>
    <n v="94"/>
    <n v="0"/>
    <n v="20"/>
    <n v="40"/>
    <n v="90"/>
    <n v="0"/>
    <x v="186"/>
    <x v="0"/>
  </r>
  <r>
    <n v="285"/>
    <n v="4177"/>
    <s v="b"/>
    <n v="8"/>
    <n v="20"/>
    <n v="15"/>
    <x v="285"/>
    <n v="56"/>
    <n v="0"/>
    <n v="20"/>
    <n v="20"/>
    <n v="20"/>
    <n v="0"/>
    <x v="187"/>
    <x v="0"/>
  </r>
  <r>
    <n v="286"/>
    <n v="4178"/>
    <s v="b"/>
    <n v="8"/>
    <n v="20"/>
    <n v="15"/>
    <x v="286"/>
    <n v="62"/>
    <n v="0"/>
    <n v="20"/>
    <n v="20"/>
    <n v="20"/>
    <n v="0"/>
    <x v="187"/>
    <x v="0"/>
  </r>
  <r>
    <n v="287"/>
    <n v="4179"/>
    <s v="b"/>
    <n v="8"/>
    <n v="30"/>
    <n v="15"/>
    <x v="287"/>
    <n v="122"/>
    <n v="0"/>
    <n v="25.710000999999899"/>
    <n v="30"/>
    <n v="30"/>
    <n v="0"/>
    <x v="188"/>
    <x v="0"/>
  </r>
  <r>
    <n v="288"/>
    <n v="4180"/>
    <s v="b"/>
    <n v="8"/>
    <n v="25"/>
    <n v="15"/>
    <x v="288"/>
    <n v="121"/>
    <n v="0"/>
    <n v="30"/>
    <n v="30"/>
    <n v="25.710000999999899"/>
    <n v="0"/>
    <x v="188"/>
    <x v="0"/>
  </r>
  <r>
    <n v="289"/>
    <n v="4181"/>
    <s v="b"/>
    <n v="8"/>
    <n v="22"/>
    <n v="15"/>
    <x v="289"/>
    <n v="96"/>
    <n v="0"/>
    <n v="30"/>
    <n v="30"/>
    <n v="22.5"/>
    <n v="0"/>
    <x v="189"/>
    <x v="0"/>
  </r>
  <r>
    <n v="290"/>
    <n v="4182"/>
    <s v="b"/>
    <n v="8"/>
    <n v="30"/>
    <n v="15"/>
    <x v="290"/>
    <n v="111"/>
    <n v="0"/>
    <n v="22.5"/>
    <n v="30"/>
    <n v="30"/>
    <n v="0"/>
    <x v="189"/>
    <x v="0"/>
  </r>
  <r>
    <n v="291"/>
    <n v="4183"/>
    <s v="b"/>
    <n v="8"/>
    <n v="22"/>
    <n v="15"/>
    <x v="291"/>
    <n v="116"/>
    <n v="0"/>
    <n v="30"/>
    <n v="30"/>
    <n v="22.5"/>
    <n v="0"/>
    <x v="190"/>
    <x v="0"/>
  </r>
  <r>
    <n v="292"/>
    <n v="4184"/>
    <s v="b"/>
    <n v="8"/>
    <n v="30"/>
    <n v="15"/>
    <x v="292"/>
    <n v="137"/>
    <n v="0"/>
    <n v="22.5"/>
    <n v="30"/>
    <n v="30"/>
    <n v="0"/>
    <x v="190"/>
    <x v="0"/>
  </r>
  <r>
    <n v="293"/>
    <n v="4185"/>
    <s v="b"/>
    <n v="8"/>
    <n v="30"/>
    <n v="15"/>
    <x v="293"/>
    <n v="17"/>
    <n v="0"/>
    <n v="30"/>
    <n v="30"/>
    <n v="30"/>
    <n v="0"/>
    <x v="191"/>
    <x v="0"/>
  </r>
  <r>
    <n v="294"/>
    <n v="4186"/>
    <s v="b"/>
    <n v="8"/>
    <n v="30"/>
    <n v="15"/>
    <x v="294"/>
    <n v="19"/>
    <n v="0"/>
    <n v="30"/>
    <n v="30"/>
    <n v="30"/>
    <n v="0"/>
    <x v="191"/>
    <x v="0"/>
  </r>
  <r>
    <n v="295"/>
    <n v="4187"/>
    <s v="b"/>
    <n v="8"/>
    <n v="16"/>
    <n v="15"/>
    <x v="295"/>
    <n v="90"/>
    <n v="0"/>
    <n v="15"/>
    <n v="16.359998999999899"/>
    <n v="16.359998999999899"/>
    <n v="0"/>
    <x v="192"/>
    <x v="0"/>
  </r>
  <r>
    <n v="296"/>
    <n v="4188"/>
    <s v="b"/>
    <n v="8"/>
    <n v="15"/>
    <n v="15"/>
    <x v="296"/>
    <n v="87"/>
    <n v="0"/>
    <n v="16.359998999999899"/>
    <n v="16.359998999999899"/>
    <n v="15"/>
    <n v="0"/>
    <x v="192"/>
    <x v="0"/>
  </r>
  <r>
    <n v="297"/>
    <n v="4190"/>
    <s v="p"/>
    <n v="9"/>
    <n v="36"/>
    <n v="15"/>
    <x v="297"/>
    <n v="152"/>
    <n v="0"/>
    <n v="999"/>
    <n v="999"/>
    <n v="36"/>
    <n v="0"/>
    <x v="193"/>
    <x v="0"/>
  </r>
  <r>
    <n v="298"/>
    <n v="4191"/>
    <s v="b"/>
    <n v="8"/>
    <n v="30"/>
    <n v="15"/>
    <x v="298"/>
    <n v="40"/>
    <n v="0"/>
    <n v="30"/>
    <n v="30"/>
    <n v="30"/>
    <n v="0"/>
    <x v="194"/>
    <x v="0"/>
  </r>
  <r>
    <n v="299"/>
    <n v="4192"/>
    <s v="b"/>
    <n v="8"/>
    <n v="30"/>
    <n v="15"/>
    <x v="299"/>
    <n v="45"/>
    <n v="0"/>
    <n v="30"/>
    <n v="30"/>
    <n v="30"/>
    <n v="0"/>
    <x v="194"/>
    <x v="0"/>
  </r>
  <r>
    <n v="300"/>
    <n v="4193"/>
    <s v="b"/>
    <n v="8"/>
    <n v="90"/>
    <n v="15"/>
    <x v="300"/>
    <n v="96"/>
    <n v="0"/>
    <n v="22.5"/>
    <n v="45"/>
    <n v="90"/>
    <n v="0"/>
    <x v="195"/>
    <x v="0"/>
  </r>
  <r>
    <n v="301"/>
    <n v="4194"/>
    <s v="b"/>
    <n v="8"/>
    <n v="22"/>
    <n v="15"/>
    <x v="301"/>
    <n v="88"/>
    <n v="0"/>
    <n v="90"/>
    <n v="45"/>
    <n v="22.5"/>
    <n v="0"/>
    <x v="195"/>
    <x v="0"/>
  </r>
  <r>
    <n v="302"/>
    <n v="4195"/>
    <s v="b"/>
    <n v="8"/>
    <n v="45"/>
    <n v="15"/>
    <x v="302"/>
    <n v="134"/>
    <n v="0"/>
    <n v="45"/>
    <n v="45"/>
    <n v="45"/>
    <n v="0"/>
    <x v="196"/>
    <x v="0"/>
  </r>
  <r>
    <n v="303"/>
    <n v="4196"/>
    <s v="b"/>
    <n v="8"/>
    <n v="30"/>
    <n v="15"/>
    <x v="303"/>
    <n v="56"/>
    <n v="0"/>
    <n v="36"/>
    <n v="36"/>
    <n v="30"/>
    <n v="0"/>
    <x v="197"/>
    <x v="0"/>
  </r>
  <r>
    <n v="304"/>
    <n v="4197"/>
    <s v="b"/>
    <n v="8"/>
    <n v="36"/>
    <n v="15"/>
    <x v="304"/>
    <n v="52"/>
    <n v="0"/>
    <n v="30"/>
    <n v="36"/>
    <n v="36"/>
    <n v="0"/>
    <x v="197"/>
    <x v="0"/>
  </r>
  <r>
    <n v="305"/>
    <n v="4199"/>
    <s v="b"/>
    <n v="8"/>
    <n v="60"/>
    <n v="15"/>
    <x v="305"/>
    <n v="56"/>
    <n v="0"/>
    <n v="999"/>
    <n v="999"/>
    <n v="60"/>
    <n v="0"/>
    <x v="198"/>
    <x v="0"/>
  </r>
  <r>
    <n v="306"/>
    <n v="4200"/>
    <s v="b"/>
    <n v="8"/>
    <n v="30"/>
    <n v="15"/>
    <x v="306"/>
    <n v="94"/>
    <n v="0"/>
    <n v="30"/>
    <n v="30"/>
    <n v="30"/>
    <n v="0"/>
    <x v="199"/>
    <x v="0"/>
  </r>
  <r>
    <n v="307"/>
    <n v="4201"/>
    <s v="b"/>
    <n v="8"/>
    <n v="30"/>
    <n v="15"/>
    <x v="307"/>
    <n v="95"/>
    <n v="0"/>
    <n v="30"/>
    <n v="30"/>
    <n v="30"/>
    <n v="0"/>
    <x v="199"/>
    <x v="0"/>
  </r>
  <r>
    <n v="308"/>
    <n v="4203"/>
    <s v="b"/>
    <n v="8"/>
    <n v="60"/>
    <n v="15"/>
    <x v="308"/>
    <n v="148"/>
    <n v="0"/>
    <n v="999"/>
    <n v="999"/>
    <n v="60"/>
    <n v="0"/>
    <x v="200"/>
    <x v="0"/>
  </r>
  <r>
    <n v="309"/>
    <n v="4205"/>
    <s v="b"/>
    <n v="8"/>
    <n v="36"/>
    <n v="15"/>
    <x v="309"/>
    <n v="162"/>
    <n v="0"/>
    <n v="999"/>
    <n v="999"/>
    <n v="36"/>
    <n v="0"/>
    <x v="201"/>
    <x v="0"/>
  </r>
  <r>
    <n v="310"/>
    <n v="4207"/>
    <s v="b"/>
    <n v="8"/>
    <n v="45"/>
    <n v="15"/>
    <x v="310"/>
    <n v="157"/>
    <n v="0"/>
    <n v="999"/>
    <n v="999"/>
    <n v="45"/>
    <n v="0"/>
    <x v="202"/>
    <x v="0"/>
  </r>
  <r>
    <n v="311"/>
    <n v="4208"/>
    <s v="b"/>
    <n v="8"/>
    <n v="36"/>
    <n v="15"/>
    <x v="311"/>
    <n v="133"/>
    <n v="0"/>
    <n v="36"/>
    <n v="36"/>
    <n v="36"/>
    <n v="0"/>
    <x v="203"/>
    <x v="0"/>
  </r>
  <r>
    <n v="312"/>
    <n v="4209"/>
    <s v="b"/>
    <n v="8"/>
    <n v="30"/>
    <n v="15"/>
    <x v="312"/>
    <n v="46"/>
    <n v="0"/>
    <n v="30"/>
    <n v="30"/>
    <n v="30"/>
    <n v="0"/>
    <x v="204"/>
    <x v="0"/>
  </r>
  <r>
    <n v="313"/>
    <n v="4210"/>
    <s v="b"/>
    <n v="8"/>
    <n v="30"/>
    <n v="15"/>
    <x v="313"/>
    <n v="49"/>
    <n v="0"/>
    <n v="30"/>
    <n v="30"/>
    <n v="30"/>
    <n v="0"/>
    <x v="204"/>
    <x v="0"/>
  </r>
  <r>
    <n v="314"/>
    <n v="4211"/>
    <s v="b"/>
    <n v="8"/>
    <n v="30"/>
    <n v="15"/>
    <x v="314"/>
    <n v="112"/>
    <n v="0"/>
    <n v="36"/>
    <n v="36"/>
    <n v="30"/>
    <n v="0"/>
    <x v="205"/>
    <x v="0"/>
  </r>
  <r>
    <n v="315"/>
    <n v="4212"/>
    <s v="b"/>
    <n v="8"/>
    <n v="36"/>
    <n v="15"/>
    <x v="315"/>
    <n v="110"/>
    <n v="0"/>
    <n v="30"/>
    <n v="36"/>
    <n v="36"/>
    <n v="0"/>
    <x v="205"/>
    <x v="0"/>
  </r>
  <r>
    <n v="316"/>
    <n v="4214"/>
    <s v="b"/>
    <n v="8"/>
    <n v="60"/>
    <n v="15"/>
    <x v="316"/>
    <n v="129"/>
    <n v="0"/>
    <n v="999"/>
    <n v="180"/>
    <n v="60"/>
    <n v="1"/>
    <x v="206"/>
    <x v="1"/>
  </r>
  <r>
    <n v="317"/>
    <n v="4215"/>
    <s v="b"/>
    <n v="8"/>
    <n v="30"/>
    <n v="15"/>
    <x v="317"/>
    <n v="71"/>
    <n v="0"/>
    <n v="30"/>
    <n v="30"/>
    <n v="30"/>
    <n v="0"/>
    <x v="207"/>
    <x v="0"/>
  </r>
  <r>
    <n v="318"/>
    <n v="4216"/>
    <s v="b"/>
    <n v="8"/>
    <n v="30"/>
    <n v="15"/>
    <x v="318"/>
    <n v="73"/>
    <n v="0"/>
    <n v="30"/>
    <n v="30"/>
    <n v="30"/>
    <n v="0"/>
    <x v="207"/>
    <x v="0"/>
  </r>
  <r>
    <n v="319"/>
    <n v="4217"/>
    <s v="b"/>
    <n v="8"/>
    <n v="30"/>
    <n v="15"/>
    <x v="319"/>
    <n v="72"/>
    <n v="0"/>
    <n v="25.710000999999899"/>
    <n v="30"/>
    <n v="30"/>
    <n v="0"/>
    <x v="208"/>
    <x v="0"/>
  </r>
  <r>
    <n v="320"/>
    <n v="4218"/>
    <s v="b"/>
    <n v="8"/>
    <n v="25"/>
    <n v="15"/>
    <x v="320"/>
    <n v="70"/>
    <n v="0"/>
    <n v="30"/>
    <n v="30"/>
    <n v="25.710000999999899"/>
    <n v="0"/>
    <x v="208"/>
    <x v="0"/>
  </r>
  <r>
    <n v="321"/>
    <n v="4219"/>
    <s v="b"/>
    <n v="8"/>
    <n v="90"/>
    <n v="15"/>
    <x v="321"/>
    <n v="85"/>
    <n v="0"/>
    <n v="90"/>
    <n v="90"/>
    <n v="90"/>
    <n v="0"/>
    <x v="209"/>
    <x v="0"/>
  </r>
  <r>
    <n v="322"/>
    <n v="4221"/>
    <s v="b"/>
    <n v="8"/>
    <n v="25"/>
    <n v="15"/>
    <x v="322"/>
    <n v="96"/>
    <n v="0"/>
    <n v="999"/>
    <n v="999"/>
    <n v="25.710000999999899"/>
    <n v="0"/>
    <x v="210"/>
    <x v="0"/>
  </r>
  <r>
    <n v="323"/>
    <n v="4223"/>
    <s v="b"/>
    <n v="8"/>
    <n v="25"/>
    <n v="15"/>
    <x v="323"/>
    <n v="114"/>
    <n v="0"/>
    <n v="999"/>
    <n v="999"/>
    <n v="25.710000999999899"/>
    <n v="0"/>
    <x v="211"/>
    <x v="0"/>
  </r>
  <r>
    <n v="324"/>
    <n v="4225"/>
    <s v="b"/>
    <n v="8"/>
    <n v="30"/>
    <n v="15"/>
    <x v="324"/>
    <n v="113"/>
    <n v="0"/>
    <n v="999"/>
    <n v="999"/>
    <n v="30"/>
    <n v="0"/>
    <x v="212"/>
    <x v="0"/>
  </r>
  <r>
    <n v="325"/>
    <n v="4226"/>
    <s v="b"/>
    <n v="8"/>
    <n v="30"/>
    <n v="15"/>
    <x v="325"/>
    <n v="137"/>
    <n v="0"/>
    <n v="60"/>
    <n v="60"/>
    <n v="30"/>
    <n v="0"/>
    <x v="213"/>
    <x v="0"/>
  </r>
  <r>
    <n v="326"/>
    <n v="4227"/>
    <s v="b"/>
    <n v="8"/>
    <n v="60"/>
    <n v="15"/>
    <x v="326"/>
    <n v="135"/>
    <n v="0"/>
    <n v="30"/>
    <n v="60"/>
    <n v="60"/>
    <n v="0"/>
    <x v="213"/>
    <x v="0"/>
  </r>
  <r>
    <n v="327"/>
    <n v="4228"/>
    <s v="b"/>
    <n v="8"/>
    <n v="30"/>
    <n v="15"/>
    <x v="327"/>
    <n v="91"/>
    <n v="0"/>
    <n v="30"/>
    <n v="30"/>
    <n v="30"/>
    <n v="0"/>
    <x v="214"/>
    <x v="0"/>
  </r>
  <r>
    <n v="328"/>
    <n v="4229"/>
    <s v="b"/>
    <n v="8"/>
    <n v="30"/>
    <n v="15"/>
    <x v="328"/>
    <n v="93"/>
    <n v="0"/>
    <n v="30"/>
    <n v="30"/>
    <n v="30"/>
    <n v="0"/>
    <x v="214"/>
    <x v="0"/>
  </r>
  <r>
    <n v="329"/>
    <n v="4230"/>
    <s v="b"/>
    <n v="8"/>
    <n v="36"/>
    <n v="15"/>
    <x v="329"/>
    <n v="39"/>
    <n v="0"/>
    <n v="36"/>
    <n v="60"/>
    <n v="36"/>
    <n v="0"/>
    <x v="215"/>
    <x v="0"/>
  </r>
  <r>
    <n v="330"/>
    <n v="4231"/>
    <s v="b"/>
    <n v="8"/>
    <n v="36"/>
    <n v="15"/>
    <x v="330"/>
    <n v="33"/>
    <n v="0"/>
    <n v="36"/>
    <n v="60"/>
    <n v="36"/>
    <n v="0"/>
    <x v="215"/>
    <x v="0"/>
  </r>
  <r>
    <n v="331"/>
    <n v="4232"/>
    <s v="b"/>
    <n v="8"/>
    <n v="36"/>
    <n v="15"/>
    <x v="331"/>
    <n v="71"/>
    <n v="0"/>
    <n v="180"/>
    <n v="72"/>
    <n v="36"/>
    <n v="0"/>
    <x v="216"/>
    <x v="0"/>
  </r>
  <r>
    <n v="332"/>
    <n v="4233"/>
    <s v="b"/>
    <n v="8"/>
    <n v="180"/>
    <n v="15"/>
    <x v="332"/>
    <n v="71"/>
    <n v="0"/>
    <n v="36"/>
    <n v="72"/>
    <n v="180"/>
    <n v="0"/>
    <x v="216"/>
    <x v="0"/>
  </r>
  <r>
    <n v="333"/>
    <n v="4234"/>
    <s v="b"/>
    <n v="8"/>
    <n v="45"/>
    <n v="15"/>
    <x v="333"/>
    <n v="60"/>
    <n v="0"/>
    <n v="90"/>
    <n v="90"/>
    <n v="45"/>
    <n v="0"/>
    <x v="217"/>
    <x v="0"/>
  </r>
  <r>
    <n v="334"/>
    <n v="4235"/>
    <s v="b"/>
    <n v="8"/>
    <n v="90"/>
    <n v="15"/>
    <x v="334"/>
    <n v="68"/>
    <n v="0"/>
    <n v="45"/>
    <n v="90"/>
    <n v="90"/>
    <n v="0"/>
    <x v="217"/>
    <x v="0"/>
  </r>
  <r>
    <n v="335"/>
    <n v="4236"/>
    <s v="b"/>
    <n v="8"/>
    <n v="36"/>
    <n v="15"/>
    <x v="335"/>
    <n v="46"/>
    <n v="0"/>
    <n v="180"/>
    <n v="72"/>
    <n v="36"/>
    <n v="0"/>
    <x v="218"/>
    <x v="0"/>
  </r>
  <r>
    <n v="336"/>
    <n v="4237"/>
    <s v="b"/>
    <n v="8"/>
    <n v="180"/>
    <n v="15"/>
    <x v="336"/>
    <n v="19"/>
    <n v="0"/>
    <n v="36"/>
    <n v="72"/>
    <n v="180"/>
    <n v="0"/>
    <x v="218"/>
    <x v="0"/>
  </r>
  <r>
    <n v="337"/>
    <n v="4239"/>
    <s v="b"/>
    <n v="8"/>
    <n v="36"/>
    <n v="15"/>
    <x v="337"/>
    <n v="90"/>
    <n v="0"/>
    <n v="999"/>
    <n v="999"/>
    <n v="36"/>
    <n v="0"/>
    <x v="219"/>
    <x v="0"/>
  </r>
  <r>
    <n v="338"/>
    <n v="4241"/>
    <s v="b"/>
    <n v="8"/>
    <n v="45"/>
    <n v="15"/>
    <x v="338"/>
    <n v="98"/>
    <n v="0"/>
    <n v="999"/>
    <n v="999"/>
    <n v="45"/>
    <n v="0"/>
    <x v="220"/>
    <x v="0"/>
  </r>
  <r>
    <n v="339"/>
    <n v="4243"/>
    <s v="p"/>
    <n v="9"/>
    <n v="36"/>
    <n v="15"/>
    <x v="339"/>
    <n v="107"/>
    <n v="0"/>
    <n v="999"/>
    <n v="999"/>
    <n v="36"/>
    <n v="0"/>
    <x v="221"/>
    <x v="0"/>
  </r>
  <r>
    <n v="340"/>
    <n v="4245"/>
    <s v="b"/>
    <n v="8"/>
    <n v="30"/>
    <n v="15"/>
    <x v="340"/>
    <n v="189"/>
    <n v="0"/>
    <n v="999"/>
    <n v="999"/>
    <n v="30"/>
    <n v="0"/>
    <x v="222"/>
    <x v="0"/>
  </r>
  <r>
    <n v="341"/>
    <n v="4249"/>
    <s v="b"/>
    <n v="8"/>
    <n v="180"/>
    <n v="15"/>
    <x v="341"/>
    <n v="29"/>
    <n v="0"/>
    <n v="999"/>
    <n v="999"/>
    <n v="180"/>
    <n v="0"/>
    <x v="223"/>
    <x v="0"/>
  </r>
  <r>
    <n v="342"/>
    <n v="4250"/>
    <s v="b"/>
    <n v="8"/>
    <n v="180"/>
    <n v="15"/>
    <x v="342"/>
    <n v="77"/>
    <n v="0"/>
    <n v="45"/>
    <n v="90"/>
    <n v="180"/>
    <n v="0"/>
    <x v="224"/>
    <x v="0"/>
  </r>
  <r>
    <n v="343"/>
    <n v="4251"/>
    <s v="b"/>
    <n v="8"/>
    <n v="45"/>
    <n v="15"/>
    <x v="343"/>
    <n v="23"/>
    <n v="0"/>
    <n v="180"/>
    <n v="90"/>
    <n v="45"/>
    <n v="0"/>
    <x v="224"/>
    <x v="0"/>
  </r>
  <r>
    <n v="344"/>
    <n v="4252"/>
    <s v="b"/>
    <n v="8"/>
    <n v="180"/>
    <n v="15"/>
    <x v="344"/>
    <n v="85"/>
    <n v="0"/>
    <n v="36"/>
    <n v="72"/>
    <n v="180"/>
    <n v="1"/>
    <x v="225"/>
    <x v="1"/>
  </r>
  <r>
    <n v="345"/>
    <n v="4253"/>
    <s v="b"/>
    <n v="8"/>
    <n v="36"/>
    <n v="15"/>
    <x v="345"/>
    <n v="16"/>
    <n v="0"/>
    <n v="180"/>
    <n v="72"/>
    <n v="36"/>
    <n v="0"/>
    <x v="225"/>
    <x v="0"/>
  </r>
  <r>
    <n v="346"/>
    <n v="4254"/>
    <s v="b"/>
    <n v="8"/>
    <n v="45"/>
    <n v="15"/>
    <x v="346"/>
    <n v="26"/>
    <n v="0"/>
    <n v="30"/>
    <n v="60"/>
    <n v="45"/>
    <n v="0"/>
    <x v="226"/>
    <x v="0"/>
  </r>
  <r>
    <n v="347"/>
    <n v="4255"/>
    <s v="b"/>
    <n v="8"/>
    <n v="36"/>
    <n v="15"/>
    <x v="347"/>
    <n v="39"/>
    <n v="0"/>
    <n v="45"/>
    <n v="60"/>
    <n v="36"/>
    <n v="0"/>
    <x v="226"/>
    <x v="0"/>
  </r>
  <r>
    <n v="348"/>
    <n v="4256"/>
    <s v="p"/>
    <n v="9"/>
    <n v="90"/>
    <n v="15"/>
    <x v="348"/>
    <n v="121"/>
    <n v="0"/>
    <n v="90"/>
    <n v="90"/>
    <n v="90"/>
    <n v="0"/>
    <x v="227"/>
    <x v="0"/>
  </r>
  <r>
    <n v="349"/>
    <n v="4257"/>
    <s v="b"/>
    <n v="8"/>
    <n v="90"/>
    <n v="15"/>
    <x v="349"/>
    <n v="62"/>
    <n v="0"/>
    <n v="90"/>
    <n v="120"/>
    <n v="90"/>
    <n v="0"/>
    <x v="228"/>
    <x v="0"/>
  </r>
  <r>
    <n v="350"/>
    <n v="4258"/>
    <s v="b"/>
    <n v="8"/>
    <n v="90"/>
    <n v="15"/>
    <x v="350"/>
    <n v="55"/>
    <n v="0"/>
    <n v="90"/>
    <n v="120"/>
    <n v="90"/>
    <n v="0"/>
    <x v="228"/>
    <x v="0"/>
  </r>
  <r>
    <n v="351"/>
    <n v="4259"/>
    <s v="b"/>
    <n v="8"/>
    <n v="90"/>
    <n v="15"/>
    <x v="351"/>
    <n v="71"/>
    <n v="0"/>
    <n v="90"/>
    <n v="90"/>
    <n v="90"/>
    <n v="0"/>
    <x v="229"/>
    <x v="0"/>
  </r>
  <r>
    <n v="352"/>
    <n v="4260"/>
    <s v="b"/>
    <n v="8"/>
    <n v="45"/>
    <n v="15"/>
    <x v="352"/>
    <n v="129"/>
    <n v="0"/>
    <n v="45"/>
    <n v="45"/>
    <n v="45"/>
    <n v="1"/>
    <x v="230"/>
    <x v="1"/>
  </r>
  <r>
    <n v="353"/>
    <n v="4261"/>
    <s v="p"/>
    <n v="9"/>
    <n v="30"/>
    <n v="15"/>
    <x v="353"/>
    <n v="99"/>
    <n v="0"/>
    <n v="999"/>
    <n v="30"/>
    <n v="30"/>
    <n v="1"/>
    <x v="231"/>
    <x v="1"/>
  </r>
  <r>
    <n v="354"/>
    <n v="4264"/>
    <s v="b"/>
    <n v="8"/>
    <n v="10"/>
    <n v="15"/>
    <x v="354"/>
    <n v="55"/>
    <n v="0"/>
    <n v="999"/>
    <n v="999"/>
    <n v="10"/>
    <n v="1"/>
    <x v="232"/>
    <x v="1"/>
  </r>
  <r>
    <n v="355"/>
    <n v="4265"/>
    <s v="b"/>
    <n v="8"/>
    <n v="60"/>
    <n v="15"/>
    <x v="355"/>
    <n v="81"/>
    <n v="0"/>
    <n v="999"/>
    <n v="120"/>
    <n v="60"/>
    <n v="1"/>
    <x v="232"/>
    <x v="1"/>
  </r>
  <r>
    <n v="356"/>
    <n v="4267"/>
    <s v="b"/>
    <n v="8"/>
    <n v="16"/>
    <n v="15"/>
    <x v="356"/>
    <n v="90"/>
    <n v="0"/>
    <n v="999"/>
    <n v="999"/>
    <n v="16"/>
    <n v="1"/>
    <x v="233"/>
    <x v="1"/>
  </r>
  <r>
    <n v="357"/>
    <n v="4270"/>
    <s v="b"/>
    <n v="8"/>
    <n v="26"/>
    <n v="15"/>
    <x v="357"/>
    <n v="115"/>
    <n v="0"/>
    <n v="999"/>
    <n v="999"/>
    <n v="26"/>
    <n v="1"/>
    <x v="234"/>
    <x v="1"/>
  </r>
  <r>
    <n v="358"/>
    <n v="4272"/>
    <s v="b"/>
    <n v="8"/>
    <n v="60"/>
    <n v="15"/>
    <x v="358"/>
    <n v="109"/>
    <n v="0"/>
    <n v="999"/>
    <n v="999"/>
    <n v="60"/>
    <n v="1"/>
    <x v="235"/>
    <x v="1"/>
  </r>
  <r>
    <n v="359"/>
    <n v="4274"/>
    <s v="b"/>
    <n v="8"/>
    <n v="18"/>
    <n v="15"/>
    <x v="359"/>
    <n v="48"/>
    <n v="0"/>
    <n v="999"/>
    <n v="999"/>
    <n v="18"/>
    <n v="1"/>
    <x v="236"/>
    <x v="1"/>
  </r>
  <r>
    <n v="360"/>
    <n v="4276"/>
    <s v="b"/>
    <n v="8"/>
    <n v="45"/>
    <n v="15"/>
    <x v="360"/>
    <n v="95"/>
    <n v="0"/>
    <n v="999"/>
    <n v="999"/>
    <n v="45"/>
    <n v="1"/>
    <x v="237"/>
    <x v="1"/>
  </r>
  <r>
    <n v="361"/>
    <n v="4277"/>
    <s v="b"/>
    <n v="8"/>
    <n v="30"/>
    <n v="15"/>
    <x v="361"/>
    <n v="141"/>
    <n v="0"/>
    <n v="30"/>
    <n v="30"/>
    <n v="30"/>
    <n v="1"/>
    <x v="238"/>
    <x v="1"/>
  </r>
  <r>
    <n v="362"/>
    <n v="4278"/>
    <s v="b"/>
    <n v="8"/>
    <n v="30"/>
    <n v="15"/>
    <x v="362"/>
    <n v="95"/>
    <n v="0"/>
    <n v="30"/>
    <n v="30"/>
    <n v="30"/>
    <n v="1"/>
    <x v="238"/>
    <x v="1"/>
  </r>
  <r>
    <n v="363"/>
    <n v="4279"/>
    <s v="b"/>
    <n v="8"/>
    <n v="90"/>
    <n v="15"/>
    <x v="363"/>
    <n v="48"/>
    <n v="0"/>
    <n v="90"/>
    <n v="90"/>
    <n v="90"/>
    <n v="1"/>
    <x v="239"/>
    <x v="1"/>
  </r>
  <r>
    <n v="364"/>
    <n v="4280"/>
    <s v="b"/>
    <n v="8"/>
    <n v="90"/>
    <n v="15"/>
    <x v="364"/>
    <n v="46"/>
    <n v="0"/>
    <n v="90"/>
    <n v="90"/>
    <n v="90"/>
    <n v="1"/>
    <x v="239"/>
    <x v="1"/>
  </r>
  <r>
    <n v="365"/>
    <n v="4281"/>
    <s v="b"/>
    <n v="8"/>
    <n v="30"/>
    <n v="15"/>
    <x v="365"/>
    <n v="97"/>
    <n v="0"/>
    <n v="30"/>
    <n v="30"/>
    <n v="30"/>
    <n v="1"/>
    <x v="240"/>
    <x v="1"/>
  </r>
  <r>
    <n v="366"/>
    <n v="4282"/>
    <s v="b"/>
    <n v="8"/>
    <n v="30"/>
    <n v="15"/>
    <x v="366"/>
    <n v="97"/>
    <n v="0"/>
    <n v="30"/>
    <n v="30"/>
    <n v="30"/>
    <n v="1"/>
    <x v="240"/>
    <x v="1"/>
  </r>
  <r>
    <n v="367"/>
    <n v="4284"/>
    <s v="b"/>
    <n v="8"/>
    <n v="45"/>
    <n v="15"/>
    <x v="367"/>
    <n v="66"/>
    <n v="0"/>
    <n v="999"/>
    <n v="999"/>
    <n v="45"/>
    <n v="1"/>
    <x v="241"/>
    <x v="1"/>
  </r>
  <r>
    <n v="368"/>
    <n v="4285"/>
    <s v="b"/>
    <n v="8"/>
    <n v="45"/>
    <n v="15"/>
    <x v="368"/>
    <n v="108"/>
    <n v="0"/>
    <n v="999"/>
    <n v="999"/>
    <n v="45"/>
    <n v="1"/>
    <x v="241"/>
    <x v="1"/>
  </r>
  <r>
    <n v="369"/>
    <n v="4287"/>
    <s v="b"/>
    <n v="8"/>
    <n v="30"/>
    <n v="15"/>
    <x v="369"/>
    <n v="105"/>
    <n v="0"/>
    <n v="30"/>
    <n v="30"/>
    <n v="30"/>
    <n v="1"/>
    <x v="242"/>
    <x v="1"/>
  </r>
  <r>
    <n v="370"/>
    <n v="4288"/>
    <s v="b"/>
    <n v="8"/>
    <n v="30"/>
    <n v="15"/>
    <x v="370"/>
    <n v="105"/>
    <n v="0"/>
    <n v="30"/>
    <n v="30"/>
    <n v="30"/>
    <n v="1"/>
    <x v="242"/>
    <x v="1"/>
  </r>
  <r>
    <n v="371"/>
    <n v="4289"/>
    <s v="b"/>
    <n v="8"/>
    <n v="30"/>
    <n v="15"/>
    <x v="371"/>
    <n v="89"/>
    <n v="0"/>
    <n v="30"/>
    <n v="30"/>
    <n v="30"/>
    <n v="1"/>
    <x v="243"/>
    <x v="1"/>
  </r>
  <r>
    <n v="372"/>
    <n v="4290"/>
    <s v="b"/>
    <n v="8"/>
    <n v="30"/>
    <n v="15"/>
    <x v="372"/>
    <n v="129"/>
    <n v="0"/>
    <n v="30"/>
    <n v="30"/>
    <n v="30"/>
    <n v="1"/>
    <x v="243"/>
    <x v="1"/>
  </r>
  <r>
    <n v="373"/>
    <n v="4291"/>
    <s v="b"/>
    <n v="8"/>
    <n v="30"/>
    <n v="15"/>
    <x v="373"/>
    <n v="78"/>
    <n v="0"/>
    <n v="30"/>
    <n v="30"/>
    <n v="30"/>
    <n v="1"/>
    <x v="244"/>
    <x v="1"/>
  </r>
  <r>
    <n v="374"/>
    <n v="4292"/>
    <s v="b"/>
    <n v="8"/>
    <n v="30"/>
    <n v="15"/>
    <x v="374"/>
    <n v="78"/>
    <n v="0"/>
    <n v="30"/>
    <n v="30"/>
    <n v="30"/>
    <n v="1"/>
    <x v="244"/>
    <x v="1"/>
  </r>
  <r>
    <n v="375"/>
    <n v="4295"/>
    <s v="b"/>
    <n v="8"/>
    <n v="30"/>
    <n v="15"/>
    <x v="375"/>
    <n v="121"/>
    <n v="0"/>
    <n v="30"/>
    <n v="30"/>
    <n v="30"/>
    <n v="1"/>
    <x v="245"/>
    <x v="1"/>
  </r>
  <r>
    <n v="376"/>
    <n v="4296"/>
    <s v="b"/>
    <n v="8"/>
    <n v="36"/>
    <n v="15"/>
    <x v="376"/>
    <n v="121"/>
    <n v="0"/>
    <n v="25"/>
    <n v="30"/>
    <n v="36"/>
    <n v="1"/>
    <x v="245"/>
    <x v="1"/>
  </r>
  <r>
    <n v="377"/>
    <n v="4297"/>
    <s v="b"/>
    <n v="8"/>
    <n v="30"/>
    <n v="15"/>
    <x v="377"/>
    <n v="142"/>
    <n v="0"/>
    <n v="23"/>
    <n v="30"/>
    <n v="30"/>
    <n v="1"/>
    <x v="246"/>
    <x v="1"/>
  </r>
  <r>
    <n v="378"/>
    <n v="4298"/>
    <s v="b"/>
    <n v="8"/>
    <n v="30"/>
    <n v="15"/>
    <x v="378"/>
    <n v="134"/>
    <n v="0"/>
    <n v="30"/>
    <n v="28"/>
    <n v="30"/>
    <n v="1"/>
    <x v="246"/>
    <x v="1"/>
  </r>
  <r>
    <n v="379"/>
    <n v="4299"/>
    <s v="b"/>
    <n v="8"/>
    <n v="30"/>
    <n v="15"/>
    <x v="379"/>
    <n v="68"/>
    <n v="0"/>
    <n v="30"/>
    <n v="30"/>
    <n v="30"/>
    <n v="1"/>
    <x v="247"/>
    <x v="1"/>
  </r>
  <r>
    <n v="380"/>
    <n v="4300"/>
    <s v="b"/>
    <n v="8"/>
    <n v="30"/>
    <n v="15"/>
    <x v="380"/>
    <n v="66"/>
    <n v="0"/>
    <n v="30"/>
    <n v="30"/>
    <n v="30"/>
    <n v="1"/>
    <x v="247"/>
    <x v="1"/>
  </r>
  <r>
    <n v="381"/>
    <n v="4301"/>
    <s v="b"/>
    <n v="8"/>
    <n v="36"/>
    <n v="15"/>
    <x v="381"/>
    <n v="176"/>
    <n v="0"/>
    <n v="36"/>
    <n v="36"/>
    <n v="36"/>
    <n v="1"/>
    <x v="248"/>
    <x v="1"/>
  </r>
  <r>
    <n v="382"/>
    <n v="4303"/>
    <s v="b"/>
    <n v="8"/>
    <n v="90"/>
    <n v="15"/>
    <x v="382"/>
    <n v="115"/>
    <n v="0"/>
    <n v="999"/>
    <n v="999"/>
    <n v="90"/>
    <n v="1"/>
    <x v="249"/>
    <x v="1"/>
  </r>
  <r>
    <n v="383"/>
    <n v="4304"/>
    <s v="b"/>
    <n v="8"/>
    <n v="45"/>
    <n v="15"/>
    <x v="383"/>
    <n v="88"/>
    <n v="0"/>
    <n v="999"/>
    <n v="999"/>
    <n v="45"/>
    <n v="1"/>
    <x v="250"/>
    <x v="1"/>
  </r>
  <r>
    <n v="384"/>
    <n v="4306"/>
    <s v="b"/>
    <n v="8"/>
    <n v="16"/>
    <n v="15"/>
    <x v="384"/>
    <n v="133"/>
    <n v="0"/>
    <n v="18"/>
    <n v="16"/>
    <n v="16"/>
    <n v="1"/>
    <x v="251"/>
    <x v="1"/>
  </r>
  <r>
    <n v="385"/>
    <n v="4307"/>
    <s v="b"/>
    <n v="8"/>
    <n v="16"/>
    <n v="15"/>
    <x v="385"/>
    <n v="133"/>
    <n v="0"/>
    <n v="18"/>
    <n v="16"/>
    <n v="16"/>
    <n v="1"/>
    <x v="251"/>
    <x v="1"/>
  </r>
  <r>
    <n v="386"/>
    <n v="4308"/>
    <s v="b"/>
    <n v="8"/>
    <n v="60"/>
    <n v="15"/>
    <x v="386"/>
    <n v="116"/>
    <n v="0"/>
    <n v="60"/>
    <n v="60"/>
    <n v="60"/>
    <n v="1"/>
    <x v="252"/>
    <x v="1"/>
  </r>
  <r>
    <n v="387"/>
    <n v="4309"/>
    <s v="b"/>
    <n v="8"/>
    <n v="60"/>
    <n v="15"/>
    <x v="387"/>
    <n v="116"/>
    <n v="0"/>
    <n v="60"/>
    <n v="60"/>
    <n v="60"/>
    <n v="1"/>
    <x v="252"/>
    <x v="1"/>
  </r>
  <r>
    <n v="388"/>
    <n v="4310"/>
    <s v="b"/>
    <n v="8"/>
    <n v="36"/>
    <n v="15"/>
    <x v="388"/>
    <n v="77"/>
    <n v="0"/>
    <n v="30"/>
    <n v="33"/>
    <n v="36"/>
    <n v="1"/>
    <x v="253"/>
    <x v="1"/>
  </r>
  <r>
    <n v="389"/>
    <n v="4311"/>
    <s v="b"/>
    <n v="8"/>
    <n v="36"/>
    <n v="15"/>
    <x v="389"/>
    <n v="89"/>
    <n v="0"/>
    <n v="30"/>
    <n v="33"/>
    <n v="36"/>
    <n v="1"/>
    <x v="253"/>
    <x v="1"/>
  </r>
  <r>
    <n v="390"/>
    <n v="4312"/>
    <s v="b"/>
    <n v="8"/>
    <n v="45"/>
    <n v="15"/>
    <x v="390"/>
    <n v="158"/>
    <n v="0"/>
    <n v="30"/>
    <n v="51"/>
    <n v="45"/>
    <n v="1"/>
    <x v="254"/>
    <x v="1"/>
  </r>
  <r>
    <n v="391"/>
    <n v="4313"/>
    <s v="b"/>
    <n v="8"/>
    <n v="36"/>
    <n v="15"/>
    <x v="391"/>
    <n v="166"/>
    <n v="0"/>
    <n v="36"/>
    <n v="51"/>
    <n v="36"/>
    <n v="1"/>
    <x v="254"/>
    <x v="1"/>
  </r>
  <r>
    <n v="392"/>
    <n v="4314"/>
    <s v="b"/>
    <n v="8"/>
    <n v="45"/>
    <n v="15"/>
    <x v="392"/>
    <n v="138"/>
    <n v="0"/>
    <n v="45"/>
    <n v="45"/>
    <n v="45"/>
    <n v="1"/>
    <x v="255"/>
    <x v="1"/>
  </r>
  <r>
    <n v="393"/>
    <n v="4315"/>
    <s v="b"/>
    <n v="8"/>
    <n v="30"/>
    <n v="15"/>
    <x v="393"/>
    <n v="108"/>
    <n v="0"/>
    <n v="999"/>
    <n v="999"/>
    <n v="30"/>
    <n v="1"/>
    <x v="256"/>
    <x v="1"/>
  </r>
  <r>
    <n v="394"/>
    <n v="4317"/>
    <s v="b"/>
    <n v="8"/>
    <n v="9"/>
    <n v="15"/>
    <x v="394"/>
    <n v="137"/>
    <n v="0"/>
    <n v="11"/>
    <n v="15"/>
    <n v="9"/>
    <n v="1"/>
    <x v="257"/>
    <x v="1"/>
  </r>
  <r>
    <n v="395"/>
    <n v="4318"/>
    <s v="b"/>
    <n v="8"/>
    <n v="12"/>
    <n v="15"/>
    <x v="395"/>
    <n v="148"/>
    <n v="0"/>
    <n v="9.5"/>
    <n v="15"/>
    <n v="12"/>
    <n v="1"/>
    <x v="257"/>
    <x v="1"/>
  </r>
  <r>
    <n v="396"/>
    <n v="4319"/>
    <s v="b"/>
    <n v="8"/>
    <n v="36"/>
    <n v="15"/>
    <x v="396"/>
    <n v="115"/>
    <n v="0"/>
    <n v="999"/>
    <n v="999"/>
    <n v="36"/>
    <n v="1"/>
    <x v="258"/>
    <x v="1"/>
  </r>
  <r>
    <n v="397"/>
    <n v="4321"/>
    <s v="b"/>
    <n v="8"/>
    <n v="60"/>
    <n v="15"/>
    <x v="397"/>
    <n v="140"/>
    <n v="0"/>
    <n v="60"/>
    <n v="60"/>
    <n v="60"/>
    <n v="1"/>
    <x v="259"/>
    <x v="1"/>
  </r>
  <r>
    <n v="398"/>
    <n v="4322"/>
    <s v="b"/>
    <n v="8"/>
    <n v="36"/>
    <n v="15"/>
    <x v="398"/>
    <n v="130"/>
    <n v="0"/>
    <n v="36"/>
    <n v="36"/>
    <n v="36"/>
    <n v="1"/>
    <x v="260"/>
    <x v="1"/>
  </r>
  <r>
    <n v="399"/>
    <n v="4323"/>
    <s v="b"/>
    <n v="8"/>
    <n v="36"/>
    <n v="15"/>
    <x v="399"/>
    <n v="121"/>
    <n v="0"/>
    <n v="999"/>
    <n v="999"/>
    <n v="36"/>
    <n v="1"/>
    <x v="261"/>
    <x v="1"/>
  </r>
  <r>
    <n v="400"/>
    <n v="4325"/>
    <s v="b"/>
    <n v="8"/>
    <n v="36"/>
    <n v="15"/>
    <x v="400"/>
    <n v="131"/>
    <n v="0"/>
    <n v="22"/>
    <n v="180"/>
    <n v="36"/>
    <n v="1"/>
    <x v="262"/>
    <x v="1"/>
  </r>
  <r>
    <n v="401"/>
    <n v="4326"/>
    <s v="b"/>
    <n v="8"/>
    <n v="25"/>
    <n v="15"/>
    <x v="401"/>
    <n v="146"/>
    <n v="0"/>
    <n v="45"/>
    <n v="999"/>
    <n v="25"/>
    <n v="1"/>
    <x v="262"/>
    <x v="1"/>
  </r>
  <r>
    <n v="402"/>
    <n v="4327"/>
    <s v="b"/>
    <n v="8"/>
    <n v="9"/>
    <n v="15"/>
    <x v="402"/>
    <n v="174"/>
    <n v="0"/>
    <n v="11"/>
    <n v="15"/>
    <n v="9"/>
    <n v="1"/>
    <x v="263"/>
    <x v="1"/>
  </r>
  <r>
    <n v="403"/>
    <n v="4328"/>
    <s v="b"/>
    <n v="8"/>
    <n v="10"/>
    <n v="15"/>
    <x v="403"/>
    <n v="151"/>
    <n v="0"/>
    <n v="9.5"/>
    <n v="13"/>
    <n v="10"/>
    <n v="1"/>
    <x v="263"/>
    <x v="1"/>
  </r>
  <r>
    <n v="404"/>
    <n v="4329"/>
    <s v="b"/>
    <n v="8"/>
    <n v="45"/>
    <n v="15"/>
    <x v="404"/>
    <n v="136"/>
    <n v="0"/>
    <n v="999"/>
    <n v="999"/>
    <n v="45"/>
    <n v="1"/>
    <x v="264"/>
    <x v="1"/>
  </r>
  <r>
    <n v="405"/>
    <n v="4332"/>
    <s v="p"/>
    <n v="9"/>
    <n v="90"/>
    <n v="15"/>
    <x v="405"/>
    <n v="111"/>
    <n v="0"/>
    <n v="999"/>
    <n v="180"/>
    <n v="90"/>
    <n v="0"/>
    <x v="265"/>
    <x v="0"/>
  </r>
  <r>
    <n v="406"/>
    <n v="4333"/>
    <s v="b"/>
    <n v="8"/>
    <n v="60"/>
    <n v="15"/>
    <x v="406"/>
    <n v="93"/>
    <n v="0"/>
    <n v="90"/>
    <n v="90"/>
    <n v="60"/>
    <n v="0"/>
    <x v="265"/>
    <x v="0"/>
  </r>
  <r>
    <n v="407"/>
    <n v="4334"/>
    <s v="p"/>
    <n v="9"/>
    <n v="20"/>
    <n v="15"/>
    <x v="407"/>
    <n v="114"/>
    <n v="0"/>
    <n v="999"/>
    <n v="999"/>
    <n v="20"/>
    <n v="0"/>
    <x v="266"/>
    <x v="0"/>
  </r>
  <r>
    <n v="408"/>
    <n v="4336"/>
    <s v="b"/>
    <n v="8"/>
    <n v="36"/>
    <n v="15"/>
    <x v="408"/>
    <n v="128"/>
    <n v="0"/>
    <n v="999"/>
    <n v="999"/>
    <n v="36"/>
    <n v="0"/>
    <x v="267"/>
    <x v="0"/>
  </r>
  <r>
    <n v="409"/>
    <n v="4339"/>
    <s v="b"/>
    <n v="8"/>
    <n v="60"/>
    <n v="15"/>
    <x v="409"/>
    <n v="107"/>
    <n v="0"/>
    <n v="999"/>
    <n v="999"/>
    <n v="60"/>
    <n v="1"/>
    <x v="268"/>
    <x v="1"/>
  </r>
  <r>
    <n v="410"/>
    <n v="4341"/>
    <s v="p"/>
    <n v="9"/>
    <n v="45"/>
    <n v="15"/>
    <x v="410"/>
    <n v="120"/>
    <n v="0"/>
    <n v="999"/>
    <n v="999"/>
    <n v="45"/>
    <n v="1"/>
    <x v="269"/>
    <x v="1"/>
  </r>
  <r>
    <n v="411"/>
    <n v="4343"/>
    <s v="b"/>
    <n v="8"/>
    <n v="18"/>
    <n v="15"/>
    <x v="411"/>
    <n v="105"/>
    <n v="0"/>
    <n v="999"/>
    <n v="999"/>
    <n v="18"/>
    <n v="1"/>
    <x v="270"/>
    <x v="1"/>
  </r>
  <r>
    <n v="412"/>
    <n v="4345"/>
    <s v="p"/>
    <n v="9"/>
    <n v="11"/>
    <n v="15"/>
    <x v="412"/>
    <n v="120"/>
    <n v="0"/>
    <n v="999"/>
    <n v="999"/>
    <n v="11.3"/>
    <n v="1"/>
    <x v="271"/>
    <x v="1"/>
  </r>
  <r>
    <n v="413"/>
    <n v="4347"/>
    <s v="b"/>
    <n v="8"/>
    <n v="90"/>
    <n v="15"/>
    <x v="413"/>
    <n v="84"/>
    <n v="0"/>
    <n v="999"/>
    <n v="999"/>
    <n v="90"/>
    <n v="0"/>
    <x v="272"/>
    <x v="0"/>
  </r>
  <r>
    <n v="414"/>
    <n v="4349"/>
    <s v="b"/>
    <n v="8"/>
    <n v="60"/>
    <n v="15"/>
    <x v="414"/>
    <n v="40"/>
    <n v="0"/>
    <n v="60"/>
    <n v="60"/>
    <n v="60"/>
    <n v="0"/>
    <x v="273"/>
    <x v="0"/>
  </r>
  <r>
    <n v="415"/>
    <n v="4350"/>
    <s v="b"/>
    <n v="8"/>
    <n v="60"/>
    <n v="15"/>
    <x v="415"/>
    <n v="45"/>
    <n v="0"/>
    <n v="60"/>
    <n v="60"/>
    <n v="60"/>
    <n v="0"/>
    <x v="273"/>
    <x v="0"/>
  </r>
  <r>
    <n v="416"/>
    <n v="4351"/>
    <s v="b"/>
    <n v="8"/>
    <n v="30"/>
    <n v="15"/>
    <x v="416"/>
    <n v="55"/>
    <n v="0"/>
    <n v="30"/>
    <n v="30"/>
    <n v="30"/>
    <n v="1"/>
    <x v="274"/>
    <x v="1"/>
  </r>
  <r>
    <n v="417"/>
    <n v="4352"/>
    <s v="b"/>
    <n v="8"/>
    <n v="30"/>
    <n v="15"/>
    <x v="417"/>
    <n v="56"/>
    <n v="0"/>
    <n v="30"/>
    <n v="30"/>
    <n v="30"/>
    <n v="1"/>
    <x v="274"/>
    <x v="1"/>
  </r>
  <r>
    <n v="418"/>
    <n v="4353"/>
    <s v="b"/>
    <n v="8"/>
    <n v="60"/>
    <n v="15"/>
    <x v="418"/>
    <n v="204"/>
    <n v="0"/>
    <n v="999"/>
    <n v="999"/>
    <n v="60"/>
    <n v="1"/>
    <x v="275"/>
    <x v="1"/>
  </r>
  <r>
    <n v="419"/>
    <n v="4355"/>
    <s v="b"/>
    <n v="8"/>
    <n v="30"/>
    <n v="15"/>
    <x v="419"/>
    <n v="46"/>
    <n v="0"/>
    <n v="36"/>
    <n v="36"/>
    <n v="30"/>
    <n v="0"/>
    <x v="276"/>
    <x v="0"/>
  </r>
  <r>
    <n v="420"/>
    <n v="4356"/>
    <s v="b"/>
    <n v="8"/>
    <n v="36"/>
    <n v="15"/>
    <x v="420"/>
    <n v="47"/>
    <n v="0"/>
    <n v="30"/>
    <n v="36"/>
    <n v="36"/>
    <n v="0"/>
    <x v="276"/>
    <x v="0"/>
  </r>
  <r>
    <n v="421"/>
    <n v="4357"/>
    <s v="b"/>
    <n v="8"/>
    <n v="30"/>
    <n v="15"/>
    <x v="421"/>
    <n v="48"/>
    <n v="0"/>
    <n v="30"/>
    <n v="30"/>
    <n v="30"/>
    <n v="0"/>
    <x v="277"/>
    <x v="0"/>
  </r>
  <r>
    <n v="422"/>
    <n v="4358"/>
    <s v="b"/>
    <n v="8"/>
    <n v="30"/>
    <n v="15"/>
    <x v="422"/>
    <n v="49"/>
    <n v="0"/>
    <n v="30"/>
    <n v="30"/>
    <n v="30"/>
    <n v="0"/>
    <x v="277"/>
    <x v="0"/>
  </r>
  <r>
    <n v="423"/>
    <n v="4359"/>
    <s v="b"/>
    <n v="8"/>
    <n v="30"/>
    <n v="15"/>
    <x v="423"/>
    <n v="77"/>
    <n v="0"/>
    <n v="30"/>
    <n v="30"/>
    <n v="30"/>
    <n v="0"/>
    <x v="278"/>
    <x v="0"/>
  </r>
  <r>
    <n v="424"/>
    <n v="4360"/>
    <s v="b"/>
    <n v="8"/>
    <n v="30"/>
    <n v="15"/>
    <x v="424"/>
    <n v="76"/>
    <n v="0"/>
    <n v="30"/>
    <n v="30"/>
    <n v="30"/>
    <n v="0"/>
    <x v="278"/>
    <x v="0"/>
  </r>
  <r>
    <n v="425"/>
    <n v="4361"/>
    <s v="b"/>
    <n v="8"/>
    <n v="30"/>
    <n v="15"/>
    <x v="425"/>
    <n v="66"/>
    <n v="0"/>
    <n v="30"/>
    <n v="30"/>
    <n v="30"/>
    <n v="0"/>
    <x v="279"/>
    <x v="0"/>
  </r>
  <r>
    <n v="426"/>
    <n v="4362"/>
    <s v="b"/>
    <n v="8"/>
    <n v="30"/>
    <n v="15"/>
    <x v="426"/>
    <n v="65"/>
    <n v="0"/>
    <n v="30"/>
    <n v="30"/>
    <n v="30"/>
    <n v="0"/>
    <x v="279"/>
    <x v="0"/>
  </r>
  <r>
    <n v="427"/>
    <n v="4363"/>
    <s v="p"/>
    <n v="9"/>
    <n v="22"/>
    <n v="15"/>
    <x v="427"/>
    <n v="112"/>
    <n v="0"/>
    <n v="999"/>
    <n v="999"/>
    <n v="22.5"/>
    <n v="0"/>
    <x v="280"/>
    <x v="0"/>
  </r>
  <r>
    <n v="428"/>
    <n v="4365"/>
    <s v="p"/>
    <n v="9"/>
    <n v="25"/>
    <n v="15"/>
    <x v="428"/>
    <n v="107"/>
    <n v="0"/>
    <n v="36"/>
    <n v="36"/>
    <n v="25.710000999999899"/>
    <n v="1"/>
    <x v="281"/>
    <x v="1"/>
  </r>
  <r>
    <n v="429"/>
    <n v="4366"/>
    <s v="p"/>
    <n v="9"/>
    <n v="36"/>
    <n v="15"/>
    <x v="429"/>
    <n v="130"/>
    <n v="0"/>
    <n v="25.710000999999899"/>
    <n v="36"/>
    <n v="36"/>
    <n v="1"/>
    <x v="281"/>
    <x v="1"/>
  </r>
  <r>
    <n v="430"/>
    <n v="4367"/>
    <s v="p"/>
    <n v="9"/>
    <n v="25"/>
    <n v="15"/>
    <x v="430"/>
    <n v="100"/>
    <n v="0"/>
    <n v="999"/>
    <n v="999"/>
    <n v="25.710000999999899"/>
    <n v="0"/>
    <x v="282"/>
    <x v="0"/>
  </r>
  <r>
    <n v="431"/>
    <n v="4369"/>
    <s v="p"/>
    <n v="9"/>
    <n v="36"/>
    <n v="15"/>
    <x v="431"/>
    <n v="39"/>
    <n v="0"/>
    <n v="999"/>
    <n v="999"/>
    <n v="36"/>
    <n v="0"/>
    <x v="283"/>
    <x v="0"/>
  </r>
  <r>
    <n v="432"/>
    <n v="4371"/>
    <s v="b"/>
    <n v="8"/>
    <n v="60"/>
    <n v="15"/>
    <x v="432"/>
    <n v="59"/>
    <n v="0"/>
    <n v="60"/>
    <n v="60"/>
    <n v="60"/>
    <n v="0"/>
    <x v="284"/>
    <x v="0"/>
  </r>
  <r>
    <n v="433"/>
    <n v="4372"/>
    <s v="b"/>
    <n v="8"/>
    <n v="36"/>
    <n v="15"/>
    <x v="433"/>
    <n v="18"/>
    <n v="0"/>
    <n v="45"/>
    <n v="45"/>
    <n v="36"/>
    <n v="0"/>
    <x v="285"/>
    <x v="0"/>
  </r>
  <r>
    <n v="434"/>
    <n v="4373"/>
    <s v="b"/>
    <n v="8"/>
    <n v="45"/>
    <n v="15"/>
    <x v="434"/>
    <n v="19"/>
    <n v="0"/>
    <n v="36"/>
    <n v="45"/>
    <n v="45"/>
    <n v="0"/>
    <x v="285"/>
    <x v="0"/>
  </r>
  <r>
    <n v="435"/>
    <n v="4374"/>
    <s v="b"/>
    <n v="8"/>
    <n v="36"/>
    <n v="15"/>
    <x v="435"/>
    <n v="6"/>
    <n v="0"/>
    <n v="45"/>
    <n v="45"/>
    <n v="36"/>
    <n v="0"/>
    <x v="286"/>
    <x v="0"/>
  </r>
  <r>
    <n v="436"/>
    <n v="4375"/>
    <s v="b"/>
    <n v="8"/>
    <n v="45"/>
    <n v="15"/>
    <x v="436"/>
    <n v="19"/>
    <n v="0"/>
    <n v="36"/>
    <n v="45"/>
    <n v="45"/>
    <n v="0"/>
    <x v="286"/>
    <x v="0"/>
  </r>
  <r>
    <n v="437"/>
    <n v="4376"/>
    <s v="b"/>
    <n v="8"/>
    <n v="45"/>
    <n v="15"/>
    <x v="437"/>
    <n v="30"/>
    <n v="0"/>
    <n v="36"/>
    <n v="999"/>
    <n v="45"/>
    <n v="0"/>
    <x v="287"/>
    <x v="0"/>
  </r>
  <r>
    <n v="438"/>
    <n v="4377"/>
    <s v="b"/>
    <n v="8"/>
    <n v="45"/>
    <n v="15"/>
    <x v="438"/>
    <n v="30"/>
    <n v="0"/>
    <n v="36"/>
    <n v="999"/>
    <n v="45"/>
    <n v="0"/>
    <x v="287"/>
    <x v="0"/>
  </r>
  <r>
    <n v="439"/>
    <n v="4378"/>
    <s v="b"/>
    <n v="8"/>
    <n v="36"/>
    <n v="15"/>
    <x v="439"/>
    <n v="44"/>
    <n v="0"/>
    <n v="36"/>
    <n v="999"/>
    <n v="36"/>
    <n v="0"/>
    <x v="288"/>
    <x v="0"/>
  </r>
  <r>
    <n v="440"/>
    <n v="4379"/>
    <s v="b"/>
    <n v="8"/>
    <n v="36"/>
    <n v="15"/>
    <x v="440"/>
    <n v="44"/>
    <n v="0"/>
    <n v="36"/>
    <n v="999"/>
    <n v="36"/>
    <n v="0"/>
    <x v="288"/>
    <x v="0"/>
  </r>
  <r>
    <n v="441"/>
    <n v="4380"/>
    <s v="b"/>
    <n v="8"/>
    <n v="30"/>
    <n v="15"/>
    <x v="441"/>
    <n v="21"/>
    <n v="0"/>
    <n v="30"/>
    <n v="30"/>
    <n v="30"/>
    <n v="0"/>
    <x v="289"/>
    <x v="0"/>
  </r>
  <r>
    <n v="442"/>
    <n v="4381"/>
    <s v="b"/>
    <n v="8"/>
    <n v="30"/>
    <n v="15"/>
    <x v="442"/>
    <n v="19"/>
    <n v="0"/>
    <n v="30"/>
    <n v="30"/>
    <n v="30"/>
    <n v="0"/>
    <x v="289"/>
    <x v="0"/>
  </r>
  <r>
    <n v="443"/>
    <n v="4382"/>
    <s v="b"/>
    <n v="8"/>
    <n v="30"/>
    <n v="15"/>
    <x v="443"/>
    <n v="33"/>
    <n v="0"/>
    <n v="30"/>
    <n v="30"/>
    <n v="30"/>
    <n v="0"/>
    <x v="290"/>
    <x v="0"/>
  </r>
  <r>
    <n v="444"/>
    <n v="4383"/>
    <s v="b"/>
    <n v="8"/>
    <n v="30"/>
    <n v="15"/>
    <x v="444"/>
    <n v="38"/>
    <n v="0"/>
    <n v="30"/>
    <n v="30"/>
    <n v="30"/>
    <n v="0"/>
    <x v="290"/>
    <x v="0"/>
  </r>
  <r>
    <n v="445"/>
    <n v="4384"/>
    <s v="b"/>
    <n v="8"/>
    <n v="60"/>
    <n v="15"/>
    <x v="445"/>
    <n v="56"/>
    <n v="0"/>
    <n v="60"/>
    <n v="60"/>
    <n v="60"/>
    <n v="0"/>
    <x v="291"/>
    <x v="0"/>
  </r>
  <r>
    <n v="446"/>
    <n v="4385"/>
    <s v="b"/>
    <n v="8"/>
    <n v="60"/>
    <n v="15"/>
    <x v="446"/>
    <n v="45"/>
    <n v="0"/>
    <n v="60"/>
    <n v="60"/>
    <n v="60"/>
    <n v="0"/>
    <x v="291"/>
    <x v="0"/>
  </r>
  <r>
    <n v="447"/>
    <n v="4386"/>
    <s v="b"/>
    <n v="8"/>
    <n v="90"/>
    <n v="15"/>
    <x v="447"/>
    <n v="105"/>
    <n v="0"/>
    <n v="180"/>
    <n v="180"/>
    <n v="90"/>
    <n v="0"/>
    <x v="292"/>
    <x v="0"/>
  </r>
  <r>
    <n v="448"/>
    <n v="4387"/>
    <s v="b"/>
    <n v="8"/>
    <n v="180"/>
    <n v="15"/>
    <x v="448"/>
    <n v="111"/>
    <n v="0"/>
    <n v="90"/>
    <n v="180"/>
    <n v="180"/>
    <n v="0"/>
    <x v="292"/>
    <x v="0"/>
  </r>
  <r>
    <n v="449"/>
    <n v="4388"/>
    <s v="b"/>
    <n v="8"/>
    <n v="60"/>
    <n v="15"/>
    <x v="449"/>
    <n v="32"/>
    <n v="0"/>
    <n v="60"/>
    <n v="60"/>
    <n v="60"/>
    <n v="0"/>
    <x v="293"/>
    <x v="0"/>
  </r>
  <r>
    <n v="450"/>
    <n v="4389"/>
    <s v="b"/>
    <n v="8"/>
    <n v="60"/>
    <n v="15"/>
    <x v="450"/>
    <n v="35"/>
    <n v="0"/>
    <n v="60"/>
    <n v="60"/>
    <n v="60"/>
    <n v="0"/>
    <x v="293"/>
    <x v="0"/>
  </r>
  <r>
    <n v="451"/>
    <n v="4390"/>
    <s v="b"/>
    <n v="8"/>
    <n v="60"/>
    <n v="15"/>
    <x v="451"/>
    <n v="46"/>
    <n v="0"/>
    <n v="60"/>
    <n v="60"/>
    <n v="60"/>
    <n v="0"/>
    <x v="294"/>
    <x v="0"/>
  </r>
  <r>
    <n v="452"/>
    <n v="4391"/>
    <s v="b"/>
    <n v="8"/>
    <n v="60"/>
    <n v="15"/>
    <x v="452"/>
    <n v="45"/>
    <n v="0"/>
    <n v="60"/>
    <n v="60"/>
    <n v="60"/>
    <n v="0"/>
    <x v="294"/>
    <x v="0"/>
  </r>
  <r>
    <n v="453"/>
    <n v="4392"/>
    <s v="b"/>
    <n v="8"/>
    <n v="180"/>
    <n v="15"/>
    <x v="453"/>
    <n v="47"/>
    <n v="0"/>
    <n v="180"/>
    <n v="180"/>
    <n v="180"/>
    <n v="0"/>
    <x v="295"/>
    <x v="0"/>
  </r>
  <r>
    <n v="454"/>
    <n v="4393"/>
    <s v="b"/>
    <n v="8"/>
    <n v="180"/>
    <n v="15"/>
    <x v="454"/>
    <n v="38"/>
    <n v="0"/>
    <n v="180"/>
    <n v="180"/>
    <n v="180"/>
    <n v="0"/>
    <x v="295"/>
    <x v="0"/>
  </r>
  <r>
    <n v="455"/>
    <n v="4394"/>
    <s v="b"/>
    <n v="8"/>
    <n v="25"/>
    <n v="15"/>
    <x v="455"/>
    <n v="22"/>
    <n v="0"/>
    <n v="30"/>
    <n v="30"/>
    <n v="25.710000999999899"/>
    <n v="0"/>
    <x v="296"/>
    <x v="0"/>
  </r>
  <r>
    <n v="456"/>
    <n v="4395"/>
    <s v="b"/>
    <n v="8"/>
    <n v="30"/>
    <n v="15"/>
    <x v="456"/>
    <n v="26"/>
    <n v="0"/>
    <n v="25.710000999999899"/>
    <n v="30"/>
    <n v="30"/>
    <n v="0"/>
    <x v="296"/>
    <x v="0"/>
  </r>
  <r>
    <n v="457"/>
    <n v="4396"/>
    <s v="b"/>
    <n v="8"/>
    <n v="180"/>
    <n v="15"/>
    <x v="457"/>
    <n v="61"/>
    <n v="0"/>
    <n v="180"/>
    <n v="180"/>
    <n v="180"/>
    <n v="0"/>
    <x v="297"/>
    <x v="0"/>
  </r>
  <r>
    <n v="458"/>
    <n v="4397"/>
    <s v="b"/>
    <n v="8"/>
    <n v="180"/>
    <n v="15"/>
    <x v="458"/>
    <n v="39"/>
    <n v="0"/>
    <n v="180"/>
    <n v="180"/>
    <n v="180"/>
    <n v="0"/>
    <x v="297"/>
    <x v="0"/>
  </r>
  <r>
    <n v="459"/>
    <n v="4398"/>
    <s v="b"/>
    <n v="8"/>
    <n v="180"/>
    <n v="15"/>
    <x v="459"/>
    <n v="55"/>
    <n v="0"/>
    <n v="180"/>
    <n v="180"/>
    <n v="180"/>
    <n v="0"/>
    <x v="298"/>
    <x v="0"/>
  </r>
  <r>
    <n v="460"/>
    <n v="4399"/>
    <s v="b"/>
    <n v="8"/>
    <n v="180"/>
    <n v="15"/>
    <x v="460"/>
    <n v="55"/>
    <n v="0"/>
    <n v="180"/>
    <n v="180"/>
    <n v="180"/>
    <n v="0"/>
    <x v="298"/>
    <x v="0"/>
  </r>
  <r>
    <n v="461"/>
    <n v="4400"/>
    <s v="b"/>
    <n v="8"/>
    <n v="180"/>
    <n v="15"/>
    <x v="461"/>
    <n v="86"/>
    <n v="0"/>
    <n v="90"/>
    <n v="180"/>
    <n v="180"/>
    <n v="0"/>
    <x v="299"/>
    <x v="0"/>
  </r>
  <r>
    <n v="462"/>
    <n v="4401"/>
    <s v="b"/>
    <n v="8"/>
    <n v="90"/>
    <n v="15"/>
    <x v="462"/>
    <n v="20"/>
    <n v="0"/>
    <n v="180"/>
    <n v="180"/>
    <n v="90"/>
    <n v="0"/>
    <x v="299"/>
    <x v="0"/>
  </r>
  <r>
    <n v="463"/>
    <n v="4402"/>
    <s v="b"/>
    <n v="8"/>
    <n v="90"/>
    <n v="15"/>
    <x v="463"/>
    <n v="36"/>
    <n v="0"/>
    <n v="60"/>
    <n v="90"/>
    <n v="90"/>
    <n v="0"/>
    <x v="300"/>
    <x v="0"/>
  </r>
  <r>
    <n v="464"/>
    <n v="4403"/>
    <s v="b"/>
    <n v="8"/>
    <n v="60"/>
    <n v="15"/>
    <x v="464"/>
    <n v="34"/>
    <n v="0"/>
    <n v="90"/>
    <n v="90"/>
    <n v="60"/>
    <n v="0"/>
    <x v="300"/>
    <x v="0"/>
  </r>
  <r>
    <n v="465"/>
    <n v="4404"/>
    <s v="b"/>
    <n v="8"/>
    <n v="180"/>
    <n v="15"/>
    <x v="465"/>
    <n v="46"/>
    <n v="0"/>
    <n v="180"/>
    <n v="180"/>
    <n v="180"/>
    <n v="0"/>
    <x v="301"/>
    <x v="0"/>
  </r>
  <r>
    <n v="466"/>
    <n v="4405"/>
    <s v="b"/>
    <n v="8"/>
    <n v="180"/>
    <n v="15"/>
    <x v="466"/>
    <n v="46"/>
    <n v="0"/>
    <n v="180"/>
    <n v="180"/>
    <n v="180"/>
    <n v="0"/>
    <x v="301"/>
    <x v="0"/>
  </r>
  <r>
    <n v="467"/>
    <n v="4406"/>
    <s v="b"/>
    <n v="8"/>
    <n v="180"/>
    <n v="15"/>
    <x v="467"/>
    <n v="74"/>
    <n v="0"/>
    <n v="180"/>
    <n v="180"/>
    <n v="180"/>
    <n v="0"/>
    <x v="302"/>
    <x v="0"/>
  </r>
  <r>
    <n v="468"/>
    <n v="4407"/>
    <s v="b"/>
    <n v="8"/>
    <n v="180"/>
    <n v="15"/>
    <x v="468"/>
    <n v="69"/>
    <n v="0"/>
    <n v="180"/>
    <n v="180"/>
    <n v="180"/>
    <n v="0"/>
    <x v="302"/>
    <x v="0"/>
  </r>
  <r>
    <n v="469"/>
    <n v="4408"/>
    <s v="b"/>
    <n v="8"/>
    <n v="36"/>
    <n v="15"/>
    <x v="469"/>
    <n v="61"/>
    <n v="0"/>
    <n v="45"/>
    <n v="999"/>
    <n v="36"/>
    <n v="1"/>
    <x v="303"/>
    <x v="1"/>
  </r>
  <r>
    <n v="470"/>
    <n v="4409"/>
    <s v="b"/>
    <n v="8"/>
    <n v="36"/>
    <n v="15"/>
    <x v="470"/>
    <n v="61"/>
    <n v="0"/>
    <n v="30"/>
    <n v="999"/>
    <n v="36"/>
    <n v="1"/>
    <x v="303"/>
    <x v="1"/>
  </r>
  <r>
    <n v="471"/>
    <n v="4410"/>
    <s v="b"/>
    <n v="8"/>
    <n v="36"/>
    <n v="15"/>
    <x v="471"/>
    <n v="54"/>
    <n v="0"/>
    <n v="36"/>
    <n v="180"/>
    <n v="36"/>
    <n v="1"/>
    <x v="304"/>
    <x v="1"/>
  </r>
  <r>
    <n v="472"/>
    <n v="4411"/>
    <s v="b"/>
    <n v="8"/>
    <n v="36"/>
    <n v="15"/>
    <x v="472"/>
    <n v="54"/>
    <n v="0"/>
    <n v="36"/>
    <n v="180"/>
    <n v="36"/>
    <n v="1"/>
    <x v="304"/>
    <x v="1"/>
  </r>
  <r>
    <n v="473"/>
    <n v="4412"/>
    <s v="b"/>
    <n v="8"/>
    <n v="36"/>
    <n v="15"/>
    <x v="473"/>
    <n v="56"/>
    <n v="0"/>
    <n v="30"/>
    <n v="36"/>
    <n v="36"/>
    <n v="1"/>
    <x v="305"/>
    <x v="1"/>
  </r>
  <r>
    <n v="474"/>
    <n v="4413"/>
    <s v="b"/>
    <n v="8"/>
    <n v="30"/>
    <n v="15"/>
    <x v="474"/>
    <n v="56"/>
    <n v="0"/>
    <n v="36"/>
    <n v="36"/>
    <n v="30"/>
    <n v="1"/>
    <x v="305"/>
    <x v="1"/>
  </r>
  <r>
    <n v="475"/>
    <n v="4415"/>
    <s v="p"/>
    <n v="9"/>
    <n v="60"/>
    <n v="15"/>
    <x v="475"/>
    <n v="216"/>
    <n v="0"/>
    <n v="999"/>
    <n v="999"/>
    <n v="60"/>
    <n v="1"/>
    <x v="306"/>
    <x v="1"/>
  </r>
  <r>
    <n v="476"/>
    <n v="4416"/>
    <s v="p"/>
    <n v="9"/>
    <n v="180"/>
    <n v="15"/>
    <x v="476"/>
    <n v="115"/>
    <n v="0"/>
    <n v="999"/>
    <n v="999"/>
    <n v="180"/>
    <n v="1"/>
    <x v="307"/>
    <x v="1"/>
  </r>
  <r>
    <n v="477"/>
    <n v="4418"/>
    <s v="p"/>
    <n v="9"/>
    <n v="180"/>
    <n v="15"/>
    <x v="477"/>
    <n v="124"/>
    <n v="0"/>
    <n v="999"/>
    <n v="999"/>
    <n v="180"/>
    <n v="1"/>
    <x v="308"/>
    <x v="1"/>
  </r>
  <r>
    <n v="478"/>
    <n v="4421"/>
    <s v="p"/>
    <n v="9"/>
    <n v="180"/>
    <n v="15"/>
    <x v="478"/>
    <n v="127"/>
    <n v="0"/>
    <n v="999"/>
    <n v="999"/>
    <n v="180"/>
    <n v="0"/>
    <x v="309"/>
    <x v="0"/>
  </r>
  <r>
    <n v="479"/>
    <n v="4422"/>
    <s v="p"/>
    <n v="9"/>
    <n v="180"/>
    <n v="15"/>
    <x v="479"/>
    <n v="72"/>
    <n v="0"/>
    <n v="999"/>
    <n v="999"/>
    <n v="180"/>
    <n v="0"/>
    <x v="310"/>
    <x v="0"/>
  </r>
  <r>
    <n v="480"/>
    <n v="4423"/>
    <s v="p"/>
    <n v="9"/>
    <n v="180"/>
    <n v="15"/>
    <x v="480"/>
    <n v="103"/>
    <n v="0"/>
    <n v="999"/>
    <n v="999"/>
    <n v="180"/>
    <n v="1"/>
    <x v="311"/>
    <x v="1"/>
  </r>
  <r>
    <n v="481"/>
    <n v="4424"/>
    <s v="p"/>
    <n v="9"/>
    <n v="180"/>
    <n v="15"/>
    <x v="481"/>
    <n v="160"/>
    <n v="0"/>
    <n v="999"/>
    <n v="999"/>
    <n v="180"/>
    <n v="0"/>
    <x v="312"/>
    <x v="0"/>
  </r>
  <r>
    <n v="482"/>
    <n v="4426"/>
    <s v="p"/>
    <n v="9"/>
    <n v="180"/>
    <n v="15"/>
    <x v="482"/>
    <n v="107"/>
    <n v="0"/>
    <n v="999"/>
    <n v="999"/>
    <n v="180"/>
    <n v="0"/>
    <x v="313"/>
    <x v="0"/>
  </r>
  <r>
    <n v="483"/>
    <n v="5001"/>
    <s v="b"/>
    <n v="8"/>
    <n v="16"/>
    <n v="15"/>
    <x v="483"/>
    <n v="130"/>
    <n v="0"/>
    <n v="18"/>
    <n v="18"/>
    <n v="16.359998999999899"/>
    <n v="0"/>
    <x v="314"/>
    <x v="0"/>
  </r>
  <r>
    <n v="484"/>
    <n v="5002"/>
    <s v="b"/>
    <n v="8"/>
    <n v="18"/>
    <n v="15"/>
    <x v="484"/>
    <n v="130"/>
    <n v="0"/>
    <n v="16.359998999999899"/>
    <n v="18"/>
    <n v="18"/>
    <n v="0"/>
    <x v="314"/>
    <x v="0"/>
  </r>
  <r>
    <n v="485"/>
    <n v="5003"/>
    <s v="b"/>
    <n v="8"/>
    <n v="20"/>
    <n v="15"/>
    <x v="485"/>
    <n v="93"/>
    <n v="0"/>
    <n v="20"/>
    <n v="20"/>
    <n v="20"/>
    <n v="0"/>
    <x v="315"/>
    <x v="0"/>
  </r>
  <r>
    <n v="486"/>
    <n v="5004"/>
    <s v="b"/>
    <n v="8"/>
    <n v="20"/>
    <n v="15"/>
    <x v="486"/>
    <n v="92"/>
    <n v="0"/>
    <n v="20"/>
    <n v="20"/>
    <n v="20"/>
    <n v="0"/>
    <x v="315"/>
    <x v="0"/>
  </r>
  <r>
    <n v="487"/>
    <n v="5005"/>
    <s v="b"/>
    <n v="8"/>
    <n v="30"/>
    <n v="15"/>
    <x v="487"/>
    <n v="78"/>
    <n v="0"/>
    <n v="30"/>
    <n v="30"/>
    <n v="30"/>
    <n v="0"/>
    <x v="316"/>
    <x v="0"/>
  </r>
  <r>
    <n v="488"/>
    <n v="5006"/>
    <s v="b"/>
    <n v="8"/>
    <n v="30"/>
    <n v="15"/>
    <x v="488"/>
    <n v="78"/>
    <n v="0"/>
    <n v="30"/>
    <n v="30"/>
    <n v="30"/>
    <n v="0"/>
    <x v="316"/>
    <x v="0"/>
  </r>
  <r>
    <n v="489"/>
    <n v="5007"/>
    <s v="b"/>
    <n v="8"/>
    <n v="30"/>
    <n v="15"/>
    <x v="489"/>
    <n v="35"/>
    <n v="0"/>
    <n v="30"/>
    <n v="30"/>
    <n v="30"/>
    <n v="0"/>
    <x v="317"/>
    <x v="0"/>
  </r>
  <r>
    <n v="490"/>
    <n v="5008"/>
    <s v="b"/>
    <n v="8"/>
    <n v="30"/>
    <n v="15"/>
    <x v="490"/>
    <n v="38"/>
    <n v="0"/>
    <n v="30"/>
    <n v="30"/>
    <n v="30"/>
    <n v="0"/>
    <x v="317"/>
    <x v="0"/>
  </r>
  <r>
    <n v="491"/>
    <n v="5009"/>
    <s v="b"/>
    <n v="8"/>
    <n v="60"/>
    <n v="15"/>
    <x v="491"/>
    <n v="58"/>
    <n v="0"/>
    <n v="60"/>
    <n v="60"/>
    <n v="60"/>
    <n v="0"/>
    <x v="318"/>
    <x v="0"/>
  </r>
  <r>
    <n v="492"/>
    <n v="5010"/>
    <s v="b"/>
    <n v="8"/>
    <n v="60"/>
    <n v="15"/>
    <x v="492"/>
    <n v="59"/>
    <n v="0"/>
    <n v="60"/>
    <n v="60"/>
    <n v="60"/>
    <n v="0"/>
    <x v="318"/>
    <x v="0"/>
  </r>
  <r>
    <n v="493"/>
    <n v="5011"/>
    <s v="b"/>
    <n v="8"/>
    <n v="90"/>
    <n v="15"/>
    <x v="493"/>
    <n v="49"/>
    <n v="0"/>
    <n v="90"/>
    <n v="90"/>
    <n v="90"/>
    <n v="0"/>
    <x v="319"/>
    <x v="0"/>
  </r>
  <r>
    <n v="494"/>
    <n v="5012"/>
    <s v="b"/>
    <n v="8"/>
    <n v="90"/>
    <n v="15"/>
    <x v="494"/>
    <n v="49"/>
    <n v="0"/>
    <n v="90"/>
    <n v="90"/>
    <n v="90"/>
    <n v="0"/>
    <x v="319"/>
    <x v="0"/>
  </r>
  <r>
    <n v="495"/>
    <n v="5013"/>
    <s v="b"/>
    <n v="8"/>
    <n v="60"/>
    <n v="15"/>
    <x v="495"/>
    <n v="55"/>
    <n v="0"/>
    <n v="60"/>
    <n v="60"/>
    <n v="60"/>
    <n v="0"/>
    <x v="320"/>
    <x v="0"/>
  </r>
  <r>
    <n v="496"/>
    <n v="5014"/>
    <s v="b"/>
    <n v="8"/>
    <n v="60"/>
    <n v="15"/>
    <x v="496"/>
    <n v="55"/>
    <n v="0"/>
    <n v="60"/>
    <n v="60"/>
    <n v="60"/>
    <n v="0"/>
    <x v="320"/>
    <x v="0"/>
  </r>
  <r>
    <n v="497"/>
    <n v="5015"/>
    <s v="b"/>
    <n v="8"/>
    <n v="60"/>
    <n v="15"/>
    <x v="497"/>
    <n v="54"/>
    <n v="0"/>
    <n v="60"/>
    <n v="60"/>
    <n v="60"/>
    <n v="0"/>
    <x v="321"/>
    <x v="0"/>
  </r>
  <r>
    <n v="498"/>
    <n v="5016"/>
    <s v="b"/>
    <n v="8"/>
    <n v="60"/>
    <n v="15"/>
    <x v="498"/>
    <n v="55"/>
    <n v="0"/>
    <n v="60"/>
    <n v="60"/>
    <n v="60"/>
    <n v="0"/>
    <x v="321"/>
    <x v="0"/>
  </r>
  <r>
    <n v="499"/>
    <n v="5017"/>
    <s v="b"/>
    <n v="8"/>
    <n v="30"/>
    <n v="15"/>
    <x v="499"/>
    <n v="51"/>
    <n v="0"/>
    <n v="30"/>
    <n v="30"/>
    <n v="30"/>
    <n v="0"/>
    <x v="322"/>
    <x v="0"/>
  </r>
  <r>
    <n v="500"/>
    <n v="5018"/>
    <s v="b"/>
    <n v="8"/>
    <n v="30"/>
    <n v="15"/>
    <x v="500"/>
    <n v="48"/>
    <n v="0"/>
    <n v="30"/>
    <n v="30"/>
    <n v="30"/>
    <n v="0"/>
    <x v="322"/>
    <x v="0"/>
  </r>
  <r>
    <n v="501"/>
    <n v="5019"/>
    <s v="b"/>
    <n v="8"/>
    <n v="30"/>
    <n v="15"/>
    <x v="501"/>
    <n v="58"/>
    <n v="0"/>
    <n v="30"/>
    <n v="30"/>
    <n v="30"/>
    <n v="0"/>
    <x v="323"/>
    <x v="0"/>
  </r>
  <r>
    <n v="502"/>
    <n v="5020"/>
    <s v="b"/>
    <n v="8"/>
    <n v="30"/>
    <n v="15"/>
    <x v="502"/>
    <n v="57"/>
    <n v="0"/>
    <n v="30"/>
    <n v="30"/>
    <n v="30"/>
    <n v="0"/>
    <x v="323"/>
    <x v="0"/>
  </r>
  <r>
    <n v="503"/>
    <n v="5021"/>
    <s v="b"/>
    <n v="8"/>
    <n v="60"/>
    <n v="15"/>
    <x v="503"/>
    <n v="51"/>
    <n v="0"/>
    <n v="60"/>
    <n v="60"/>
    <n v="60"/>
    <n v="0"/>
    <x v="324"/>
    <x v="0"/>
  </r>
  <r>
    <n v="504"/>
    <n v="5022"/>
    <s v="b"/>
    <n v="8"/>
    <n v="60"/>
    <n v="15"/>
    <x v="504"/>
    <n v="51"/>
    <n v="0"/>
    <n v="60"/>
    <n v="60"/>
    <n v="60"/>
    <n v="0"/>
    <x v="324"/>
    <x v="0"/>
  </r>
  <r>
    <n v="505"/>
    <n v="5023"/>
    <s v="b"/>
    <n v="8"/>
    <n v="60"/>
    <n v="15"/>
    <x v="505"/>
    <n v="60"/>
    <n v="0"/>
    <n v="60"/>
    <n v="60"/>
    <n v="60"/>
    <n v="0"/>
    <x v="325"/>
    <x v="0"/>
  </r>
  <r>
    <n v="506"/>
    <n v="5024"/>
    <s v="b"/>
    <n v="8"/>
    <n v="60"/>
    <n v="15"/>
    <x v="506"/>
    <n v="60"/>
    <n v="0"/>
    <n v="60"/>
    <n v="60"/>
    <n v="60"/>
    <n v="0"/>
    <x v="325"/>
    <x v="0"/>
  </r>
  <r>
    <n v="507"/>
    <n v="5025"/>
    <s v="b"/>
    <n v="8"/>
    <n v="30"/>
    <n v="15"/>
    <x v="507"/>
    <n v="70"/>
    <n v="0"/>
    <n v="30"/>
    <n v="30"/>
    <n v="30"/>
    <n v="0"/>
    <x v="326"/>
    <x v="0"/>
  </r>
  <r>
    <n v="508"/>
    <n v="5026"/>
    <s v="b"/>
    <n v="8"/>
    <n v="30"/>
    <n v="15"/>
    <x v="508"/>
    <n v="70"/>
    <n v="0"/>
    <n v="30"/>
    <n v="30"/>
    <n v="30"/>
    <n v="0"/>
    <x v="326"/>
    <x v="0"/>
  </r>
  <r>
    <n v="509"/>
    <n v="5027"/>
    <s v="b"/>
    <n v="8"/>
    <n v="60"/>
    <n v="15"/>
    <x v="509"/>
    <n v="76"/>
    <n v="0"/>
    <n v="60"/>
    <n v="60"/>
    <n v="60"/>
    <n v="0"/>
    <x v="327"/>
    <x v="0"/>
  </r>
  <r>
    <n v="510"/>
    <n v="5028"/>
    <s v="b"/>
    <n v="8"/>
    <n v="60"/>
    <n v="15"/>
    <x v="510"/>
    <n v="82"/>
    <n v="0"/>
    <n v="60"/>
    <n v="60"/>
    <n v="60"/>
    <n v="0"/>
    <x v="327"/>
    <x v="0"/>
  </r>
  <r>
    <n v="511"/>
    <n v="5029"/>
    <s v="b"/>
    <n v="8"/>
    <n v="30"/>
    <n v="15"/>
    <x v="511"/>
    <n v="32"/>
    <n v="0"/>
    <n v="30"/>
    <n v="30"/>
    <n v="30"/>
    <n v="0"/>
    <x v="328"/>
    <x v="0"/>
  </r>
  <r>
    <n v="512"/>
    <n v="5030"/>
    <s v="b"/>
    <n v="8"/>
    <n v="30"/>
    <n v="15"/>
    <x v="512"/>
    <n v="33"/>
    <n v="0"/>
    <n v="30"/>
    <n v="30"/>
    <n v="30"/>
    <n v="0"/>
    <x v="328"/>
    <x v="0"/>
  </r>
  <r>
    <n v="513"/>
    <n v="5031"/>
    <s v="b"/>
    <n v="8"/>
    <n v="60"/>
    <n v="15"/>
    <x v="513"/>
    <n v="114"/>
    <n v="0"/>
    <n v="60"/>
    <n v="60"/>
    <n v="60"/>
    <n v="0"/>
    <x v="329"/>
    <x v="0"/>
  </r>
  <r>
    <n v="514"/>
    <n v="5032"/>
    <s v="b"/>
    <n v="8"/>
    <n v="60"/>
    <n v="15"/>
    <x v="514"/>
    <n v="114"/>
    <n v="0"/>
    <n v="60"/>
    <n v="60"/>
    <n v="60"/>
    <n v="0"/>
    <x v="329"/>
    <x v="0"/>
  </r>
  <r>
    <n v="515"/>
    <n v="5033"/>
    <s v="b"/>
    <n v="8"/>
    <n v="30"/>
    <n v="15"/>
    <x v="515"/>
    <n v="39"/>
    <n v="0"/>
    <n v="30"/>
    <n v="30"/>
    <n v="30"/>
    <n v="0"/>
    <x v="330"/>
    <x v="0"/>
  </r>
  <r>
    <n v="516"/>
    <n v="5034"/>
    <s v="b"/>
    <n v="8"/>
    <n v="30"/>
    <n v="15"/>
    <x v="516"/>
    <n v="40"/>
    <n v="0"/>
    <n v="30"/>
    <n v="30"/>
    <n v="30"/>
    <n v="0"/>
    <x v="330"/>
    <x v="0"/>
  </r>
  <r>
    <n v="517"/>
    <n v="5035"/>
    <s v="b"/>
    <n v="8"/>
    <n v="30"/>
    <n v="15"/>
    <x v="517"/>
    <n v="43"/>
    <n v="0"/>
    <n v="30"/>
    <n v="30"/>
    <n v="30"/>
    <n v="0"/>
    <x v="331"/>
    <x v="0"/>
  </r>
  <r>
    <n v="518"/>
    <n v="5036"/>
    <s v="b"/>
    <n v="8"/>
    <n v="30"/>
    <n v="15"/>
    <x v="518"/>
    <n v="43"/>
    <n v="0"/>
    <n v="30"/>
    <n v="30"/>
    <n v="30"/>
    <n v="0"/>
    <x v="331"/>
    <x v="0"/>
  </r>
  <r>
    <n v="519"/>
    <n v="5037"/>
    <s v="b"/>
    <n v="8"/>
    <n v="60"/>
    <n v="15"/>
    <x v="519"/>
    <n v="38"/>
    <n v="0"/>
    <n v="60"/>
    <n v="60"/>
    <n v="60"/>
    <n v="0"/>
    <x v="332"/>
    <x v="0"/>
  </r>
  <r>
    <n v="520"/>
    <n v="5038"/>
    <s v="b"/>
    <n v="8"/>
    <n v="60"/>
    <n v="15"/>
    <x v="520"/>
    <n v="38"/>
    <n v="0"/>
    <n v="60"/>
    <n v="60"/>
    <n v="60"/>
    <n v="0"/>
    <x v="332"/>
    <x v="0"/>
  </r>
  <r>
    <n v="521"/>
    <n v="5039"/>
    <s v="b"/>
    <n v="8"/>
    <n v="30"/>
    <n v="15"/>
    <x v="521"/>
    <n v="59"/>
    <n v="0"/>
    <n v="30"/>
    <n v="30"/>
    <n v="30"/>
    <n v="0"/>
    <x v="333"/>
    <x v="0"/>
  </r>
  <r>
    <n v="522"/>
    <n v="5040"/>
    <s v="b"/>
    <n v="8"/>
    <n v="30"/>
    <n v="15"/>
    <x v="522"/>
    <n v="59"/>
    <n v="0"/>
    <n v="30"/>
    <n v="30"/>
    <n v="30"/>
    <n v="0"/>
    <x v="333"/>
    <x v="0"/>
  </r>
  <r>
    <n v="523"/>
    <n v="5042"/>
    <s v="b"/>
    <n v="8"/>
    <n v="90"/>
    <n v="15"/>
    <x v="523"/>
    <n v="57"/>
    <n v="0"/>
    <n v="999"/>
    <n v="999"/>
    <n v="90"/>
    <n v="0"/>
    <x v="334"/>
    <x v="0"/>
  </r>
  <r>
    <n v="524"/>
    <n v="5043"/>
    <s v="b"/>
    <n v="8"/>
    <n v="60"/>
    <n v="15"/>
    <x v="524"/>
    <n v="75"/>
    <n v="0"/>
    <n v="60"/>
    <n v="60"/>
    <n v="60"/>
    <n v="0"/>
    <x v="335"/>
    <x v="0"/>
  </r>
  <r>
    <n v="525"/>
    <n v="5044"/>
    <s v="b"/>
    <n v="8"/>
    <n v="60"/>
    <n v="15"/>
    <x v="525"/>
    <n v="77"/>
    <n v="0"/>
    <n v="60"/>
    <n v="60"/>
    <n v="60"/>
    <n v="0"/>
    <x v="335"/>
    <x v="0"/>
  </r>
  <r>
    <n v="526"/>
    <n v="5045"/>
    <s v="b"/>
    <n v="8"/>
    <n v="45"/>
    <n v="15"/>
    <x v="526"/>
    <n v="118"/>
    <n v="0"/>
    <n v="999"/>
    <n v="999"/>
    <n v="45"/>
    <n v="0"/>
    <x v="336"/>
    <x v="0"/>
  </r>
  <r>
    <n v="527"/>
    <n v="5047"/>
    <s v="b"/>
    <n v="8"/>
    <n v="30"/>
    <n v="15"/>
    <x v="527"/>
    <n v="44"/>
    <n v="0"/>
    <n v="30"/>
    <n v="30"/>
    <n v="30"/>
    <n v="0"/>
    <x v="337"/>
    <x v="0"/>
  </r>
  <r>
    <n v="528"/>
    <n v="5048"/>
    <s v="b"/>
    <n v="8"/>
    <n v="30"/>
    <n v="15"/>
    <x v="528"/>
    <n v="43"/>
    <n v="0"/>
    <n v="30"/>
    <n v="30"/>
    <n v="30"/>
    <n v="0"/>
    <x v="337"/>
    <x v="0"/>
  </r>
  <r>
    <n v="529"/>
    <n v="5049"/>
    <s v="b"/>
    <n v="8"/>
    <n v="30"/>
    <n v="15"/>
    <x v="529"/>
    <n v="29"/>
    <n v="0"/>
    <n v="30"/>
    <n v="30"/>
    <n v="30"/>
    <n v="0"/>
    <x v="338"/>
    <x v="0"/>
  </r>
  <r>
    <n v="530"/>
    <n v="5050"/>
    <s v="b"/>
    <n v="8"/>
    <n v="30"/>
    <n v="15"/>
    <x v="530"/>
    <n v="29"/>
    <n v="0"/>
    <n v="30"/>
    <n v="30"/>
    <n v="30"/>
    <n v="0"/>
    <x v="338"/>
    <x v="0"/>
  </r>
  <r>
    <n v="531"/>
    <n v="5051"/>
    <s v="b"/>
    <n v="8"/>
    <n v="45"/>
    <n v="15"/>
    <x v="531"/>
    <n v="38"/>
    <n v="0"/>
    <n v="36"/>
    <n v="45"/>
    <n v="45"/>
    <n v="0"/>
    <x v="339"/>
    <x v="0"/>
  </r>
  <r>
    <n v="532"/>
    <n v="5052"/>
    <s v="b"/>
    <n v="8"/>
    <n v="36"/>
    <n v="15"/>
    <x v="532"/>
    <n v="35"/>
    <n v="0"/>
    <n v="45"/>
    <n v="45"/>
    <n v="36"/>
    <n v="0"/>
    <x v="339"/>
    <x v="0"/>
  </r>
  <r>
    <n v="533"/>
    <n v="5053"/>
    <s v="b"/>
    <n v="8"/>
    <n v="90"/>
    <n v="15"/>
    <x v="533"/>
    <n v="47"/>
    <n v="0"/>
    <n v="180"/>
    <n v="180"/>
    <n v="90"/>
    <n v="0"/>
    <x v="340"/>
    <x v="0"/>
  </r>
  <r>
    <n v="534"/>
    <n v="5054"/>
    <s v="b"/>
    <n v="8"/>
    <n v="180"/>
    <n v="15"/>
    <x v="534"/>
    <n v="42"/>
    <n v="0"/>
    <n v="90"/>
    <n v="180"/>
    <n v="180"/>
    <n v="0"/>
    <x v="340"/>
    <x v="0"/>
  </r>
  <r>
    <n v="535"/>
    <n v="5055"/>
    <s v="b"/>
    <n v="8"/>
    <n v="30"/>
    <n v="15"/>
    <x v="535"/>
    <n v="51"/>
    <n v="0"/>
    <n v="30"/>
    <n v="30"/>
    <n v="30"/>
    <n v="0"/>
    <x v="341"/>
    <x v="0"/>
  </r>
  <r>
    <n v="536"/>
    <n v="5056"/>
    <s v="b"/>
    <n v="8"/>
    <n v="30"/>
    <n v="15"/>
    <x v="536"/>
    <n v="51"/>
    <n v="0"/>
    <n v="30"/>
    <n v="30"/>
    <n v="30"/>
    <n v="0"/>
    <x v="341"/>
    <x v="0"/>
  </r>
  <r>
    <n v="537"/>
    <n v="5057"/>
    <s v="b"/>
    <n v="8"/>
    <n v="30"/>
    <n v="15"/>
    <x v="537"/>
    <n v="44"/>
    <n v="0"/>
    <n v="36"/>
    <n v="36"/>
    <n v="30"/>
    <n v="0"/>
    <x v="342"/>
    <x v="0"/>
  </r>
  <r>
    <n v="538"/>
    <n v="5058"/>
    <s v="b"/>
    <n v="8"/>
    <n v="36"/>
    <n v="15"/>
    <x v="538"/>
    <n v="45"/>
    <n v="0"/>
    <n v="30"/>
    <n v="36"/>
    <n v="36"/>
    <n v="0"/>
    <x v="342"/>
    <x v="0"/>
  </r>
  <r>
    <n v="539"/>
    <n v="5059"/>
    <s v="b"/>
    <n v="8"/>
    <n v="30"/>
    <n v="15"/>
    <x v="539"/>
    <n v="80"/>
    <n v="0"/>
    <n v="45"/>
    <n v="45"/>
    <n v="30"/>
    <n v="0"/>
    <x v="343"/>
    <x v="0"/>
  </r>
  <r>
    <n v="540"/>
    <n v="5060"/>
    <s v="b"/>
    <n v="8"/>
    <n v="45"/>
    <n v="15"/>
    <x v="540"/>
    <n v="77"/>
    <n v="0"/>
    <n v="30"/>
    <n v="45"/>
    <n v="45"/>
    <n v="0"/>
    <x v="343"/>
    <x v="0"/>
  </r>
  <r>
    <n v="541"/>
    <n v="5061"/>
    <s v="b"/>
    <n v="8"/>
    <n v="60"/>
    <n v="15"/>
    <x v="541"/>
    <n v="97"/>
    <n v="0"/>
    <n v="90"/>
    <n v="90"/>
    <n v="60"/>
    <n v="0"/>
    <x v="344"/>
    <x v="0"/>
  </r>
  <r>
    <n v="542"/>
    <n v="5062"/>
    <s v="b"/>
    <n v="8"/>
    <n v="90"/>
    <n v="15"/>
    <x v="542"/>
    <n v="102"/>
    <n v="0"/>
    <n v="60"/>
    <n v="90"/>
    <n v="90"/>
    <n v="0"/>
    <x v="344"/>
    <x v="0"/>
  </r>
  <r>
    <n v="543"/>
    <n v="5063"/>
    <s v="b"/>
    <n v="8"/>
    <n v="60"/>
    <n v="15"/>
    <x v="543"/>
    <n v="40"/>
    <n v="0"/>
    <n v="60"/>
    <n v="60"/>
    <n v="60"/>
    <n v="0"/>
    <x v="345"/>
    <x v="0"/>
  </r>
  <r>
    <n v="544"/>
    <n v="5064"/>
    <s v="b"/>
    <n v="8"/>
    <n v="60"/>
    <n v="15"/>
    <x v="544"/>
    <n v="40"/>
    <n v="0"/>
    <n v="60"/>
    <n v="60"/>
    <n v="60"/>
    <n v="0"/>
    <x v="345"/>
    <x v="0"/>
  </r>
  <r>
    <n v="545"/>
    <n v="5065"/>
    <s v="b"/>
    <n v="8"/>
    <n v="36"/>
    <n v="15"/>
    <x v="545"/>
    <n v="42"/>
    <n v="0"/>
    <n v="30"/>
    <n v="36"/>
    <n v="36"/>
    <n v="0"/>
    <x v="346"/>
    <x v="0"/>
  </r>
  <r>
    <n v="546"/>
    <n v="5066"/>
    <s v="b"/>
    <n v="8"/>
    <n v="30"/>
    <n v="15"/>
    <x v="546"/>
    <n v="40"/>
    <n v="0"/>
    <n v="36"/>
    <n v="36"/>
    <n v="30"/>
    <n v="0"/>
    <x v="346"/>
    <x v="0"/>
  </r>
  <r>
    <n v="547"/>
    <n v="5067"/>
    <s v="b"/>
    <n v="8"/>
    <n v="90"/>
    <n v="15"/>
    <x v="547"/>
    <n v="77"/>
    <n v="0"/>
    <n v="999"/>
    <n v="999"/>
    <n v="90"/>
    <n v="0"/>
    <x v="347"/>
    <x v="0"/>
  </r>
  <r>
    <n v="548"/>
    <n v="5070"/>
    <s v="b"/>
    <n v="8"/>
    <n v="90"/>
    <n v="15"/>
    <x v="548"/>
    <n v="50"/>
    <n v="0"/>
    <n v="999"/>
    <n v="999"/>
    <n v="90"/>
    <n v="0"/>
    <x v="348"/>
    <x v="0"/>
  </r>
  <r>
    <n v="549"/>
    <n v="5072"/>
    <s v="b"/>
    <n v="8"/>
    <n v="30"/>
    <n v="15"/>
    <x v="549"/>
    <n v="18"/>
    <n v="0"/>
    <n v="999"/>
    <n v="999"/>
    <n v="30"/>
    <n v="0"/>
    <x v="349"/>
    <x v="0"/>
  </r>
  <r>
    <n v="550"/>
    <n v="5074"/>
    <s v="b"/>
    <n v="8"/>
    <n v="36"/>
    <n v="15"/>
    <x v="550"/>
    <n v="21"/>
    <n v="0"/>
    <n v="999"/>
    <n v="999"/>
    <n v="36"/>
    <n v="0"/>
    <x v="350"/>
    <x v="0"/>
  </r>
  <r>
    <n v="551"/>
    <n v="5075"/>
    <s v="b"/>
    <n v="8"/>
    <n v="60"/>
    <n v="15"/>
    <x v="551"/>
    <n v="78"/>
    <n v="0"/>
    <n v="60"/>
    <n v="60"/>
    <n v="60"/>
    <n v="0"/>
    <x v="351"/>
    <x v="0"/>
  </r>
  <r>
    <n v="552"/>
    <n v="5076"/>
    <s v="b"/>
    <n v="8"/>
    <n v="60"/>
    <n v="15"/>
    <x v="552"/>
    <n v="83"/>
    <n v="0"/>
    <n v="60"/>
    <n v="60"/>
    <n v="60"/>
    <n v="0"/>
    <x v="351"/>
    <x v="0"/>
  </r>
  <r>
    <n v="553"/>
    <n v="5077"/>
    <s v="b"/>
    <n v="8"/>
    <n v="60"/>
    <n v="15"/>
    <x v="553"/>
    <n v="107"/>
    <n v="0"/>
    <n v="90"/>
    <n v="90"/>
    <n v="60"/>
    <n v="0"/>
    <x v="352"/>
    <x v="0"/>
  </r>
  <r>
    <n v="554"/>
    <n v="5078"/>
    <s v="b"/>
    <n v="8"/>
    <n v="90"/>
    <n v="15"/>
    <x v="554"/>
    <n v="112"/>
    <n v="0"/>
    <n v="90"/>
    <n v="90"/>
    <n v="90"/>
    <n v="0"/>
    <x v="352"/>
    <x v="0"/>
  </r>
  <r>
    <n v="555"/>
    <n v="5079"/>
    <s v="b"/>
    <n v="8"/>
    <n v="36"/>
    <n v="15"/>
    <x v="555"/>
    <n v="47"/>
    <n v="0"/>
    <n v="180"/>
    <n v="72"/>
    <n v="36"/>
    <n v="0"/>
    <x v="353"/>
    <x v="0"/>
  </r>
  <r>
    <n v="556"/>
    <n v="5080"/>
    <s v="b"/>
    <n v="8"/>
    <n v="180"/>
    <n v="15"/>
    <x v="556"/>
    <n v="44"/>
    <n v="0"/>
    <n v="36"/>
    <n v="72"/>
    <n v="180"/>
    <n v="0"/>
    <x v="353"/>
    <x v="0"/>
  </r>
  <r>
    <n v="557"/>
    <n v="6001"/>
    <s v="c"/>
    <n v="5"/>
    <n v="45"/>
    <n v="15"/>
    <x v="557"/>
    <n v="12"/>
    <n v="0"/>
    <n v="180"/>
    <n v="999"/>
    <n v="45"/>
    <n v="0"/>
    <x v="354"/>
    <x v="0"/>
  </r>
  <r>
    <n v="558"/>
    <n v="6004"/>
    <s v="c"/>
    <n v="5"/>
    <n v="36"/>
    <n v="15"/>
    <x v="558"/>
    <n v="18"/>
    <n v="0"/>
    <n v="999"/>
    <n v="120"/>
    <n v="36"/>
    <n v="0"/>
    <x v="355"/>
    <x v="0"/>
  </r>
  <r>
    <n v="559"/>
    <n v="6005"/>
    <s v="c"/>
    <n v="5"/>
    <n v="90"/>
    <n v="15"/>
    <x v="559"/>
    <n v="14"/>
    <n v="0"/>
    <n v="90"/>
    <n v="999"/>
    <n v="90"/>
    <n v="0"/>
    <x v="356"/>
    <x v="0"/>
  </r>
  <r>
    <n v="560"/>
    <n v="6006"/>
    <s v="c"/>
    <n v="5"/>
    <n v="90"/>
    <n v="15"/>
    <x v="560"/>
    <n v="14"/>
    <n v="0"/>
    <n v="90"/>
    <n v="999"/>
    <n v="90"/>
    <n v="0"/>
    <x v="356"/>
    <x v="0"/>
  </r>
  <r>
    <n v="561"/>
    <n v="6007"/>
    <s v="r"/>
    <n v="2"/>
    <n v="6"/>
    <n v="15"/>
    <x v="561"/>
    <n v="19"/>
    <n v="0"/>
    <n v="6"/>
    <n v="10"/>
    <n v="6"/>
    <n v="0"/>
    <x v="357"/>
    <x v="0"/>
  </r>
  <r>
    <n v="562"/>
    <n v="6008"/>
    <s v="r"/>
    <n v="2"/>
    <n v="6"/>
    <n v="15"/>
    <x v="562"/>
    <n v="19"/>
    <n v="0"/>
    <n v="6"/>
    <n v="10"/>
    <n v="6"/>
    <n v="0"/>
    <x v="357"/>
    <x v="0"/>
  </r>
  <r>
    <n v="563"/>
    <n v="6009"/>
    <s v="r"/>
    <n v="2"/>
    <n v="12"/>
    <n v="15"/>
    <x v="563"/>
    <n v="6"/>
    <n v="0"/>
    <n v="12"/>
    <n v="12"/>
    <n v="12"/>
    <n v="0"/>
    <x v="358"/>
    <x v="0"/>
  </r>
  <r>
    <n v="564"/>
    <n v="6010"/>
    <s v="r"/>
    <n v="2"/>
    <n v="12"/>
    <n v="15"/>
    <x v="564"/>
    <n v="6"/>
    <n v="0"/>
    <n v="12"/>
    <n v="12"/>
    <n v="12"/>
    <n v="0"/>
    <x v="358"/>
    <x v="0"/>
  </r>
  <r>
    <n v="565"/>
    <n v="6011"/>
    <s v="r"/>
    <n v="2"/>
    <n v="10"/>
    <n v="15"/>
    <x v="565"/>
    <n v="2"/>
    <n v="0"/>
    <n v="10"/>
    <n v="10"/>
    <n v="10"/>
    <n v="0"/>
    <x v="359"/>
    <x v="0"/>
  </r>
  <r>
    <n v="566"/>
    <n v="6012"/>
    <s v="r"/>
    <n v="2"/>
    <n v="10"/>
    <n v="15"/>
    <x v="566"/>
    <n v="2"/>
    <n v="0"/>
    <n v="10"/>
    <n v="10"/>
    <n v="10"/>
    <n v="0"/>
    <x v="359"/>
    <x v="0"/>
  </r>
  <r>
    <n v="567"/>
    <n v="7002"/>
    <s v="b"/>
    <n v="8"/>
    <n v="11"/>
    <n v="15"/>
    <x v="567"/>
    <n v="122"/>
    <n v="0"/>
    <n v="999"/>
    <n v="999"/>
    <n v="11.3"/>
    <n v="0"/>
    <x v="360"/>
    <x v="0"/>
  </r>
  <r>
    <n v="568"/>
    <n v="7005"/>
    <s v="b"/>
    <n v="8"/>
    <n v="13"/>
    <n v="15"/>
    <x v="568"/>
    <n v="113"/>
    <n v="0"/>
    <n v="999"/>
    <n v="120"/>
    <n v="13.8"/>
    <n v="0"/>
    <x v="361"/>
    <x v="0"/>
  </r>
  <r>
    <n v="569"/>
    <n v="7009"/>
    <s v="b"/>
    <n v="8"/>
    <n v="15"/>
    <n v="15"/>
    <x v="569"/>
    <n v="138"/>
    <n v="0"/>
    <n v="999"/>
    <n v="15"/>
    <n v="15"/>
    <n v="0"/>
    <x v="362"/>
    <x v="0"/>
  </r>
  <r>
    <n v="570"/>
    <n v="7011"/>
    <s v="b"/>
    <n v="8"/>
    <n v="23"/>
    <n v="15"/>
    <x v="570"/>
    <n v="137"/>
    <n v="0"/>
    <n v="999"/>
    <n v="999"/>
    <n v="23"/>
    <n v="0"/>
    <x v="363"/>
    <x v="0"/>
  </r>
  <r>
    <n v="571"/>
    <n v="7014"/>
    <s v="b"/>
    <n v="8"/>
    <n v="12"/>
    <n v="15"/>
    <x v="571"/>
    <n v="157"/>
    <n v="0"/>
    <n v="999"/>
    <n v="51"/>
    <n v="12.860001"/>
    <n v="1"/>
    <x v="364"/>
    <x v="1"/>
  </r>
  <r>
    <n v="572"/>
    <n v="7015"/>
    <s v="b"/>
    <n v="8"/>
    <n v="30"/>
    <n v="15"/>
    <x v="572"/>
    <n v="146"/>
    <n v="0"/>
    <n v="12.860001"/>
    <n v="25.720001"/>
    <n v="30"/>
    <n v="1"/>
    <x v="364"/>
    <x v="1"/>
  </r>
  <r>
    <n v="573"/>
    <n v="7016"/>
    <s v="b"/>
    <n v="8"/>
    <n v="13"/>
    <n v="15"/>
    <x v="573"/>
    <n v="113"/>
    <n v="0"/>
    <n v="45"/>
    <n v="180"/>
    <n v="13.8"/>
    <n v="1"/>
    <x v="365"/>
    <x v="1"/>
  </r>
  <r>
    <n v="574"/>
    <n v="7017"/>
    <s v="b"/>
    <n v="8"/>
    <n v="45"/>
    <n v="15"/>
    <x v="574"/>
    <n v="112"/>
    <n v="0"/>
    <n v="18"/>
    <n v="999"/>
    <n v="45"/>
    <n v="1"/>
    <x v="365"/>
    <x v="1"/>
  </r>
  <r>
    <n v="575"/>
    <n v="7018"/>
    <s v="b"/>
    <n v="8"/>
    <n v="30"/>
    <n v="15"/>
    <x v="575"/>
    <n v="109"/>
    <n v="0"/>
    <n v="30"/>
    <n v="30"/>
    <n v="30"/>
    <n v="1"/>
    <x v="366"/>
    <x v="1"/>
  </r>
  <r>
    <n v="576"/>
    <n v="7019"/>
    <s v="b"/>
    <n v="8"/>
    <n v="30"/>
    <n v="15"/>
    <x v="576"/>
    <n v="104"/>
    <n v="0"/>
    <n v="30"/>
    <n v="30"/>
    <n v="30"/>
    <n v="1"/>
    <x v="366"/>
    <x v="1"/>
  </r>
  <r>
    <n v="577"/>
    <n v="7020"/>
    <s v="b"/>
    <n v="8"/>
    <n v="26"/>
    <n v="15"/>
    <x v="577"/>
    <n v="83"/>
    <n v="0"/>
    <n v="26"/>
    <n v="180"/>
    <n v="26"/>
    <n v="1"/>
    <x v="367"/>
    <x v="1"/>
  </r>
  <r>
    <n v="578"/>
    <n v="7021"/>
    <s v="b"/>
    <n v="8"/>
    <n v="26"/>
    <n v="15"/>
    <x v="578"/>
    <n v="64"/>
    <n v="0"/>
    <n v="23"/>
    <n v="120"/>
    <n v="26"/>
    <n v="1"/>
    <x v="367"/>
    <x v="1"/>
  </r>
  <r>
    <n v="579"/>
    <n v="7022"/>
    <s v="b"/>
    <n v="8"/>
    <n v="16"/>
    <n v="15"/>
    <x v="579"/>
    <n v="98"/>
    <n v="0"/>
    <n v="23"/>
    <n v="180"/>
    <n v="16.399999999999899"/>
    <n v="1"/>
    <x v="368"/>
    <x v="1"/>
  </r>
  <r>
    <n v="580"/>
    <n v="7023"/>
    <s v="b"/>
    <n v="8"/>
    <n v="18"/>
    <n v="15"/>
    <x v="580"/>
    <n v="97"/>
    <n v="0"/>
    <n v="20"/>
    <n v="180"/>
    <n v="18"/>
    <n v="1"/>
    <x v="368"/>
    <x v="1"/>
  </r>
  <r>
    <n v="581"/>
    <n v="7024"/>
    <s v="b"/>
    <n v="8"/>
    <n v="16"/>
    <n v="15"/>
    <x v="581"/>
    <n v="114"/>
    <n v="0"/>
    <n v="20"/>
    <n v="45"/>
    <n v="16.399999999999899"/>
    <n v="1"/>
    <x v="369"/>
    <x v="1"/>
  </r>
  <r>
    <n v="582"/>
    <n v="7025"/>
    <s v="b"/>
    <n v="8"/>
    <n v="18"/>
    <n v="15"/>
    <x v="582"/>
    <n v="107"/>
    <n v="0"/>
    <n v="16.399999999999899"/>
    <n v="33"/>
    <n v="18"/>
    <n v="1"/>
    <x v="369"/>
    <x v="1"/>
  </r>
  <r>
    <n v="583"/>
    <n v="7026"/>
    <s v="b"/>
    <n v="8"/>
    <n v="7"/>
    <n v="15"/>
    <x v="583"/>
    <n v="149"/>
    <n v="0"/>
    <n v="8.6000004000000008"/>
    <n v="12.4"/>
    <n v="7.8000002000000004"/>
    <n v="1"/>
    <x v="370"/>
    <x v="1"/>
  </r>
  <r>
    <n v="584"/>
    <n v="7027"/>
    <s v="b"/>
    <n v="8"/>
    <n v="10"/>
    <n v="15"/>
    <x v="584"/>
    <n v="154"/>
    <n v="0"/>
    <n v="6.4000000999999997"/>
    <n v="12.4"/>
    <n v="10"/>
    <n v="1"/>
    <x v="370"/>
    <x v="1"/>
  </r>
  <r>
    <n v="585"/>
    <n v="7030"/>
    <s v="b"/>
    <n v="8"/>
    <n v="6"/>
    <n v="15"/>
    <x v="585"/>
    <n v="76"/>
    <n v="0"/>
    <n v="999"/>
    <n v="999"/>
    <n v="6"/>
    <n v="1"/>
    <x v="371"/>
    <x v="1"/>
  </r>
  <r>
    <n v="586"/>
    <n v="7031"/>
    <s v="b"/>
    <n v="8"/>
    <n v="11"/>
    <n v="15"/>
    <x v="586"/>
    <n v="90"/>
    <n v="0"/>
    <n v="999"/>
    <n v="999"/>
    <n v="11.3"/>
    <n v="1"/>
    <x v="371"/>
    <x v="1"/>
  </r>
  <r>
    <n v="587"/>
    <n v="7034"/>
    <s v="b"/>
    <n v="8"/>
    <n v="15"/>
    <n v="15"/>
    <x v="587"/>
    <n v="102"/>
    <n v="0"/>
    <n v="999"/>
    <n v="999"/>
    <n v="15"/>
    <n v="1"/>
    <x v="372"/>
    <x v="1"/>
  </r>
  <r>
    <n v="588"/>
    <n v="7035"/>
    <s v="b"/>
    <n v="8"/>
    <n v="36"/>
    <n v="15"/>
    <x v="588"/>
    <n v="110"/>
    <n v="0"/>
    <n v="999"/>
    <n v="999"/>
    <n v="36"/>
    <n v="1"/>
    <x v="372"/>
    <x v="1"/>
  </r>
  <r>
    <n v="589"/>
    <n v="7037"/>
    <s v="b"/>
    <n v="8"/>
    <n v="36"/>
    <n v="15"/>
    <x v="589"/>
    <n v="170"/>
    <n v="0"/>
    <n v="999"/>
    <n v="180"/>
    <n v="36"/>
    <n v="1"/>
    <x v="373"/>
    <x v="1"/>
  </r>
  <r>
    <n v="590"/>
    <n v="7038"/>
    <s v="b"/>
    <n v="8"/>
    <n v="30"/>
    <n v="15"/>
    <x v="590"/>
    <n v="173"/>
    <n v="0"/>
    <n v="999"/>
    <n v="180"/>
    <n v="30"/>
    <n v="1"/>
    <x v="374"/>
    <x v="1"/>
  </r>
  <r>
    <n v="591"/>
    <n v="7040"/>
    <s v="b"/>
    <n v="8"/>
    <n v="36"/>
    <n v="15"/>
    <x v="591"/>
    <n v="194"/>
    <n v="0"/>
    <n v="30"/>
    <n v="28"/>
    <n v="36"/>
    <n v="1"/>
    <x v="375"/>
    <x v="1"/>
  </r>
  <r>
    <n v="592"/>
    <n v="7041"/>
    <s v="b"/>
    <n v="8"/>
    <n v="30"/>
    <n v="15"/>
    <x v="592"/>
    <n v="192"/>
    <n v="0"/>
    <n v="30"/>
    <n v="30"/>
    <n v="30"/>
    <n v="1"/>
    <x v="375"/>
    <x v="1"/>
  </r>
  <r>
    <n v="593"/>
    <n v="7042"/>
    <s v="b"/>
    <n v="8"/>
    <n v="30"/>
    <n v="15"/>
    <x v="593"/>
    <n v="193"/>
    <n v="0"/>
    <n v="20"/>
    <n v="51"/>
    <n v="30"/>
    <n v="1"/>
    <x v="376"/>
    <x v="1"/>
  </r>
  <r>
    <n v="594"/>
    <n v="7043"/>
    <s v="b"/>
    <n v="8"/>
    <n v="20"/>
    <n v="15"/>
    <x v="594"/>
    <n v="189"/>
    <n v="0"/>
    <n v="36"/>
    <n v="40"/>
    <n v="20"/>
    <n v="1"/>
    <x v="376"/>
    <x v="1"/>
  </r>
  <r>
    <n v="595"/>
    <n v="7045"/>
    <s v="b"/>
    <n v="8"/>
    <n v="30"/>
    <n v="15"/>
    <x v="595"/>
    <n v="124"/>
    <n v="0"/>
    <n v="999"/>
    <n v="120"/>
    <n v="30"/>
    <n v="1"/>
    <x v="377"/>
    <x v="1"/>
  </r>
  <r>
    <n v="596"/>
    <n v="7046"/>
    <s v="b"/>
    <n v="8"/>
    <n v="30"/>
    <n v="15"/>
    <x v="596"/>
    <n v="132"/>
    <n v="0"/>
    <n v="30"/>
    <n v="30"/>
    <n v="30"/>
    <n v="0"/>
    <x v="378"/>
    <x v="0"/>
  </r>
  <r>
    <n v="597"/>
    <n v="7047"/>
    <s v="b"/>
    <n v="8"/>
    <n v="30"/>
    <n v="15"/>
    <x v="597"/>
    <n v="130"/>
    <n v="0"/>
    <n v="30"/>
    <n v="30"/>
    <n v="30"/>
    <n v="0"/>
    <x v="378"/>
    <x v="0"/>
  </r>
  <r>
    <n v="598"/>
    <n v="7049"/>
    <s v="b"/>
    <n v="8"/>
    <n v="16"/>
    <n v="15"/>
    <x v="598"/>
    <n v="103"/>
    <n v="0"/>
    <n v="999"/>
    <n v="999"/>
    <n v="16.359998999999899"/>
    <n v="0"/>
    <x v="379"/>
    <x v="0"/>
  </r>
  <r>
    <n v="599"/>
    <n v="7050"/>
    <s v="b"/>
    <n v="8"/>
    <n v="30"/>
    <n v="15"/>
    <x v="599"/>
    <n v="160"/>
    <n v="0"/>
    <n v="999"/>
    <n v="999"/>
    <n v="30"/>
    <n v="0"/>
    <x v="380"/>
    <x v="0"/>
  </r>
  <r>
    <n v="600"/>
    <n v="7052"/>
    <s v="b"/>
    <n v="8"/>
    <n v="90"/>
    <n v="15"/>
    <x v="600"/>
    <n v="42"/>
    <n v="0"/>
    <n v="45"/>
    <n v="120"/>
    <n v="90"/>
    <n v="0"/>
    <x v="381"/>
    <x v="0"/>
  </r>
  <r>
    <n v="601"/>
    <n v="7053"/>
    <s v="b"/>
    <n v="8"/>
    <n v="26"/>
    <n v="15"/>
    <x v="601"/>
    <n v="44"/>
    <n v="0"/>
    <n v="90"/>
    <n v="999"/>
    <n v="26"/>
    <n v="0"/>
    <x v="381"/>
    <x v="0"/>
  </r>
  <r>
    <n v="602"/>
    <n v="7055"/>
    <s v="b"/>
    <n v="8"/>
    <n v="30"/>
    <n v="15"/>
    <x v="602"/>
    <n v="138"/>
    <n v="0"/>
    <n v="999"/>
    <n v="999"/>
    <n v="30"/>
    <n v="0"/>
    <x v="382"/>
    <x v="0"/>
  </r>
  <r>
    <n v="603"/>
    <n v="7056"/>
    <s v="b"/>
    <n v="8"/>
    <n v="36"/>
    <n v="15"/>
    <x v="603"/>
    <n v="158"/>
    <n v="0"/>
    <n v="18"/>
    <n v="20"/>
    <n v="36"/>
    <n v="0"/>
    <x v="383"/>
    <x v="0"/>
  </r>
  <r>
    <n v="604"/>
    <n v="7057"/>
    <s v="b"/>
    <n v="8"/>
    <n v="18"/>
    <n v="15"/>
    <x v="604"/>
    <n v="155"/>
    <n v="0"/>
    <n v="36"/>
    <n v="20"/>
    <n v="18"/>
    <n v="0"/>
    <x v="383"/>
    <x v="0"/>
  </r>
  <r>
    <n v="605"/>
    <n v="7059"/>
    <s v="b"/>
    <n v="8"/>
    <n v="30"/>
    <n v="15"/>
    <x v="605"/>
    <n v="178"/>
    <n v="0"/>
    <n v="999"/>
    <n v="999"/>
    <n v="30"/>
    <n v="0"/>
    <x v="384"/>
    <x v="0"/>
  </r>
  <r>
    <n v="606"/>
    <n v="7060"/>
    <s v="b"/>
    <n v="8"/>
    <n v="30"/>
    <n v="15"/>
    <x v="606"/>
    <n v="203"/>
    <n v="0"/>
    <n v="999"/>
    <n v="999"/>
    <n v="30"/>
    <n v="0"/>
    <x v="385"/>
    <x v="0"/>
  </r>
  <r>
    <n v="607"/>
    <n v="7063"/>
    <s v="b"/>
    <n v="8"/>
    <n v="45"/>
    <n v="15"/>
    <x v="607"/>
    <n v="189"/>
    <n v="0"/>
    <n v="999"/>
    <n v="999"/>
    <n v="45"/>
    <n v="0"/>
    <x v="386"/>
    <x v="0"/>
  </r>
  <r>
    <n v="608"/>
    <n v="7064"/>
    <s v="b"/>
    <n v="8"/>
    <n v="30"/>
    <n v="15"/>
    <x v="608"/>
    <n v="16"/>
    <n v="0"/>
    <n v="999"/>
    <n v="999"/>
    <n v="30"/>
    <n v="0"/>
    <x v="387"/>
    <x v="0"/>
  </r>
  <r>
    <n v="609"/>
    <n v="8002"/>
    <s v="f"/>
    <n v="3"/>
    <n v="25"/>
    <n v="15"/>
    <x v="609"/>
    <n v="1"/>
    <n v="0"/>
    <n v="999"/>
    <n v="999"/>
    <n v="25.710000999999899"/>
    <n v="0"/>
    <x v="388"/>
    <x v="0"/>
  </r>
  <r>
    <n v="610"/>
    <n v="8003"/>
    <s v="f"/>
    <n v="3"/>
    <n v="45"/>
    <n v="15"/>
    <x v="610"/>
    <n v="1"/>
    <n v="0"/>
    <n v="45"/>
    <n v="45"/>
    <n v="45"/>
    <n v="0"/>
    <x v="389"/>
    <x v="0"/>
  </r>
  <r>
    <n v="611"/>
    <n v="8004"/>
    <s v="f"/>
    <n v="3"/>
    <n v="36"/>
    <n v="15"/>
    <x v="611"/>
    <n v="1"/>
    <n v="0"/>
    <n v="36"/>
    <n v="36"/>
    <n v="36"/>
    <n v="0"/>
    <x v="389"/>
    <x v="0"/>
  </r>
  <r>
    <n v="612"/>
    <n v="8005"/>
    <s v="f"/>
    <n v="3"/>
    <n v="45"/>
    <n v="15"/>
    <x v="612"/>
    <n v="3"/>
    <n v="0"/>
    <n v="45"/>
    <n v="45"/>
    <n v="45"/>
    <n v="0"/>
    <x v="390"/>
    <x v="0"/>
  </r>
  <r>
    <n v="613"/>
    <n v="8006"/>
    <s v="f"/>
    <n v="3"/>
    <n v="45"/>
    <n v="15"/>
    <x v="613"/>
    <n v="3"/>
    <n v="0"/>
    <n v="45"/>
    <n v="45"/>
    <n v="45"/>
    <n v="0"/>
    <x v="390"/>
    <x v="0"/>
  </r>
  <r>
    <n v="614"/>
    <n v="8007"/>
    <s v="f"/>
    <n v="3"/>
    <n v="45"/>
    <n v="15"/>
    <x v="614"/>
    <n v="1"/>
    <n v="0"/>
    <n v="45"/>
    <n v="45"/>
    <n v="45"/>
    <n v="0"/>
    <x v="391"/>
    <x v="0"/>
  </r>
  <r>
    <n v="615"/>
    <n v="8008"/>
    <s v="f"/>
    <n v="3"/>
    <n v="36"/>
    <n v="15"/>
    <x v="615"/>
    <n v="1"/>
    <n v="0"/>
    <n v="36"/>
    <n v="36"/>
    <n v="36"/>
    <n v="0"/>
    <x v="391"/>
    <x v="0"/>
  </r>
  <r>
    <n v="616"/>
    <n v="8009"/>
    <s v="f"/>
    <n v="3"/>
    <n v="45"/>
    <n v="15"/>
    <x v="616"/>
    <n v="1"/>
    <n v="0"/>
    <n v="45"/>
    <n v="45"/>
    <n v="45"/>
    <n v="0"/>
    <x v="392"/>
    <x v="0"/>
  </r>
  <r>
    <n v="617"/>
    <n v="8010"/>
    <s v="f"/>
    <n v="3"/>
    <n v="36"/>
    <n v="15"/>
    <x v="617"/>
    <n v="1"/>
    <n v="0"/>
    <n v="36"/>
    <n v="36"/>
    <n v="36"/>
    <n v="0"/>
    <x v="392"/>
    <x v="0"/>
  </r>
  <r>
    <n v="618"/>
    <n v="8011"/>
    <s v="f"/>
    <n v="3"/>
    <n v="60"/>
    <n v="15"/>
    <x v="618"/>
    <n v="2"/>
    <n v="0"/>
    <n v="60"/>
    <n v="60"/>
    <n v="60"/>
    <n v="0"/>
    <x v="393"/>
    <x v="0"/>
  </r>
  <r>
    <n v="619"/>
    <n v="8012"/>
    <s v="f"/>
    <n v="3"/>
    <n v="60"/>
    <n v="15"/>
    <x v="619"/>
    <n v="2"/>
    <n v="0"/>
    <n v="60"/>
    <n v="60"/>
    <n v="60"/>
    <n v="0"/>
    <x v="393"/>
    <x v="0"/>
  </r>
  <r>
    <n v="620"/>
    <n v="8013"/>
    <s v="f"/>
    <n v="3"/>
    <n v="30"/>
    <n v="15"/>
    <x v="620"/>
    <n v="1"/>
    <n v="0"/>
    <n v="999"/>
    <n v="999"/>
    <n v="30"/>
    <n v="0"/>
    <x v="394"/>
    <x v="0"/>
  </r>
  <r>
    <n v="621"/>
    <n v="8015"/>
    <s v="f"/>
    <n v="3"/>
    <n v="60"/>
    <n v="15"/>
    <x v="621"/>
    <n v="3"/>
    <n v="0"/>
    <n v="60"/>
    <n v="60"/>
    <n v="60"/>
    <n v="0"/>
    <x v="395"/>
    <x v="0"/>
  </r>
  <r>
    <n v="622"/>
    <n v="8016"/>
    <s v="f"/>
    <n v="3"/>
    <n v="45"/>
    <n v="15"/>
    <x v="622"/>
    <n v="3"/>
    <n v="0"/>
    <n v="45"/>
    <n v="45"/>
    <n v="45"/>
    <n v="0"/>
    <x v="395"/>
    <x v="0"/>
  </r>
  <r>
    <n v="623"/>
    <n v="8017"/>
    <s v="f"/>
    <n v="3"/>
    <n v="60"/>
    <n v="15"/>
    <x v="623"/>
    <n v="6"/>
    <n v="0"/>
    <n v="60"/>
    <n v="60"/>
    <n v="60"/>
    <n v="0"/>
    <x v="396"/>
    <x v="0"/>
  </r>
  <r>
    <n v="624"/>
    <n v="8018"/>
    <s v="f"/>
    <n v="3"/>
    <n v="60"/>
    <n v="15"/>
    <x v="624"/>
    <n v="6"/>
    <n v="0"/>
    <n v="60"/>
    <n v="60"/>
    <n v="60"/>
    <n v="0"/>
    <x v="396"/>
    <x v="0"/>
  </r>
  <r>
    <n v="625"/>
    <n v="8019"/>
    <s v="f"/>
    <n v="3"/>
    <n v="90"/>
    <n v="15"/>
    <x v="625"/>
    <n v="5"/>
    <n v="0"/>
    <n v="90"/>
    <n v="90"/>
    <n v="90"/>
    <n v="0"/>
    <x v="397"/>
    <x v="0"/>
  </r>
  <r>
    <n v="626"/>
    <n v="8020"/>
    <s v="f"/>
    <n v="3"/>
    <n v="90"/>
    <n v="15"/>
    <x v="626"/>
    <n v="5"/>
    <n v="0"/>
    <n v="90"/>
    <n v="90"/>
    <n v="90"/>
    <n v="0"/>
    <x v="397"/>
    <x v="0"/>
  </r>
  <r>
    <n v="627"/>
    <n v="8021"/>
    <s v="f"/>
    <n v="3"/>
    <n v="90"/>
    <n v="15"/>
    <x v="627"/>
    <n v="1"/>
    <n v="0"/>
    <n v="90"/>
    <n v="90"/>
    <n v="90"/>
    <n v="0"/>
    <x v="398"/>
    <x v="0"/>
  </r>
  <r>
    <n v="628"/>
    <n v="8022"/>
    <s v="f"/>
    <n v="3"/>
    <n v="90"/>
    <n v="15"/>
    <x v="628"/>
    <n v="1"/>
    <n v="0"/>
    <n v="90"/>
    <n v="90"/>
    <n v="90"/>
    <n v="0"/>
    <x v="39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3">
  <r>
    <x v="0"/>
    <n v="212"/>
    <n v="612.5"/>
    <n v="295.5"/>
    <n v="274"/>
    <n v="1394"/>
    <x v="0"/>
  </r>
  <r>
    <x v="1"/>
    <n v="155"/>
    <n v="384"/>
    <n v="183.5"/>
    <n v="115.5"/>
    <n v="838"/>
    <x v="1"/>
  </r>
  <r>
    <x v="2"/>
    <n v="81"/>
    <n v="0"/>
    <n v="85.5"/>
    <n v="21.5"/>
    <n v="188"/>
    <x v="1"/>
  </r>
  <r>
    <x v="3"/>
    <n v="40"/>
    <n v="0"/>
    <n v="33.5"/>
    <n v="3.5"/>
    <n v="77"/>
    <x v="0"/>
  </r>
  <r>
    <x v="4"/>
    <n v="17"/>
    <n v="0"/>
    <n v="10"/>
    <n v="4"/>
    <n v="31"/>
    <x v="0"/>
  </r>
  <r>
    <x v="5"/>
    <n v="140"/>
    <n v="250.5"/>
    <n v="153"/>
    <n v="95.5"/>
    <n v="639"/>
    <x v="0"/>
  </r>
  <r>
    <x v="6"/>
    <n v="132"/>
    <n v="331"/>
    <n v="194.5"/>
    <n v="102.5"/>
    <n v="760"/>
    <x v="0"/>
  </r>
  <r>
    <x v="7"/>
    <n v="312"/>
    <n v="928"/>
    <n v="479"/>
    <n v="262"/>
    <n v="1981"/>
    <x v="0"/>
  </r>
  <r>
    <x v="8"/>
    <n v="306"/>
    <n v="832.5"/>
    <n v="402.5"/>
    <n v="206"/>
    <n v="1747"/>
    <x v="0"/>
  </r>
  <r>
    <x v="9"/>
    <n v="109"/>
    <n v="165.5"/>
    <n v="116"/>
    <n v="49.5"/>
    <n v="440"/>
    <x v="0"/>
  </r>
  <r>
    <x v="10"/>
    <n v="83"/>
    <n v="125"/>
    <n v="82.5"/>
    <n v="51.5"/>
    <n v="342"/>
    <x v="0"/>
  </r>
  <r>
    <x v="11"/>
    <n v="190"/>
    <n v="370.5"/>
    <n v="171"/>
    <n v="99.5"/>
    <n v="831"/>
    <x v="0"/>
  </r>
  <r>
    <x v="12"/>
    <n v="85"/>
    <n v="250"/>
    <n v="142"/>
    <n v="82"/>
    <n v="559"/>
    <x v="0"/>
  </r>
  <r>
    <x v="13"/>
    <n v="281"/>
    <n v="651"/>
    <n v="377.5"/>
    <n v="251.5"/>
    <n v="1561"/>
    <x v="0"/>
  </r>
  <r>
    <x v="14"/>
    <n v="248"/>
    <n v="660"/>
    <n v="349"/>
    <n v="248"/>
    <n v="1505"/>
    <x v="0"/>
  </r>
  <r>
    <x v="15"/>
    <n v="36"/>
    <n v="99.5"/>
    <n v="48"/>
    <n v="13.5"/>
    <n v="197"/>
    <x v="0"/>
  </r>
  <r>
    <x v="16"/>
    <n v="53"/>
    <n v="156.5"/>
    <n v="72.5"/>
    <n v="47"/>
    <n v="329"/>
    <x v="0"/>
  </r>
  <r>
    <x v="17"/>
    <n v="15"/>
    <n v="45.5"/>
    <n v="11.5"/>
    <n v="47"/>
    <n v="119"/>
    <x v="0"/>
  </r>
  <r>
    <x v="18"/>
    <n v="6"/>
    <n v="0"/>
    <n v="8"/>
    <n v="2"/>
    <n v="16"/>
    <x v="0"/>
  </r>
  <r>
    <x v="19"/>
    <n v="30"/>
    <n v="85"/>
    <n v="28.5"/>
    <n v="17.5"/>
    <n v="161"/>
    <x v="0"/>
  </r>
  <r>
    <x v="20"/>
    <n v="5"/>
    <n v="57.5"/>
    <n v="14.5"/>
    <n v="71"/>
    <n v="148"/>
    <x v="0"/>
  </r>
  <r>
    <x v="21"/>
    <n v="85"/>
    <n v="78.5"/>
    <n v="107.5"/>
    <n v="40"/>
    <n v="311"/>
    <x v="0"/>
  </r>
  <r>
    <x v="22"/>
    <n v="55"/>
    <n v="236"/>
    <n v="78"/>
    <n v="57"/>
    <n v="426"/>
    <x v="0"/>
  </r>
  <r>
    <x v="23"/>
    <n v="1"/>
    <n v="30.5"/>
    <n v="22.5"/>
    <n v="40"/>
    <n v="94"/>
    <x v="0"/>
  </r>
  <r>
    <x v="24"/>
    <n v="105"/>
    <n v="228.5"/>
    <n v="135"/>
    <n v="97.5"/>
    <n v="566"/>
    <x v="0"/>
  </r>
  <r>
    <x v="25"/>
    <n v="589"/>
    <n v="100.5"/>
    <n v="469"/>
    <n v="130.5"/>
    <n v="1289"/>
    <x v="0"/>
  </r>
  <r>
    <x v="26"/>
    <n v="110"/>
    <n v="18"/>
    <n v="109.5"/>
    <n v="30.5"/>
    <n v="268"/>
    <x v="0"/>
  </r>
  <r>
    <x v="27"/>
    <n v="240"/>
    <n v="20"/>
    <n v="184"/>
    <n v="20"/>
    <n v="464"/>
    <x v="0"/>
  </r>
  <r>
    <x v="28"/>
    <n v="358"/>
    <n v="38.5"/>
    <n v="354.5"/>
    <n v="88"/>
    <n v="839"/>
    <x v="0"/>
  </r>
  <r>
    <x v="29"/>
    <n v="654"/>
    <n v="100"/>
    <n v="520"/>
    <n v="147"/>
    <n v="1421"/>
    <x v="0"/>
  </r>
  <r>
    <x v="30"/>
    <n v="435"/>
    <n v="70.5"/>
    <n v="540.5"/>
    <n v="58"/>
    <n v="1104"/>
    <x v="0"/>
  </r>
  <r>
    <x v="31"/>
    <n v="132"/>
    <n v="10"/>
    <n v="105"/>
    <n v="19"/>
    <n v="266"/>
    <x v="0"/>
  </r>
  <r>
    <x v="32"/>
    <n v="169"/>
    <n v="27"/>
    <n v="257.5"/>
    <n v="37.5"/>
    <n v="491"/>
    <x v="0"/>
  </r>
  <r>
    <x v="33"/>
    <n v="205"/>
    <n v="79.5"/>
    <n v="213.5"/>
    <n v="185"/>
    <n v="683"/>
    <x v="0"/>
  </r>
  <r>
    <x v="34"/>
    <n v="53"/>
    <n v="0"/>
    <n v="78.5"/>
    <n v="27.5"/>
    <n v="159"/>
    <x v="0"/>
  </r>
  <r>
    <x v="35"/>
    <n v="33"/>
    <n v="18"/>
    <n v="52"/>
    <n v="52"/>
    <n v="155"/>
    <x v="1"/>
  </r>
  <r>
    <x v="36"/>
    <n v="81"/>
    <n v="14.5"/>
    <n v="118.5"/>
    <n v="74"/>
    <n v="288"/>
    <x v="0"/>
  </r>
  <r>
    <x v="37"/>
    <n v="217"/>
    <n v="21"/>
    <n v="207"/>
    <n v="52"/>
    <n v="497"/>
    <x v="0"/>
  </r>
  <r>
    <x v="38"/>
    <n v="95"/>
    <n v="19"/>
    <n v="104"/>
    <n v="27"/>
    <n v="245"/>
    <x v="0"/>
  </r>
  <r>
    <x v="39"/>
    <n v="210"/>
    <n v="112"/>
    <n v="164"/>
    <n v="36"/>
    <n v="522"/>
    <x v="0"/>
  </r>
  <r>
    <x v="40"/>
    <n v="255"/>
    <n v="147.5"/>
    <n v="258"/>
    <n v="30.5"/>
    <n v="691"/>
    <x v="0"/>
  </r>
  <r>
    <x v="41"/>
    <n v="312"/>
    <n v="99.5"/>
    <n v="236.5"/>
    <n v="0"/>
    <n v="648"/>
    <x v="0"/>
  </r>
  <r>
    <x v="42"/>
    <n v="232"/>
    <n v="31"/>
    <n v="189.5"/>
    <n v="70.5"/>
    <n v="523"/>
    <x v="0"/>
  </r>
  <r>
    <x v="43"/>
    <n v="35"/>
    <n v="70"/>
    <n v="36"/>
    <n v="11"/>
    <n v="152"/>
    <x v="0"/>
  </r>
  <r>
    <x v="44"/>
    <n v="12"/>
    <n v="63"/>
    <n v="33"/>
    <n v="4"/>
    <n v="112"/>
    <x v="0"/>
  </r>
  <r>
    <x v="45"/>
    <n v="20"/>
    <n v="152.5"/>
    <n v="52.5"/>
    <n v="3"/>
    <n v="228"/>
    <x v="0"/>
  </r>
  <r>
    <x v="46"/>
    <n v="191"/>
    <n v="619.5"/>
    <n v="216"/>
    <n v="68.5"/>
    <n v="1095"/>
    <x v="0"/>
  </r>
  <r>
    <x v="47"/>
    <n v="52"/>
    <n v="181"/>
    <n v="90.5"/>
    <n v="32.5"/>
    <n v="356"/>
    <x v="0"/>
  </r>
  <r>
    <x v="48"/>
    <n v="87"/>
    <n v="238"/>
    <n v="93.5"/>
    <n v="33.5"/>
    <n v="452"/>
    <x v="0"/>
  </r>
  <r>
    <x v="49"/>
    <n v="33"/>
    <n v="208"/>
    <n v="82"/>
    <n v="18"/>
    <n v="341"/>
    <x v="0"/>
  </r>
  <r>
    <x v="50"/>
    <n v="5"/>
    <n v="60"/>
    <n v="20"/>
    <n v="0"/>
    <n v="85"/>
    <x v="0"/>
  </r>
  <r>
    <x v="51"/>
    <n v="16"/>
    <n v="53"/>
    <n v="22.5"/>
    <n v="10.5"/>
    <n v="102"/>
    <x v="0"/>
  </r>
  <r>
    <x v="52"/>
    <n v="10"/>
    <n v="82.5"/>
    <n v="32"/>
    <n v="3.5"/>
    <n v="128"/>
    <x v="0"/>
  </r>
  <r>
    <x v="53"/>
    <n v="10"/>
    <n v="23"/>
    <n v="8"/>
    <n v="0"/>
    <n v="41"/>
    <x v="0"/>
  </r>
  <r>
    <x v="54"/>
    <n v="0"/>
    <n v="40.5"/>
    <n v="5.5"/>
    <n v="0"/>
    <n v="46"/>
    <x v="0"/>
  </r>
  <r>
    <x v="55"/>
    <n v="689"/>
    <n v="715"/>
    <n v="683"/>
    <n v="337"/>
    <n v="2424"/>
    <x v="0"/>
  </r>
  <r>
    <x v="56"/>
    <n v="1222"/>
    <n v="2118.5"/>
    <n v="1270"/>
    <n v="1002.5"/>
    <n v="5613"/>
    <x v="0"/>
  </r>
  <r>
    <x v="57"/>
    <n v="1460"/>
    <n v="3047"/>
    <n v="1382"/>
    <n v="685"/>
    <n v="6574"/>
    <x v="0"/>
  </r>
  <r>
    <x v="58"/>
    <n v="1158"/>
    <n v="1844"/>
    <n v="1097.5"/>
    <n v="894.5"/>
    <n v="4994"/>
    <x v="0"/>
  </r>
  <r>
    <x v="59"/>
    <n v="1844"/>
    <n v="2735"/>
    <n v="1947"/>
    <n v="1343"/>
    <n v="7869"/>
    <x v="0"/>
  </r>
  <r>
    <x v="60"/>
    <n v="2253"/>
    <n v="6109.5"/>
    <n v="2830"/>
    <n v="2274.5"/>
    <n v="13467"/>
    <x v="0"/>
  </r>
  <r>
    <x v="61"/>
    <n v="2300"/>
    <n v="4095.5"/>
    <n v="2294"/>
    <n v="1626.5"/>
    <n v="10316"/>
    <x v="0"/>
  </r>
  <r>
    <x v="62"/>
    <n v="803"/>
    <n v="1342.5"/>
    <n v="555"/>
    <n v="81.5"/>
    <n v="2782"/>
    <x v="0"/>
  </r>
  <r>
    <x v="63"/>
    <n v="985"/>
    <n v="1748"/>
    <n v="1291.5"/>
    <n v="683.5"/>
    <n v="4708"/>
    <x v="0"/>
  </r>
  <r>
    <x v="64"/>
    <n v="718"/>
    <n v="1416"/>
    <n v="966"/>
    <n v="644"/>
    <n v="3744"/>
    <x v="0"/>
  </r>
  <r>
    <x v="65"/>
    <n v="1164"/>
    <n v="1290"/>
    <n v="787"/>
    <n v="229"/>
    <n v="3470"/>
    <x v="0"/>
  </r>
  <r>
    <x v="66"/>
    <n v="692"/>
    <n v="1050.5"/>
    <n v="922"/>
    <n v="576.5"/>
    <n v="3241"/>
    <x v="0"/>
  </r>
  <r>
    <x v="67"/>
    <n v="558"/>
    <n v="976.5"/>
    <n v="650.5"/>
    <n v="467"/>
    <n v="2652"/>
    <x v="0"/>
  </r>
  <r>
    <x v="68"/>
    <n v="507"/>
    <n v="33.5"/>
    <n v="497.5"/>
    <n v="0"/>
    <n v="1038"/>
    <x v="0"/>
  </r>
  <r>
    <x v="69"/>
    <n v="1015"/>
    <n v="1879.5"/>
    <n v="1038"/>
    <n v="851.5"/>
    <n v="4784"/>
    <x v="0"/>
  </r>
  <r>
    <x v="70"/>
    <n v="374"/>
    <n v="18"/>
    <n v="331"/>
    <n v="0"/>
    <n v="723"/>
    <x v="0"/>
  </r>
  <r>
    <x v="71"/>
    <n v="431"/>
    <n v="23"/>
    <n v="434"/>
    <n v="21"/>
    <n v="909"/>
    <x v="0"/>
  </r>
  <r>
    <x v="72"/>
    <n v="121"/>
    <n v="15.5"/>
    <n v="152.5"/>
    <n v="0"/>
    <n v="289"/>
    <x v="0"/>
  </r>
  <r>
    <x v="73"/>
    <n v="1284"/>
    <n v="1612"/>
    <n v="1372"/>
    <n v="762"/>
    <n v="5030"/>
    <x v="0"/>
  </r>
  <r>
    <x v="74"/>
    <n v="39"/>
    <n v="84.5"/>
    <n v="36"/>
    <n v="16.5"/>
    <n v="176"/>
    <x v="0"/>
  </r>
  <r>
    <x v="75"/>
    <n v="598"/>
    <n v="770.5"/>
    <n v="644"/>
    <n v="384.5"/>
    <n v="2397"/>
    <x v="0"/>
  </r>
  <r>
    <x v="76"/>
    <n v="183"/>
    <n v="268"/>
    <n v="115.5"/>
    <n v="21.5"/>
    <n v="588"/>
    <x v="0"/>
  </r>
  <r>
    <x v="77"/>
    <n v="1162"/>
    <n v="858"/>
    <n v="1076"/>
    <n v="578"/>
    <n v="3674"/>
    <x v="0"/>
  </r>
  <r>
    <x v="78"/>
    <n v="366"/>
    <n v="549.5"/>
    <n v="315.5"/>
    <n v="127"/>
    <n v="1358"/>
    <x v="0"/>
  </r>
  <r>
    <x v="79"/>
    <n v="1341"/>
    <n v="889"/>
    <n v="1253.5"/>
    <n v="669.5"/>
    <n v="4153"/>
    <x v="0"/>
  </r>
  <r>
    <x v="80"/>
    <n v="605"/>
    <n v="71.5"/>
    <n v="498"/>
    <n v="71.5"/>
    <n v="1246"/>
    <x v="0"/>
  </r>
  <r>
    <x v="81"/>
    <n v="186"/>
    <n v="514"/>
    <n v="280.5"/>
    <n v="327.5"/>
    <n v="1308"/>
    <x v="0"/>
  </r>
  <r>
    <x v="82"/>
    <n v="485"/>
    <n v="917.5"/>
    <n v="555.5"/>
    <n v="126"/>
    <n v="2084"/>
    <x v="0"/>
  </r>
  <r>
    <x v="83"/>
    <n v="529"/>
    <n v="979"/>
    <n v="689"/>
    <n v="586"/>
    <n v="2783"/>
    <x v="0"/>
  </r>
  <r>
    <x v="84"/>
    <n v="540"/>
    <n v="454"/>
    <n v="502"/>
    <n v="179"/>
    <n v="1675"/>
    <x v="0"/>
  </r>
  <r>
    <x v="85"/>
    <n v="1721"/>
    <n v="4867"/>
    <n v="2525.5"/>
    <n v="1510.5"/>
    <n v="10624"/>
    <x v="0"/>
  </r>
  <r>
    <x v="86"/>
    <n v="84"/>
    <n v="0"/>
    <n v="78"/>
    <n v="19"/>
    <n v="181"/>
    <x v="0"/>
  </r>
  <r>
    <x v="87"/>
    <n v="1645"/>
    <n v="3392.5"/>
    <n v="1773"/>
    <n v="1124.5"/>
    <n v="7935"/>
    <x v="0"/>
  </r>
  <r>
    <x v="88"/>
    <n v="2408"/>
    <n v="3284.5"/>
    <n v="2631"/>
    <n v="1411.5"/>
    <n v="9735"/>
    <x v="0"/>
  </r>
  <r>
    <x v="89"/>
    <n v="1398"/>
    <n v="2801"/>
    <n v="2047"/>
    <n v="1502"/>
    <n v="7748"/>
    <x v="0"/>
  </r>
  <r>
    <x v="90"/>
    <n v="1249"/>
    <n v="2820"/>
    <n v="1930.5"/>
    <n v="1444.5"/>
    <n v="7444"/>
    <x v="0"/>
  </r>
  <r>
    <x v="91"/>
    <n v="290"/>
    <n v="197.5"/>
    <n v="222.5"/>
    <n v="129"/>
    <n v="839"/>
    <x v="0"/>
  </r>
  <r>
    <x v="92"/>
    <n v="2611"/>
    <n v="4903.5"/>
    <n v="2659.5"/>
    <n v="1824"/>
    <n v="11998"/>
    <x v="0"/>
  </r>
  <r>
    <x v="93"/>
    <n v="1241"/>
    <n v="3007"/>
    <n v="1783"/>
    <n v="1979"/>
    <n v="8010"/>
    <x v="0"/>
  </r>
  <r>
    <x v="94"/>
    <n v="546"/>
    <n v="855.5"/>
    <n v="492"/>
    <n v="284.5"/>
    <n v="2178"/>
    <x v="0"/>
  </r>
  <r>
    <x v="95"/>
    <n v="314"/>
    <n v="0"/>
    <n v="321"/>
    <n v="0"/>
    <n v="635"/>
    <x v="0"/>
  </r>
  <r>
    <x v="96"/>
    <n v="316"/>
    <n v="43.5"/>
    <n v="264"/>
    <n v="58.5"/>
    <n v="682"/>
    <x v="0"/>
  </r>
  <r>
    <x v="97"/>
    <n v="156"/>
    <n v="17"/>
    <n v="182"/>
    <n v="0"/>
    <n v="355"/>
    <x v="0"/>
  </r>
  <r>
    <x v="98"/>
    <n v="1111"/>
    <n v="2262"/>
    <n v="986.5"/>
    <n v="541.5"/>
    <n v="4901"/>
    <x v="0"/>
  </r>
  <r>
    <x v="99"/>
    <n v="31"/>
    <n v="108"/>
    <n v="50"/>
    <n v="49"/>
    <n v="238"/>
    <x v="0"/>
  </r>
  <r>
    <x v="100"/>
    <n v="156"/>
    <n v="69"/>
    <n v="65"/>
    <n v="0"/>
    <n v="290"/>
    <x v="0"/>
  </r>
  <r>
    <x v="101"/>
    <n v="373"/>
    <n v="60"/>
    <n v="336"/>
    <n v="56"/>
    <n v="825"/>
    <x v="0"/>
  </r>
  <r>
    <x v="102"/>
    <n v="752"/>
    <n v="1104.5"/>
    <n v="811"/>
    <n v="511.5"/>
    <n v="3179"/>
    <x v="0"/>
  </r>
  <r>
    <x v="103"/>
    <n v="869"/>
    <n v="1043.5"/>
    <n v="761.5"/>
    <n v="419"/>
    <n v="3093"/>
    <x v="0"/>
  </r>
  <r>
    <x v="104"/>
    <n v="338"/>
    <n v="639.5"/>
    <n v="533.5"/>
    <n v="285"/>
    <n v="1796"/>
    <x v="0"/>
  </r>
  <r>
    <x v="105"/>
    <n v="457"/>
    <n v="1205"/>
    <n v="487"/>
    <n v="16"/>
    <n v="2165"/>
    <x v="0"/>
  </r>
  <r>
    <x v="106"/>
    <n v="1066"/>
    <n v="1913"/>
    <n v="1432"/>
    <n v="236"/>
    <n v="4647"/>
    <x v="0"/>
  </r>
  <r>
    <x v="107"/>
    <n v="825"/>
    <n v="2003"/>
    <n v="1055.5"/>
    <n v="1389.5"/>
    <n v="5273"/>
    <x v="0"/>
  </r>
  <r>
    <x v="108"/>
    <n v="855"/>
    <n v="1929"/>
    <n v="990.5"/>
    <n v="1046.5"/>
    <n v="4821"/>
    <x v="0"/>
  </r>
  <r>
    <x v="109"/>
    <n v="937"/>
    <n v="2792"/>
    <n v="1258.5"/>
    <n v="1095.5"/>
    <n v="6083"/>
    <x v="0"/>
  </r>
  <r>
    <x v="110"/>
    <n v="490"/>
    <n v="192"/>
    <n v="608"/>
    <n v="83"/>
    <n v="1373"/>
    <x v="0"/>
  </r>
  <r>
    <x v="111"/>
    <n v="904"/>
    <n v="1540"/>
    <n v="1101.5"/>
    <n v="855.5"/>
    <n v="4401"/>
    <x v="0"/>
  </r>
  <r>
    <x v="112"/>
    <n v="553"/>
    <n v="26"/>
    <n v="472"/>
    <n v="51"/>
    <n v="1102"/>
    <x v="0"/>
  </r>
  <r>
    <x v="113"/>
    <n v="537"/>
    <n v="22.5"/>
    <n v="407"/>
    <n v="57.5"/>
    <n v="1024"/>
    <x v="0"/>
  </r>
  <r>
    <x v="114"/>
    <n v="153"/>
    <n v="66.5"/>
    <n v="131.5"/>
    <n v="6"/>
    <n v="357"/>
    <x v="0"/>
  </r>
  <r>
    <x v="115"/>
    <n v="1014"/>
    <n v="1801.5"/>
    <n v="1254.5"/>
    <n v="853"/>
    <n v="4923"/>
    <x v="0"/>
  </r>
  <r>
    <x v="116"/>
    <n v="203"/>
    <n v="34.5"/>
    <n v="457.5"/>
    <n v="188"/>
    <n v="883"/>
    <x v="0"/>
  </r>
  <r>
    <x v="117"/>
    <n v="170"/>
    <n v="435.5"/>
    <n v="233"/>
    <n v="263.5"/>
    <n v="1102"/>
    <x v="0"/>
  </r>
  <r>
    <x v="118"/>
    <n v="1015"/>
    <n v="1920"/>
    <n v="1156.5"/>
    <n v="1049.5"/>
    <n v="5141"/>
    <x v="0"/>
  </r>
  <r>
    <x v="119"/>
    <n v="243"/>
    <n v="535"/>
    <n v="371"/>
    <n v="336"/>
    <n v="1485"/>
    <x v="0"/>
  </r>
  <r>
    <x v="120"/>
    <n v="58"/>
    <n v="27.5"/>
    <n v="44.5"/>
    <n v="14"/>
    <n v="144"/>
    <x v="0"/>
  </r>
  <r>
    <x v="121"/>
    <n v="327"/>
    <n v="64"/>
    <n v="367"/>
    <n v="116"/>
    <n v="874"/>
    <x v="1"/>
  </r>
  <r>
    <x v="122"/>
    <n v="136"/>
    <n v="0"/>
    <n v="125"/>
    <n v="32"/>
    <n v="293"/>
    <x v="0"/>
  </r>
  <r>
    <x v="123"/>
    <n v="153"/>
    <n v="0"/>
    <n v="141"/>
    <n v="27"/>
    <n v="321"/>
    <x v="1"/>
  </r>
  <r>
    <x v="124"/>
    <n v="242"/>
    <n v="34.5"/>
    <n v="160.5"/>
    <n v="71"/>
    <n v="508"/>
    <x v="0"/>
  </r>
  <r>
    <x v="125"/>
    <n v="198"/>
    <n v="121.5"/>
    <n v="185.5"/>
    <n v="116"/>
    <n v="621"/>
    <x v="0"/>
  </r>
  <r>
    <x v="126"/>
    <n v="97"/>
    <n v="34"/>
    <n v="91.5"/>
    <n v="11.5"/>
    <n v="234"/>
    <x v="0"/>
  </r>
  <r>
    <x v="127"/>
    <n v="1820"/>
    <n v="3494.5"/>
    <n v="2021.5"/>
    <n v="1701"/>
    <n v="9037"/>
    <x v="0"/>
  </r>
  <r>
    <x v="128"/>
    <n v="319"/>
    <n v="94.5"/>
    <n v="337"/>
    <n v="155.5"/>
    <n v="906"/>
    <x v="0"/>
  </r>
  <r>
    <x v="129"/>
    <n v="204"/>
    <n v="102.5"/>
    <n v="177.5"/>
    <n v="65"/>
    <n v="549"/>
    <x v="0"/>
  </r>
  <r>
    <x v="130"/>
    <n v="126"/>
    <n v="30.5"/>
    <n v="118.5"/>
    <n v="34"/>
    <n v="309"/>
    <x v="0"/>
  </r>
  <r>
    <x v="131"/>
    <n v="764"/>
    <n v="1241.5"/>
    <n v="607"/>
    <n v="820.5"/>
    <n v="3433"/>
    <x v="0"/>
  </r>
  <r>
    <x v="132"/>
    <n v="458"/>
    <n v="674"/>
    <n v="460"/>
    <n v="265"/>
    <n v="1857"/>
    <x v="0"/>
  </r>
  <r>
    <x v="133"/>
    <n v="819"/>
    <n v="2038"/>
    <n v="780"/>
    <n v="715"/>
    <n v="4352"/>
    <x v="0"/>
  </r>
  <r>
    <x v="134"/>
    <n v="650"/>
    <n v="1177"/>
    <n v="652.5"/>
    <n v="578.5"/>
    <n v="3058"/>
    <x v="0"/>
  </r>
  <r>
    <x v="135"/>
    <n v="608"/>
    <n v="1151"/>
    <n v="652.5"/>
    <n v="607.5"/>
    <n v="3019"/>
    <x v="0"/>
  </r>
  <r>
    <x v="136"/>
    <n v="18"/>
    <n v="78"/>
    <n v="27"/>
    <n v="8"/>
    <n v="131"/>
    <x v="0"/>
  </r>
  <r>
    <x v="137"/>
    <n v="550"/>
    <n v="1689"/>
    <n v="821.5"/>
    <n v="584.5"/>
    <n v="3645"/>
    <x v="0"/>
  </r>
  <r>
    <x v="138"/>
    <n v="201"/>
    <n v="0"/>
    <n v="266"/>
    <n v="154"/>
    <n v="621"/>
    <x v="0"/>
  </r>
  <r>
    <x v="139"/>
    <n v="134"/>
    <n v="273"/>
    <n v="147"/>
    <n v="108"/>
    <n v="662"/>
    <x v="0"/>
  </r>
  <r>
    <x v="140"/>
    <n v="1295"/>
    <n v="3005.5"/>
    <n v="1460.5"/>
    <n v="1266"/>
    <n v="7027"/>
    <x v="0"/>
  </r>
  <r>
    <x v="141"/>
    <n v="60"/>
    <n v="27"/>
    <n v="98"/>
    <n v="73"/>
    <n v="258"/>
    <x v="0"/>
  </r>
  <r>
    <x v="142"/>
    <n v="170"/>
    <n v="44"/>
    <n v="161.5"/>
    <n v="26.5"/>
    <n v="402"/>
    <x v="0"/>
  </r>
  <r>
    <x v="143"/>
    <n v="49"/>
    <n v="40.5"/>
    <n v="37.5"/>
    <n v="26"/>
    <n v="153"/>
    <x v="0"/>
  </r>
  <r>
    <x v="144"/>
    <n v="202"/>
    <n v="512"/>
    <n v="257"/>
    <n v="188"/>
    <n v="1159"/>
    <x v="0"/>
  </r>
  <r>
    <x v="145"/>
    <n v="108"/>
    <n v="0"/>
    <n v="99"/>
    <n v="32"/>
    <n v="239"/>
    <x v="0"/>
  </r>
  <r>
    <x v="146"/>
    <n v="135"/>
    <n v="39"/>
    <n v="222.5"/>
    <n v="173.5"/>
    <n v="570"/>
    <x v="0"/>
  </r>
  <r>
    <x v="147"/>
    <n v="136"/>
    <n v="23.5"/>
    <n v="141.5"/>
    <n v="178"/>
    <n v="479"/>
    <x v="0"/>
  </r>
  <r>
    <x v="148"/>
    <n v="184"/>
    <n v="20"/>
    <n v="165"/>
    <n v="41"/>
    <n v="410"/>
    <x v="0"/>
  </r>
  <r>
    <x v="149"/>
    <n v="383"/>
    <n v="900.5"/>
    <n v="483"/>
    <n v="271.5"/>
    <n v="2038"/>
    <x v="0"/>
  </r>
  <r>
    <x v="150"/>
    <n v="344"/>
    <n v="1015.5"/>
    <n v="443"/>
    <n v="421.5"/>
    <n v="2224"/>
    <x v="0"/>
  </r>
  <r>
    <x v="151"/>
    <n v="201"/>
    <n v="53"/>
    <n v="141"/>
    <n v="0"/>
    <n v="395"/>
    <x v="1"/>
  </r>
  <r>
    <x v="152"/>
    <n v="250"/>
    <n v="666.5"/>
    <n v="403"/>
    <n v="338.5"/>
    <n v="1658"/>
    <x v="0"/>
  </r>
  <r>
    <x v="153"/>
    <n v="500"/>
    <n v="1340.5"/>
    <n v="681"/>
    <n v="703.5"/>
    <n v="3225"/>
    <x v="0"/>
  </r>
  <r>
    <x v="154"/>
    <n v="20"/>
    <n v="6.5"/>
    <n v="24.5"/>
    <n v="17"/>
    <n v="68"/>
    <x v="0"/>
  </r>
  <r>
    <x v="155"/>
    <n v="192"/>
    <n v="58.5"/>
    <n v="232"/>
    <n v="122.5"/>
    <n v="605"/>
    <x v="0"/>
  </r>
  <r>
    <x v="156"/>
    <n v="193"/>
    <n v="28.5"/>
    <n v="364.5"/>
    <n v="107"/>
    <n v="693"/>
    <x v="0"/>
  </r>
  <r>
    <x v="157"/>
    <n v="231"/>
    <n v="46"/>
    <n v="294.5"/>
    <n v="140.5"/>
    <n v="712"/>
    <x v="0"/>
  </r>
  <r>
    <x v="158"/>
    <n v="868"/>
    <n v="2136"/>
    <n v="914"/>
    <n v="1042"/>
    <n v="4960"/>
    <x v="0"/>
  </r>
  <r>
    <x v="159"/>
    <n v="409"/>
    <n v="1073.5"/>
    <n v="502.5"/>
    <n v="445"/>
    <n v="2430"/>
    <x v="0"/>
  </r>
  <r>
    <x v="160"/>
    <n v="103"/>
    <n v="237"/>
    <n v="141.5"/>
    <n v="65.5"/>
    <n v="547"/>
    <x v="0"/>
  </r>
  <r>
    <x v="161"/>
    <n v="170"/>
    <n v="310"/>
    <n v="197"/>
    <n v="61"/>
    <n v="738"/>
    <x v="0"/>
  </r>
  <r>
    <x v="162"/>
    <n v="73"/>
    <n v="0"/>
    <n v="105"/>
    <n v="50"/>
    <n v="228"/>
    <x v="0"/>
  </r>
  <r>
    <x v="163"/>
    <n v="86"/>
    <n v="157"/>
    <n v="122"/>
    <n v="118"/>
    <n v="483"/>
    <x v="0"/>
  </r>
  <r>
    <x v="164"/>
    <n v="237"/>
    <n v="25"/>
    <n v="145"/>
    <n v="0"/>
    <n v="407"/>
    <x v="0"/>
  </r>
  <r>
    <x v="165"/>
    <n v="126"/>
    <n v="23"/>
    <n v="85"/>
    <n v="0"/>
    <n v="234"/>
    <x v="0"/>
  </r>
  <r>
    <x v="166"/>
    <n v="238"/>
    <n v="27.5"/>
    <n v="223"/>
    <n v="158.5"/>
    <n v="647"/>
    <x v="0"/>
  </r>
  <r>
    <x v="167"/>
    <n v="288"/>
    <n v="138"/>
    <n v="286.5"/>
    <n v="63.5"/>
    <n v="776"/>
    <x v="0"/>
  </r>
  <r>
    <x v="168"/>
    <n v="56"/>
    <n v="173.5"/>
    <n v="85"/>
    <n v="16.5"/>
    <n v="331"/>
    <x v="2"/>
  </r>
  <r>
    <x v="169"/>
    <n v="5"/>
    <n v="0"/>
    <n v="3"/>
    <n v="0"/>
    <n v="8"/>
    <x v="0"/>
  </r>
  <r>
    <x v="170"/>
    <n v="95"/>
    <n v="6.5"/>
    <n v="94"/>
    <n v="7.5"/>
    <n v="203"/>
    <x v="0"/>
  </r>
  <r>
    <x v="171"/>
    <n v="50"/>
    <n v="28.5"/>
    <n v="27"/>
    <n v="2.5"/>
    <n v="108"/>
    <x v="1"/>
  </r>
  <r>
    <x v="172"/>
    <n v="25"/>
    <n v="99.5"/>
    <n v="14.5"/>
    <n v="0"/>
    <n v="139"/>
    <x v="0"/>
  </r>
  <r>
    <x v="173"/>
    <n v="108"/>
    <n v="64"/>
    <n v="62"/>
    <n v="0"/>
    <n v="234"/>
    <x v="0"/>
  </r>
  <r>
    <x v="174"/>
    <n v="24"/>
    <n v="104"/>
    <n v="19"/>
    <n v="11"/>
    <n v="158"/>
    <x v="0"/>
  </r>
  <r>
    <x v="175"/>
    <n v="12"/>
    <n v="0"/>
    <n v="20"/>
    <n v="6"/>
    <n v="38"/>
    <x v="0"/>
  </r>
  <r>
    <x v="176"/>
    <n v="161"/>
    <n v="0"/>
    <n v="209"/>
    <n v="42"/>
    <n v="412"/>
    <x v="1"/>
  </r>
  <r>
    <x v="177"/>
    <n v="176"/>
    <n v="53.5"/>
    <n v="144.5"/>
    <n v="31"/>
    <n v="405"/>
    <x v="1"/>
  </r>
  <r>
    <x v="178"/>
    <n v="976"/>
    <n v="146"/>
    <n v="793.5"/>
    <n v="97.5"/>
    <n v="2013"/>
    <x v="1"/>
  </r>
  <r>
    <x v="179"/>
    <n v="454"/>
    <n v="43"/>
    <n v="442"/>
    <n v="63"/>
    <n v="1002"/>
    <x v="1"/>
  </r>
  <r>
    <x v="180"/>
    <n v="111"/>
    <n v="15.5"/>
    <n v="161"/>
    <n v="66.5"/>
    <n v="354"/>
    <x v="2"/>
  </r>
  <r>
    <x v="181"/>
    <n v="409"/>
    <n v="41.5"/>
    <n v="379"/>
    <n v="76.5"/>
    <n v="906"/>
    <x v="1"/>
  </r>
  <r>
    <x v="182"/>
    <n v="132"/>
    <n v="0"/>
    <n v="98"/>
    <n v="0"/>
    <n v="230"/>
    <x v="1"/>
  </r>
  <r>
    <x v="183"/>
    <n v="619"/>
    <n v="49"/>
    <n v="280"/>
    <n v="34"/>
    <n v="982"/>
    <x v="1"/>
  </r>
  <r>
    <x v="184"/>
    <n v="238"/>
    <n v="0"/>
    <n v="503.5"/>
    <n v="137.5"/>
    <n v="879"/>
    <x v="1"/>
  </r>
  <r>
    <x v="185"/>
    <n v="292"/>
    <n v="679.5"/>
    <n v="352"/>
    <n v="216.5"/>
    <n v="1540"/>
    <x v="1"/>
  </r>
  <r>
    <x v="186"/>
    <n v="21"/>
    <n v="53"/>
    <n v="31.5"/>
    <n v="16.5"/>
    <n v="122"/>
    <x v="1"/>
  </r>
  <r>
    <x v="187"/>
    <n v="407"/>
    <n v="881.5"/>
    <n v="363.5"/>
    <n v="187"/>
    <n v="1839"/>
    <x v="1"/>
  </r>
  <r>
    <x v="188"/>
    <n v="170"/>
    <n v="24"/>
    <n v="167.5"/>
    <n v="36.5"/>
    <n v="398"/>
    <x v="1"/>
  </r>
  <r>
    <x v="189"/>
    <n v="347"/>
    <n v="569"/>
    <n v="356"/>
    <n v="197"/>
    <n v="1469"/>
    <x v="1"/>
  </r>
  <r>
    <x v="190"/>
    <n v="269"/>
    <n v="408"/>
    <n v="257.5"/>
    <n v="242.5"/>
    <n v="1177"/>
    <x v="1"/>
  </r>
  <r>
    <x v="191"/>
    <n v="102"/>
    <n v="222.5"/>
    <n v="109"/>
    <n v="57.5"/>
    <n v="491"/>
    <x v="1"/>
  </r>
  <r>
    <x v="192"/>
    <n v="70"/>
    <n v="0"/>
    <n v="32"/>
    <n v="0"/>
    <n v="102"/>
    <x v="2"/>
  </r>
  <r>
    <x v="193"/>
    <n v="182"/>
    <n v="434"/>
    <n v="159"/>
    <n v="72"/>
    <n v="847"/>
    <x v="1"/>
  </r>
  <r>
    <x v="194"/>
    <n v="499"/>
    <n v="1021.5"/>
    <n v="546.5"/>
    <n v="410"/>
    <n v="2477"/>
    <x v="1"/>
  </r>
  <r>
    <x v="195"/>
    <n v="172"/>
    <n v="322"/>
    <n v="167"/>
    <n v="96"/>
    <n v="757"/>
    <x v="1"/>
  </r>
  <r>
    <x v="196"/>
    <n v="184"/>
    <n v="17.5"/>
    <n v="169"/>
    <n v="41.5"/>
    <n v="412"/>
    <x v="1"/>
  </r>
  <r>
    <x v="197"/>
    <n v="120"/>
    <n v="0"/>
    <n v="77"/>
    <n v="0"/>
    <n v="197"/>
    <x v="1"/>
  </r>
  <r>
    <x v="198"/>
    <n v="128"/>
    <n v="0"/>
    <n v="105"/>
    <n v="8"/>
    <n v="241"/>
    <x v="1"/>
  </r>
  <r>
    <x v="199"/>
    <n v="847"/>
    <n v="1691"/>
    <n v="857.5"/>
    <n v="397.5"/>
    <n v="3793"/>
    <x v="1"/>
  </r>
  <r>
    <x v="200"/>
    <n v="107"/>
    <n v="186"/>
    <n v="80"/>
    <n v="16"/>
    <n v="389"/>
    <x v="1"/>
  </r>
  <r>
    <x v="201"/>
    <n v="204"/>
    <n v="495"/>
    <n v="247"/>
    <n v="217"/>
    <n v="1163"/>
    <x v="1"/>
  </r>
  <r>
    <x v="202"/>
    <n v="333"/>
    <n v="382.5"/>
    <n v="268.5"/>
    <n v="54"/>
    <n v="1038"/>
    <x v="1"/>
  </r>
  <r>
    <x v="203"/>
    <n v="163"/>
    <n v="0"/>
    <n v="128"/>
    <n v="0"/>
    <n v="291"/>
    <x v="1"/>
  </r>
  <r>
    <x v="204"/>
    <n v="312"/>
    <n v="62"/>
    <n v="228.5"/>
    <n v="52.5"/>
    <n v="655"/>
    <x v="1"/>
  </r>
  <r>
    <x v="205"/>
    <n v="1745"/>
    <n v="2018"/>
    <n v="1677"/>
    <n v="932"/>
    <n v="6372"/>
    <x v="1"/>
  </r>
  <r>
    <x v="206"/>
    <n v="213"/>
    <n v="24.5"/>
    <n v="201"/>
    <n v="82.5"/>
    <n v="521"/>
    <x v="1"/>
  </r>
  <r>
    <x v="207"/>
    <n v="116"/>
    <n v="0"/>
    <n v="85"/>
    <n v="0"/>
    <n v="201"/>
    <x v="1"/>
  </r>
  <r>
    <x v="208"/>
    <n v="269"/>
    <n v="31"/>
    <n v="178"/>
    <n v="29"/>
    <n v="507"/>
    <x v="1"/>
  </r>
  <r>
    <x v="209"/>
    <n v="159"/>
    <n v="19"/>
    <n v="219"/>
    <n v="32"/>
    <n v="429"/>
    <x v="1"/>
  </r>
  <r>
    <x v="210"/>
    <n v="231"/>
    <n v="68.5"/>
    <n v="243.5"/>
    <n v="56"/>
    <n v="599"/>
    <x v="1"/>
  </r>
  <r>
    <x v="211"/>
    <n v="1487"/>
    <n v="2544"/>
    <n v="1551.5"/>
    <n v="773.5"/>
    <n v="6356"/>
    <x v="1"/>
  </r>
  <r>
    <x v="212"/>
    <n v="117"/>
    <n v="31.5"/>
    <n v="60.5"/>
    <n v="13"/>
    <n v="222"/>
    <x v="1"/>
  </r>
  <r>
    <x v="213"/>
    <n v="803"/>
    <n v="66.5"/>
    <n v="665.5"/>
    <n v="93"/>
    <n v="1628"/>
    <x v="0"/>
  </r>
  <r>
    <x v="214"/>
    <n v="593"/>
    <n v="86.5"/>
    <n v="413"/>
    <n v="163.5"/>
    <n v="1256"/>
    <x v="0"/>
  </r>
  <r>
    <x v="215"/>
    <n v="198"/>
    <n v="38"/>
    <n v="207"/>
    <n v="0"/>
    <n v="443"/>
    <x v="0"/>
  </r>
  <r>
    <x v="216"/>
    <n v="253"/>
    <n v="24.5"/>
    <n v="271.5"/>
    <n v="39"/>
    <n v="588"/>
    <x v="2"/>
  </r>
  <r>
    <x v="217"/>
    <n v="85"/>
    <n v="17"/>
    <n v="83"/>
    <n v="22"/>
    <n v="207"/>
    <x v="1"/>
  </r>
  <r>
    <x v="218"/>
    <n v="271"/>
    <n v="0"/>
    <n v="200"/>
    <n v="0"/>
    <n v="471"/>
    <x v="1"/>
  </r>
  <r>
    <x v="219"/>
    <n v="447"/>
    <n v="66.5"/>
    <n v="368"/>
    <n v="87.5"/>
    <n v="969"/>
    <x v="1"/>
  </r>
  <r>
    <x v="220"/>
    <n v="859"/>
    <n v="111"/>
    <n v="705.5"/>
    <n v="171.5"/>
    <n v="1847"/>
    <x v="1"/>
  </r>
  <r>
    <x v="221"/>
    <n v="436"/>
    <n v="18"/>
    <n v="344"/>
    <n v="61"/>
    <n v="859"/>
    <x v="0"/>
  </r>
  <r>
    <x v="222"/>
    <n v="110"/>
    <n v="188.5"/>
    <n v="59.5"/>
    <n v="15"/>
    <n v="373"/>
    <x v="0"/>
  </r>
  <r>
    <x v="223"/>
    <n v="224"/>
    <n v="531"/>
    <n v="179.5"/>
    <n v="83.5"/>
    <n v="1018"/>
    <x v="1"/>
  </r>
  <r>
    <x v="224"/>
    <n v="124"/>
    <n v="16"/>
    <n v="143"/>
    <n v="48"/>
    <n v="331"/>
    <x v="1"/>
  </r>
  <r>
    <x v="225"/>
    <n v="223"/>
    <n v="709"/>
    <n v="270"/>
    <n v="136"/>
    <n v="1338"/>
    <x v="0"/>
  </r>
  <r>
    <x v="226"/>
    <n v="273"/>
    <n v="678"/>
    <n v="309.5"/>
    <n v="188.5"/>
    <n v="1449"/>
    <x v="0"/>
  </r>
  <r>
    <x v="227"/>
    <n v="244"/>
    <n v="558"/>
    <n v="317"/>
    <n v="247"/>
    <n v="1366"/>
    <x v="0"/>
  </r>
  <r>
    <x v="228"/>
    <n v="198"/>
    <n v="590.5"/>
    <n v="302.5"/>
    <n v="217"/>
    <n v="1308"/>
    <x v="0"/>
  </r>
  <r>
    <x v="229"/>
    <n v="395"/>
    <n v="46.5"/>
    <n v="410.5"/>
    <n v="31"/>
    <n v="883"/>
    <x v="0"/>
  </r>
  <r>
    <x v="230"/>
    <n v="1364"/>
    <n v="2039"/>
    <n v="1198"/>
    <n v="525"/>
    <n v="5126"/>
    <x v="1"/>
  </r>
  <r>
    <x v="231"/>
    <n v="389"/>
    <n v="181"/>
    <n v="418"/>
    <n v="31"/>
    <n v="1019"/>
    <x v="0"/>
  </r>
  <r>
    <x v="232"/>
    <n v="9"/>
    <n v="1"/>
    <n v="18"/>
    <n v="0"/>
    <n v="28"/>
    <x v="0"/>
  </r>
  <r>
    <x v="233"/>
    <n v="0"/>
    <n v="0"/>
    <n v="0"/>
    <n v="0"/>
    <n v="0"/>
    <x v="0"/>
  </r>
  <r>
    <x v="234"/>
    <n v="50"/>
    <n v="4.5"/>
    <n v="46.5"/>
    <n v="16"/>
    <n v="117"/>
    <x v="0"/>
  </r>
  <r>
    <x v="235"/>
    <n v="48"/>
    <n v="6.5"/>
    <n v="52.5"/>
    <n v="19"/>
    <n v="126"/>
    <x v="0"/>
  </r>
  <r>
    <x v="236"/>
    <n v="31"/>
    <n v="14.5"/>
    <n v="14.5"/>
    <n v="0"/>
    <n v="60"/>
    <x v="0"/>
  </r>
  <r>
    <x v="237"/>
    <n v="48"/>
    <n v="22"/>
    <n v="22"/>
    <n v="0"/>
    <n v="92"/>
    <x v="0"/>
  </r>
  <r>
    <x v="238"/>
    <n v="49"/>
    <n v="154"/>
    <n v="74.5"/>
    <n v="58.5"/>
    <n v="336"/>
    <x v="0"/>
  </r>
  <r>
    <x v="239"/>
    <n v="77"/>
    <n v="248.5"/>
    <n v="111"/>
    <n v="69.5"/>
    <n v="506"/>
    <x v="0"/>
  </r>
  <r>
    <x v="240"/>
    <n v="69"/>
    <n v="191.5"/>
    <n v="85.5"/>
    <n v="11"/>
    <n v="357"/>
    <x v="0"/>
  </r>
  <r>
    <x v="241"/>
    <n v="13"/>
    <n v="65.5"/>
    <n v="7.5"/>
    <n v="0"/>
    <n v="86"/>
    <x v="0"/>
  </r>
  <r>
    <x v="242"/>
    <n v="6"/>
    <n v="49"/>
    <n v="25"/>
    <n v="0"/>
    <n v="80"/>
    <x v="0"/>
  </r>
  <r>
    <x v="243"/>
    <n v="36"/>
    <n v="78"/>
    <n v="36"/>
    <n v="18"/>
    <n v="168"/>
    <x v="0"/>
  </r>
  <r>
    <x v="244"/>
    <n v="11"/>
    <n v="77.5"/>
    <n v="14.5"/>
    <n v="0"/>
    <n v="103"/>
    <x v="0"/>
  </r>
  <r>
    <x v="245"/>
    <n v="68"/>
    <n v="19"/>
    <n v="75"/>
    <n v="19"/>
    <n v="181"/>
    <x v="0"/>
  </r>
  <r>
    <x v="246"/>
    <n v="0"/>
    <n v="219.5"/>
    <n v="15.5"/>
    <n v="0"/>
    <n v="235"/>
    <x v="0"/>
  </r>
  <r>
    <x v="247"/>
    <n v="0"/>
    <n v="105"/>
    <n v="11"/>
    <n v="0"/>
    <n v="116"/>
    <x v="0"/>
  </r>
  <r>
    <x v="248"/>
    <n v="0"/>
    <n v="179"/>
    <n v="24"/>
    <n v="0"/>
    <n v="203"/>
    <x v="0"/>
  </r>
  <r>
    <x v="249"/>
    <n v="35"/>
    <n v="57.5"/>
    <n v="40.5"/>
    <n v="16"/>
    <n v="149"/>
    <x v="0"/>
  </r>
  <r>
    <x v="250"/>
    <n v="15"/>
    <n v="95"/>
    <n v="8"/>
    <n v="0"/>
    <n v="118"/>
    <x v="0"/>
  </r>
  <r>
    <x v="251"/>
    <n v="30"/>
    <n v="108.5"/>
    <n v="21.5"/>
    <n v="0"/>
    <n v="160"/>
    <x v="0"/>
  </r>
  <r>
    <x v="252"/>
    <n v="64"/>
    <n v="12"/>
    <n v="52"/>
    <n v="0"/>
    <n v="128"/>
    <x v="1"/>
  </r>
  <r>
    <x v="253"/>
    <n v="86"/>
    <n v="119.5"/>
    <n v="91"/>
    <n v="17.5"/>
    <n v="314"/>
    <x v="1"/>
  </r>
  <r>
    <x v="254"/>
    <n v="42"/>
    <n v="10"/>
    <n v="42"/>
    <n v="13"/>
    <n v="107"/>
    <x v="1"/>
  </r>
  <r>
    <x v="255"/>
    <n v="0"/>
    <n v="97"/>
    <n v="132"/>
    <n v="169"/>
    <n v="398"/>
    <x v="1"/>
  </r>
  <r>
    <x v="256"/>
    <n v="27"/>
    <n v="13.5"/>
    <n v="13.5"/>
    <n v="0"/>
    <n v="54"/>
    <x v="1"/>
  </r>
  <r>
    <x v="257"/>
    <n v="30"/>
    <n v="30"/>
    <n v="30"/>
    <n v="0"/>
    <n v="90"/>
    <x v="1"/>
  </r>
  <r>
    <x v="258"/>
    <n v="44"/>
    <n v="10"/>
    <n v="10"/>
    <n v="0"/>
    <n v="64"/>
    <x v="0"/>
  </r>
  <r>
    <x v="259"/>
    <n v="36"/>
    <n v="14"/>
    <n v="14"/>
    <n v="0"/>
    <n v="64"/>
    <x v="0"/>
  </r>
  <r>
    <x v="260"/>
    <n v="46"/>
    <n v="13"/>
    <n v="13"/>
    <n v="0"/>
    <n v="72"/>
    <x v="1"/>
  </r>
  <r>
    <x v="261"/>
    <n v="29"/>
    <n v="10"/>
    <n v="10"/>
    <n v="0"/>
    <n v="49"/>
    <x v="0"/>
  </r>
  <r>
    <x v="262"/>
    <n v="24"/>
    <n v="7.5"/>
    <n v="7.5"/>
    <n v="0"/>
    <n v="39"/>
    <x v="0"/>
  </r>
  <r>
    <x v="263"/>
    <n v="1103"/>
    <n v="2994.5"/>
    <n v="1397"/>
    <n v="980.5"/>
    <n v="6475"/>
    <x v="0"/>
  </r>
  <r>
    <x v="264"/>
    <n v="547"/>
    <n v="1480.5"/>
    <n v="668"/>
    <n v="354.5"/>
    <n v="3050"/>
    <x v="0"/>
  </r>
  <r>
    <x v="265"/>
    <n v="428"/>
    <n v="1181.5"/>
    <n v="471.5"/>
    <n v="252"/>
    <n v="2333"/>
    <x v="0"/>
  </r>
  <r>
    <x v="266"/>
    <n v="179"/>
    <n v="357.5"/>
    <n v="175.5"/>
    <n v="15"/>
    <n v="727"/>
    <x v="0"/>
  </r>
  <r>
    <x v="267"/>
    <n v="112"/>
    <n v="217"/>
    <n v="89"/>
    <n v="9"/>
    <n v="427"/>
    <x v="0"/>
  </r>
  <r>
    <x v="268"/>
    <n v="47"/>
    <n v="77"/>
    <n v="38"/>
    <n v="10"/>
    <n v="172"/>
    <x v="0"/>
  </r>
  <r>
    <x v="269"/>
    <n v="58"/>
    <n v="94.5"/>
    <n v="52.5"/>
    <n v="9"/>
    <n v="214"/>
    <x v="0"/>
  </r>
  <r>
    <x v="270"/>
    <n v="130"/>
    <n v="302"/>
    <n v="115.5"/>
    <n v="68.5"/>
    <n v="616"/>
    <x v="0"/>
  </r>
  <r>
    <x v="271"/>
    <n v="149"/>
    <n v="327"/>
    <n v="173.5"/>
    <n v="39.5"/>
    <n v="689"/>
    <x v="0"/>
  </r>
  <r>
    <x v="272"/>
    <n v="212"/>
    <n v="414"/>
    <n v="260"/>
    <n v="118"/>
    <n v="1004"/>
    <x v="0"/>
  </r>
  <r>
    <x v="273"/>
    <n v="74"/>
    <n v="239"/>
    <n v="100.5"/>
    <n v="27.5"/>
    <n v="441"/>
    <x v="0"/>
  </r>
  <r>
    <x v="274"/>
    <n v="109"/>
    <n v="254.5"/>
    <n v="108"/>
    <n v="21.5"/>
    <n v="493"/>
    <x v="0"/>
  </r>
  <r>
    <x v="275"/>
    <n v="236"/>
    <n v="490"/>
    <n v="292.5"/>
    <n v="151.5"/>
    <n v="1170"/>
    <x v="0"/>
  </r>
  <r>
    <x v="276"/>
    <n v="109"/>
    <n v="314"/>
    <n v="127.5"/>
    <n v="33.5"/>
    <n v="584"/>
    <x v="0"/>
  </r>
  <r>
    <x v="277"/>
    <n v="224"/>
    <n v="573.5"/>
    <n v="236.5"/>
    <n v="67"/>
    <n v="1101"/>
    <x v="0"/>
  </r>
  <r>
    <x v="278"/>
    <n v="191"/>
    <n v="604.5"/>
    <n v="266.5"/>
    <n v="92"/>
    <n v="1154"/>
    <x v="0"/>
  </r>
  <r>
    <x v="279"/>
    <n v="130"/>
    <n v="369"/>
    <n v="178.5"/>
    <n v="58.5"/>
    <n v="736"/>
    <x v="0"/>
  </r>
  <r>
    <x v="280"/>
    <n v="185"/>
    <n v="515.5"/>
    <n v="230"/>
    <n v="81.5"/>
    <n v="1012"/>
    <x v="0"/>
  </r>
  <r>
    <x v="281"/>
    <n v="54"/>
    <n v="198"/>
    <n v="85.5"/>
    <n v="12.5"/>
    <n v="350"/>
    <x v="0"/>
  </r>
  <r>
    <x v="282"/>
    <n v="183"/>
    <n v="779.5"/>
    <n v="271"/>
    <n v="72.5"/>
    <n v="1306"/>
    <x v="0"/>
  </r>
  <r>
    <x v="283"/>
    <n v="12"/>
    <n v="0"/>
    <n v="14"/>
    <n v="6"/>
    <n v="32"/>
    <x v="0"/>
  </r>
  <r>
    <x v="284"/>
    <n v="107"/>
    <n v="248"/>
    <n v="101.5"/>
    <n v="14.5"/>
    <n v="471"/>
    <x v="0"/>
  </r>
  <r>
    <x v="285"/>
    <n v="84"/>
    <n v="17"/>
    <n v="80"/>
    <n v="29"/>
    <n v="210"/>
    <x v="0"/>
  </r>
  <r>
    <x v="286"/>
    <n v="267"/>
    <n v="765"/>
    <n v="340"/>
    <n v="142"/>
    <n v="1514"/>
    <x v="0"/>
  </r>
  <r>
    <x v="287"/>
    <n v="236"/>
    <n v="634.5"/>
    <n v="282.5"/>
    <n v="105"/>
    <n v="1258"/>
    <x v="0"/>
  </r>
  <r>
    <x v="288"/>
    <n v="192"/>
    <n v="496.5"/>
    <n v="273"/>
    <n v="132.5"/>
    <n v="1094"/>
    <x v="0"/>
  </r>
  <r>
    <x v="289"/>
    <n v="164"/>
    <n v="538"/>
    <n v="228.5"/>
    <n v="74.5"/>
    <n v="1005"/>
    <x v="0"/>
  </r>
  <r>
    <x v="290"/>
    <n v="174"/>
    <n v="493.5"/>
    <n v="182"/>
    <n v="41.5"/>
    <n v="891"/>
    <x v="0"/>
  </r>
  <r>
    <x v="291"/>
    <n v="148"/>
    <n v="526"/>
    <n v="248.5"/>
    <n v="74.5"/>
    <n v="997"/>
    <x v="0"/>
  </r>
  <r>
    <x v="292"/>
    <n v="314"/>
    <n v="255"/>
    <n v="158"/>
    <n v="110"/>
    <n v="837"/>
    <x v="0"/>
  </r>
  <r>
    <x v="293"/>
    <n v="175"/>
    <n v="501.5"/>
    <n v="251"/>
    <n v="106.5"/>
    <n v="1034"/>
    <x v="0"/>
  </r>
  <r>
    <x v="294"/>
    <n v="38"/>
    <n v="109"/>
    <n v="50.5"/>
    <n v="10.5"/>
    <n v="208"/>
    <x v="0"/>
  </r>
  <r>
    <x v="295"/>
    <n v="157"/>
    <n v="349.5"/>
    <n v="173.5"/>
    <n v="48"/>
    <n v="728"/>
    <x v="0"/>
  </r>
  <r>
    <x v="296"/>
    <n v="0"/>
    <n v="0"/>
    <n v="5"/>
    <n v="5"/>
    <n v="10"/>
    <x v="0"/>
  </r>
  <r>
    <x v="297"/>
    <n v="14"/>
    <n v="5.5"/>
    <n v="11.5"/>
    <n v="6"/>
    <n v="37"/>
    <x v="0"/>
  </r>
  <r>
    <x v="298"/>
    <n v="0"/>
    <n v="11"/>
    <n v="207.5"/>
    <n v="45.5"/>
    <n v="264"/>
    <x v="0"/>
  </r>
  <r>
    <x v="299"/>
    <n v="76"/>
    <n v="6"/>
    <n v="83"/>
    <n v="35"/>
    <n v="200"/>
    <x v="0"/>
  </r>
  <r>
    <x v="300"/>
    <n v="190"/>
    <n v="487.5"/>
    <n v="234"/>
    <n v="208.5"/>
    <n v="1120"/>
    <x v="0"/>
  </r>
  <r>
    <x v="301"/>
    <n v="130"/>
    <n v="170"/>
    <n v="127.5"/>
    <n v="67.5"/>
    <n v="495"/>
    <x v="0"/>
  </r>
  <r>
    <x v="302"/>
    <n v="15"/>
    <n v="17.5"/>
    <n v="12.5"/>
    <n v="9"/>
    <n v="54"/>
    <x v="0"/>
  </r>
  <r>
    <x v="303"/>
    <n v="1151"/>
    <n v="1411.5"/>
    <n v="1083.5"/>
    <n v="914"/>
    <n v="4560"/>
    <x v="1"/>
  </r>
  <r>
    <x v="304"/>
    <n v="230"/>
    <n v="121"/>
    <n v="185"/>
    <n v="12"/>
    <n v="548"/>
    <x v="1"/>
  </r>
  <r>
    <x v="305"/>
    <n v="671"/>
    <n v="237"/>
    <n v="587"/>
    <n v="76"/>
    <n v="1571"/>
    <x v="1"/>
  </r>
  <r>
    <x v="306"/>
    <n v="2698"/>
    <n v="2558.5"/>
    <n v="2477.5"/>
    <n v="1303"/>
    <n v="9037"/>
    <x v="1"/>
  </r>
  <r>
    <x v="307"/>
    <n v="2623"/>
    <n v="2556.5"/>
    <n v="2849.5"/>
    <n v="1463"/>
    <n v="9492"/>
    <x v="1"/>
  </r>
  <r>
    <x v="308"/>
    <n v="582"/>
    <n v="1632.5"/>
    <n v="732.5"/>
    <n v="683"/>
    <n v="3630"/>
    <x v="1"/>
  </r>
  <r>
    <x v="309"/>
    <n v="278"/>
    <n v="92"/>
    <n v="203.5"/>
    <n v="41.5"/>
    <n v="615"/>
    <x v="1"/>
  </r>
  <r>
    <x v="310"/>
    <n v="373"/>
    <n v="139.5"/>
    <n v="305"/>
    <n v="66.5"/>
    <n v="884"/>
    <x v="1"/>
  </r>
  <r>
    <x v="311"/>
    <n v="430"/>
    <n v="725.5"/>
    <n v="397"/>
    <n v="392.5"/>
    <n v="1945"/>
    <x v="1"/>
  </r>
  <r>
    <x v="312"/>
    <n v="514"/>
    <n v="338.5"/>
    <n v="502"/>
    <n v="285.5"/>
    <n v="1640"/>
    <x v="1"/>
  </r>
  <r>
    <x v="313"/>
    <n v="229"/>
    <n v="62.5"/>
    <n v="211.5"/>
    <n v="41"/>
    <n v="544"/>
    <x v="1"/>
  </r>
  <r>
    <x v="314"/>
    <n v="340"/>
    <n v="868.5"/>
    <n v="381"/>
    <n v="750.5"/>
    <n v="2340"/>
    <x v="0"/>
  </r>
  <r>
    <x v="315"/>
    <n v="807"/>
    <n v="120"/>
    <n v="532.5"/>
    <n v="159.5"/>
    <n v="1619"/>
    <x v="0"/>
  </r>
  <r>
    <x v="316"/>
    <n v="84"/>
    <n v="987"/>
    <n v="198"/>
    <n v="502"/>
    <n v="1771"/>
    <x v="0"/>
  </r>
  <r>
    <x v="317"/>
    <n v="215"/>
    <n v="202"/>
    <n v="213"/>
    <n v="63"/>
    <n v="693"/>
    <x v="0"/>
  </r>
  <r>
    <x v="318"/>
    <n v="1292"/>
    <n v="319.5"/>
    <n v="999"/>
    <n v="556.5"/>
    <n v="3167"/>
    <x v="0"/>
  </r>
  <r>
    <x v="319"/>
    <n v="248"/>
    <n v="93.5"/>
    <n v="335"/>
    <n v="289.5"/>
    <n v="966"/>
    <x v="0"/>
  </r>
  <r>
    <x v="320"/>
    <n v="169"/>
    <n v="975"/>
    <n v="188"/>
    <n v="551"/>
    <n v="1883"/>
    <x v="0"/>
  </r>
  <r>
    <x v="321"/>
    <n v="99"/>
    <n v="39"/>
    <n v="152.5"/>
    <n v="108.5"/>
    <n v="399"/>
    <x v="0"/>
  </r>
  <r>
    <x v="322"/>
    <n v="137"/>
    <n v="15.5"/>
    <n v="179"/>
    <n v="101.5"/>
    <n v="43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4019"/>
    <n v="10"/>
    <s v="M00B-E"/>
    <x v="0"/>
  </r>
  <r>
    <n v="4020"/>
    <n v="10"/>
    <s v="M00B-W"/>
    <x v="0"/>
  </r>
  <r>
    <n v="4277"/>
    <n v="30"/>
    <s v="M221-N"/>
    <x v="1"/>
  </r>
  <r>
    <n v="4278"/>
    <n v="30"/>
    <s v="M221-S"/>
    <x v="1"/>
  </r>
  <r>
    <n v="4281"/>
    <n v="30"/>
    <s v="M226-N"/>
    <x v="2"/>
  </r>
  <r>
    <n v="4282"/>
    <n v="30"/>
    <s v="M226-S"/>
    <x v="2"/>
  </r>
  <r>
    <n v="4283"/>
    <n v="45"/>
    <s v="M232-N"/>
    <x v="3"/>
  </r>
  <r>
    <n v="4287"/>
    <n v="30"/>
    <s v="M234-N"/>
    <x v="4"/>
  </r>
  <r>
    <n v="4288"/>
    <n v="30"/>
    <s v="M234-S"/>
    <x v="4"/>
  </r>
  <r>
    <n v="4289"/>
    <n v="30"/>
    <s v="M235-N"/>
    <x v="5"/>
  </r>
  <r>
    <n v="4290"/>
    <n v="30"/>
    <s v="M235-S"/>
    <x v="5"/>
  </r>
  <r>
    <n v="4291"/>
    <n v="30"/>
    <s v="M236-N"/>
    <x v="6"/>
  </r>
  <r>
    <n v="4292"/>
    <n v="30"/>
    <s v="M236-S"/>
    <x v="6"/>
  </r>
  <r>
    <n v="4294"/>
    <n v="90"/>
    <s v="M237-S"/>
    <x v="7"/>
  </r>
  <r>
    <n v="4295"/>
    <n v="30"/>
    <s v="M238-N"/>
    <x v="8"/>
  </r>
  <r>
    <n v="4296"/>
    <n v="25"/>
    <s v="M238-S"/>
    <x v="8"/>
  </r>
  <r>
    <n v="4299"/>
    <n v="30"/>
    <s v="M241-N"/>
    <x v="9"/>
  </r>
  <r>
    <n v="4300"/>
    <n v="30"/>
    <s v="M241-S"/>
    <x v="9"/>
  </r>
  <r>
    <n v="4302"/>
    <n v="90"/>
    <s v="M243-N"/>
    <x v="10"/>
  </r>
  <r>
    <n v="4305"/>
    <n v="45"/>
    <s v="M244-S"/>
    <x v="11"/>
  </r>
  <r>
    <n v="4306"/>
    <n v="18"/>
    <s v="M245-N"/>
    <x v="12"/>
  </r>
  <r>
    <n v="4307"/>
    <n v="18"/>
    <s v="M245-S"/>
    <x v="12"/>
  </r>
  <r>
    <n v="4308"/>
    <n v="60"/>
    <s v="M246-N"/>
    <x v="13"/>
  </r>
  <r>
    <n v="4309"/>
    <n v="60"/>
    <s v="M246-S"/>
    <x v="13"/>
  </r>
  <r>
    <n v="4310"/>
    <n v="30"/>
    <s v="M248-E"/>
    <x v="14"/>
  </r>
  <r>
    <n v="4311"/>
    <n v="30"/>
    <s v="M248-W"/>
    <x v="14"/>
  </r>
  <r>
    <n v="4312"/>
    <n v="30"/>
    <s v="M249-N"/>
    <x v="15"/>
  </r>
  <r>
    <n v="4313"/>
    <n v="36"/>
    <s v="M249-S"/>
    <x v="15"/>
  </r>
  <r>
    <n v="4408"/>
    <n v="45"/>
    <s v="M930-N"/>
    <x v="16"/>
  </r>
  <r>
    <n v="4409"/>
    <n v="30"/>
    <s v="M930-S"/>
    <x v="16"/>
  </r>
  <r>
    <n v="4410"/>
    <n v="36"/>
    <s v="M931-N"/>
    <x v="17"/>
  </r>
  <r>
    <n v="4411"/>
    <n v="36"/>
    <s v="M931-S"/>
    <x v="17"/>
  </r>
  <r>
    <n v="4412"/>
    <n v="30"/>
    <s v="M935-E"/>
    <x v="18"/>
  </r>
  <r>
    <n v="4413"/>
    <n v="36"/>
    <s v="M935-W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71" firstHeaderRow="1" firstDataRow="1" firstDataCol="1" rowPageCount="1" colPageCount="1"/>
  <pivotFields count="7">
    <pivotField axis="axisRow" subtotalTop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axis="axisPage" subtotalTop="0" showAll="0">
      <items count="4">
        <item x="0"/>
        <item x="1"/>
        <item x="2"/>
        <item t="default"/>
      </items>
    </pivotField>
  </pivotFields>
  <rowFields count="1">
    <field x="0"/>
  </rowFields>
  <rowItems count="68">
    <i>
      <x v="1"/>
    </i>
    <i>
      <x v="2"/>
    </i>
    <i>
      <x v="35"/>
    </i>
    <i>
      <x v="121"/>
    </i>
    <i>
      <x v="123"/>
    </i>
    <i>
      <x v="151"/>
    </i>
    <i>
      <x v="171"/>
    </i>
    <i>
      <x v="176"/>
    </i>
    <i>
      <x v="177"/>
    </i>
    <i>
      <x v="178"/>
    </i>
    <i>
      <x v="179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7"/>
    </i>
    <i>
      <x v="218"/>
    </i>
    <i>
      <x v="219"/>
    </i>
    <i>
      <x v="220"/>
    </i>
    <i>
      <x v="223"/>
    </i>
    <i>
      <x v="224"/>
    </i>
    <i>
      <x v="230"/>
    </i>
    <i>
      <x v="252"/>
    </i>
    <i>
      <x v="253"/>
    </i>
    <i>
      <x v="254"/>
    </i>
    <i>
      <x v="255"/>
    </i>
    <i>
      <x v="256"/>
    </i>
    <i>
      <x v="257"/>
    </i>
    <i>
      <x v="260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Items count="1">
    <i/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S333" firstHeaderRow="1" firstDataRow="1" firstDataCol="1" rowPageCount="1" colPageCount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axis="axisPage" subtotalTop="0" showAll="0">
      <items count="3">
        <item x="0"/>
        <item x="1"/>
        <item t="default"/>
      </items>
    </pivotField>
  </pivotFields>
  <rowFields count="1">
    <field x="13"/>
  </rowFields>
  <rowItems count="330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65"/>
    </i>
    <i>
      <x v="266"/>
    </i>
    <i>
      <x v="267"/>
    </i>
    <i>
      <x v="272"/>
    </i>
    <i>
      <x v="273"/>
    </i>
    <i>
      <x v="276"/>
    </i>
    <i>
      <x v="277"/>
    </i>
    <i>
      <x v="278"/>
    </i>
    <i>
      <x v="279"/>
    </i>
    <i>
      <x v="280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 t="grand">
      <x/>
    </i>
  </rowItems>
  <colItems count="1">
    <i/>
  </colItems>
  <pageFields count="1">
    <pageField fld="14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F22" firstHeaderRow="1" firstDataRow="1" firstDataCol="1"/>
  <pivotFields count="4"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4"/>
  <sheetViews>
    <sheetView topLeftCell="A289" workbookViewId="0">
      <selection activeCell="E19" sqref="E19"/>
    </sheetView>
  </sheetViews>
  <sheetFormatPr defaultRowHeight="15" x14ac:dyDescent="0.25"/>
  <cols>
    <col min="1" max="1" width="8.5703125" bestFit="1" customWidth="1"/>
    <col min="2" max="5" width="9.5703125" bestFit="1" customWidth="1"/>
    <col min="6" max="6" width="10.5703125" bestFit="1" customWidth="1"/>
    <col min="10" max="10" width="13" bestFit="1" customWidth="1"/>
    <col min="11" max="11" width="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1211</v>
      </c>
      <c r="J1" s="17" t="s">
        <v>1211</v>
      </c>
      <c r="K1" s="18">
        <v>1</v>
      </c>
    </row>
    <row r="2" spans="1:11" x14ac:dyDescent="0.25">
      <c r="A2" t="s">
        <v>6</v>
      </c>
      <c r="B2" s="1">
        <v>212</v>
      </c>
      <c r="C2" s="1">
        <v>612.5</v>
      </c>
      <c r="D2" s="1">
        <v>295.5</v>
      </c>
      <c r="E2" s="1">
        <v>274</v>
      </c>
      <c r="F2" s="1">
        <v>1394</v>
      </c>
      <c r="G2">
        <f>VLOOKUP(A2,transit_line_attrs!$N$1:$O$630,2,FALSE)</f>
        <v>0</v>
      </c>
    </row>
    <row r="3" spans="1:11" x14ac:dyDescent="0.25">
      <c r="A3" t="s">
        <v>7</v>
      </c>
      <c r="B3" s="1">
        <v>155</v>
      </c>
      <c r="C3" s="1">
        <v>384</v>
      </c>
      <c r="D3" s="1">
        <v>183.5</v>
      </c>
      <c r="E3" s="1">
        <v>115.5</v>
      </c>
      <c r="F3" s="1">
        <v>838</v>
      </c>
      <c r="G3">
        <f>VLOOKUP(A3,transit_line_attrs!$N$1:$O$630,2,FALSE)</f>
        <v>1</v>
      </c>
      <c r="J3" s="17" t="s">
        <v>1133</v>
      </c>
    </row>
    <row r="4" spans="1:11" x14ac:dyDescent="0.25">
      <c r="A4" t="s">
        <v>8</v>
      </c>
      <c r="B4" s="1">
        <v>81</v>
      </c>
      <c r="C4" s="1">
        <v>0</v>
      </c>
      <c r="D4" s="1">
        <v>85.5</v>
      </c>
      <c r="E4" s="1">
        <v>21.5</v>
      </c>
      <c r="F4" s="1">
        <v>188</v>
      </c>
      <c r="G4">
        <f>VLOOKUP(A4,transit_line_attrs!$N$1:$O$630,2,FALSE)</f>
        <v>1</v>
      </c>
      <c r="J4" s="18" t="s">
        <v>7</v>
      </c>
    </row>
    <row r="5" spans="1:11" x14ac:dyDescent="0.25">
      <c r="A5" t="s">
        <v>9</v>
      </c>
      <c r="B5" s="1">
        <v>40</v>
      </c>
      <c r="C5" s="1">
        <v>0</v>
      </c>
      <c r="D5" s="1">
        <v>33.5</v>
      </c>
      <c r="E5" s="1">
        <v>3.5</v>
      </c>
      <c r="F5" s="1">
        <v>77</v>
      </c>
      <c r="G5">
        <f>VLOOKUP(A5,transit_line_attrs!$N$1:$O$630,2,FALSE)</f>
        <v>0</v>
      </c>
      <c r="J5" s="18" t="s">
        <v>8</v>
      </c>
    </row>
    <row r="6" spans="1:11" x14ac:dyDescent="0.25">
      <c r="A6" t="s">
        <v>10</v>
      </c>
      <c r="B6" s="1">
        <v>17</v>
      </c>
      <c r="C6" s="1">
        <v>0</v>
      </c>
      <c r="D6" s="1">
        <v>10</v>
      </c>
      <c r="E6" s="1">
        <v>4</v>
      </c>
      <c r="F6" s="1">
        <v>31</v>
      </c>
      <c r="G6">
        <f>VLOOKUP(A6,transit_line_attrs!$N$1:$O$630,2,FALSE)</f>
        <v>0</v>
      </c>
      <c r="J6" s="18" t="s">
        <v>41</v>
      </c>
    </row>
    <row r="7" spans="1:11" x14ac:dyDescent="0.25">
      <c r="A7" t="s">
        <v>11</v>
      </c>
      <c r="B7" s="1">
        <v>140</v>
      </c>
      <c r="C7" s="1">
        <v>250.5</v>
      </c>
      <c r="D7" s="1">
        <v>153</v>
      </c>
      <c r="E7" s="1">
        <v>95.5</v>
      </c>
      <c r="F7" s="1">
        <v>639</v>
      </c>
      <c r="G7">
        <f>VLOOKUP(A7,transit_line_attrs!$N$1:$O$630,2,FALSE)</f>
        <v>0</v>
      </c>
      <c r="J7" s="18" t="s">
        <v>127</v>
      </c>
    </row>
    <row r="8" spans="1:11" x14ac:dyDescent="0.25">
      <c r="A8" t="s">
        <v>12</v>
      </c>
      <c r="B8" s="1">
        <v>132</v>
      </c>
      <c r="C8" s="1">
        <v>331</v>
      </c>
      <c r="D8" s="1">
        <v>194.5</v>
      </c>
      <c r="E8" s="1">
        <v>102.5</v>
      </c>
      <c r="F8" s="1">
        <v>760</v>
      </c>
      <c r="G8">
        <f>VLOOKUP(A8,transit_line_attrs!$N$1:$O$630,2,FALSE)</f>
        <v>0</v>
      </c>
      <c r="J8" s="18" t="s">
        <v>129</v>
      </c>
    </row>
    <row r="9" spans="1:11" x14ac:dyDescent="0.25">
      <c r="A9" t="s">
        <v>13</v>
      </c>
      <c r="B9" s="1">
        <v>312</v>
      </c>
      <c r="C9" s="1">
        <v>928</v>
      </c>
      <c r="D9" s="1">
        <v>479</v>
      </c>
      <c r="E9" s="1">
        <v>262</v>
      </c>
      <c r="F9" s="1">
        <v>1981</v>
      </c>
      <c r="G9">
        <f>VLOOKUP(A9,transit_line_attrs!$N$1:$O$630,2,FALSE)</f>
        <v>0</v>
      </c>
      <c r="J9" s="18" t="s">
        <v>157</v>
      </c>
    </row>
    <row r="10" spans="1:11" x14ac:dyDescent="0.25">
      <c r="A10" t="s">
        <v>14</v>
      </c>
      <c r="B10" s="1">
        <v>306</v>
      </c>
      <c r="C10" s="1">
        <v>832.5</v>
      </c>
      <c r="D10" s="1">
        <v>402.5</v>
      </c>
      <c r="E10" s="1">
        <v>206</v>
      </c>
      <c r="F10" s="1">
        <v>1747</v>
      </c>
      <c r="G10">
        <f>VLOOKUP(A10,transit_line_attrs!$N$1:$O$630,2,FALSE)</f>
        <v>0</v>
      </c>
      <c r="J10" s="18" t="s">
        <v>177</v>
      </c>
    </row>
    <row r="11" spans="1:11" x14ac:dyDescent="0.25">
      <c r="A11" t="s">
        <v>15</v>
      </c>
      <c r="B11" s="1">
        <v>109</v>
      </c>
      <c r="C11" s="1">
        <v>165.5</v>
      </c>
      <c r="D11" s="1">
        <v>116</v>
      </c>
      <c r="E11" s="1">
        <v>49.5</v>
      </c>
      <c r="F11" s="1">
        <v>440</v>
      </c>
      <c r="G11">
        <f>VLOOKUP(A11,transit_line_attrs!$N$1:$O$630,2,FALSE)</f>
        <v>0</v>
      </c>
      <c r="J11" s="18" t="s">
        <v>182</v>
      </c>
    </row>
    <row r="12" spans="1:11" x14ac:dyDescent="0.25">
      <c r="A12" t="s">
        <v>16</v>
      </c>
      <c r="B12" s="1">
        <v>83</v>
      </c>
      <c r="C12" s="1">
        <v>125</v>
      </c>
      <c r="D12" s="1">
        <v>82.5</v>
      </c>
      <c r="E12" s="1">
        <v>51.5</v>
      </c>
      <c r="F12" s="1">
        <v>342</v>
      </c>
      <c r="G12">
        <f>VLOOKUP(A12,transit_line_attrs!$N$1:$O$630,2,FALSE)</f>
        <v>0</v>
      </c>
      <c r="J12" s="18" t="s">
        <v>183</v>
      </c>
    </row>
    <row r="13" spans="1:11" x14ac:dyDescent="0.25">
      <c r="A13" t="s">
        <v>17</v>
      </c>
      <c r="B13" s="1">
        <v>190</v>
      </c>
      <c r="C13" s="1">
        <v>370.5</v>
      </c>
      <c r="D13" s="1">
        <v>171</v>
      </c>
      <c r="E13" s="1">
        <v>99.5</v>
      </c>
      <c r="F13" s="1">
        <v>831</v>
      </c>
      <c r="G13">
        <f>VLOOKUP(A13,transit_line_attrs!$N$1:$O$630,2,FALSE)</f>
        <v>0</v>
      </c>
      <c r="J13" s="18" t="s">
        <v>184</v>
      </c>
    </row>
    <row r="14" spans="1:11" x14ac:dyDescent="0.25">
      <c r="A14" t="s">
        <v>18</v>
      </c>
      <c r="B14" s="1">
        <v>85</v>
      </c>
      <c r="C14" s="1">
        <v>250</v>
      </c>
      <c r="D14" s="1">
        <v>142</v>
      </c>
      <c r="E14" s="1">
        <v>82</v>
      </c>
      <c r="F14" s="1">
        <v>559</v>
      </c>
      <c r="G14">
        <f>VLOOKUP(A14,transit_line_attrs!$N$1:$O$630,2,FALSE)</f>
        <v>0</v>
      </c>
      <c r="J14" s="18" t="s">
        <v>185</v>
      </c>
    </row>
    <row r="15" spans="1:11" x14ac:dyDescent="0.25">
      <c r="A15" t="s">
        <v>19</v>
      </c>
      <c r="B15" s="1">
        <v>281</v>
      </c>
      <c r="C15" s="1">
        <v>651</v>
      </c>
      <c r="D15" s="1">
        <v>377.5</v>
      </c>
      <c r="E15" s="1">
        <v>251.5</v>
      </c>
      <c r="F15" s="1">
        <v>1561</v>
      </c>
      <c r="G15">
        <f>VLOOKUP(A15,transit_line_attrs!$N$1:$O$630,2,FALSE)</f>
        <v>0</v>
      </c>
      <c r="J15" s="18" t="s">
        <v>187</v>
      </c>
    </row>
    <row r="16" spans="1:11" x14ac:dyDescent="0.25">
      <c r="A16" t="s">
        <v>20</v>
      </c>
      <c r="B16" s="1">
        <v>248</v>
      </c>
      <c r="C16" s="1">
        <v>660</v>
      </c>
      <c r="D16" s="1">
        <v>349</v>
      </c>
      <c r="E16" s="1">
        <v>248</v>
      </c>
      <c r="F16" s="1">
        <v>1505</v>
      </c>
      <c r="G16">
        <f>VLOOKUP(A16,transit_line_attrs!$N$1:$O$630,2,FALSE)</f>
        <v>0</v>
      </c>
      <c r="J16" s="18" t="s">
        <v>188</v>
      </c>
    </row>
    <row r="17" spans="1:10" x14ac:dyDescent="0.25">
      <c r="A17" t="s">
        <v>21</v>
      </c>
      <c r="B17" s="1">
        <v>36</v>
      </c>
      <c r="C17" s="1">
        <v>99.5</v>
      </c>
      <c r="D17" s="1">
        <v>48</v>
      </c>
      <c r="E17" s="1">
        <v>13.5</v>
      </c>
      <c r="F17" s="1">
        <v>197</v>
      </c>
      <c r="G17">
        <f>VLOOKUP(A17,transit_line_attrs!$N$1:$O$630,2,FALSE)</f>
        <v>0</v>
      </c>
      <c r="J17" s="18" t="s">
        <v>189</v>
      </c>
    </row>
    <row r="18" spans="1:10" x14ac:dyDescent="0.25">
      <c r="A18" t="s">
        <v>22</v>
      </c>
      <c r="B18" s="1">
        <v>53</v>
      </c>
      <c r="C18" s="1">
        <v>156.5</v>
      </c>
      <c r="D18" s="1">
        <v>72.5</v>
      </c>
      <c r="E18" s="1">
        <v>47</v>
      </c>
      <c r="F18" s="1">
        <v>329</v>
      </c>
      <c r="G18">
        <f>VLOOKUP(A18,transit_line_attrs!$N$1:$O$630,2,FALSE)</f>
        <v>0</v>
      </c>
      <c r="J18" s="18" t="s">
        <v>190</v>
      </c>
    </row>
    <row r="19" spans="1:10" x14ac:dyDescent="0.25">
      <c r="A19" t="s">
        <v>23</v>
      </c>
      <c r="B19" s="1">
        <v>15</v>
      </c>
      <c r="C19" s="1">
        <v>45.5</v>
      </c>
      <c r="D19" s="1">
        <v>11.5</v>
      </c>
      <c r="E19" s="1">
        <v>47</v>
      </c>
      <c r="F19" s="1">
        <v>119</v>
      </c>
      <c r="G19">
        <f>VLOOKUP(A19,transit_line_attrs!$N$1:$O$630,2,FALSE)</f>
        <v>0</v>
      </c>
      <c r="J19" s="18" t="s">
        <v>191</v>
      </c>
    </row>
    <row r="20" spans="1:10" x14ac:dyDescent="0.25">
      <c r="A20" t="s">
        <v>24</v>
      </c>
      <c r="B20" s="1">
        <v>6</v>
      </c>
      <c r="C20" s="1">
        <v>0</v>
      </c>
      <c r="D20" s="1">
        <v>8</v>
      </c>
      <c r="E20" s="1">
        <v>2</v>
      </c>
      <c r="F20" s="1">
        <v>16</v>
      </c>
      <c r="G20">
        <f>VLOOKUP(A20,transit_line_attrs!$N$1:$O$630,2,FALSE)</f>
        <v>0</v>
      </c>
      <c r="J20" s="18" t="s">
        <v>192</v>
      </c>
    </row>
    <row r="21" spans="1:10" x14ac:dyDescent="0.25">
      <c r="A21" t="s">
        <v>25</v>
      </c>
      <c r="B21" s="1">
        <v>30</v>
      </c>
      <c r="C21" s="1">
        <v>85</v>
      </c>
      <c r="D21" s="1">
        <v>28.5</v>
      </c>
      <c r="E21" s="1">
        <v>17.5</v>
      </c>
      <c r="F21" s="1">
        <v>161</v>
      </c>
      <c r="G21">
        <f>VLOOKUP(A21,transit_line_attrs!$N$1:$O$630,2,FALSE)</f>
        <v>0</v>
      </c>
      <c r="J21" s="18" t="s">
        <v>193</v>
      </c>
    </row>
    <row r="22" spans="1:10" x14ac:dyDescent="0.25">
      <c r="A22" t="s">
        <v>26</v>
      </c>
      <c r="B22" s="1">
        <v>5</v>
      </c>
      <c r="C22" s="1">
        <v>57.5</v>
      </c>
      <c r="D22" s="1">
        <v>14.5</v>
      </c>
      <c r="E22" s="1">
        <v>71</v>
      </c>
      <c r="F22" s="1">
        <v>148</v>
      </c>
      <c r="G22">
        <f>VLOOKUP(A22,transit_line_attrs!$N$1:$O$630,2,FALSE)</f>
        <v>0</v>
      </c>
      <c r="J22" s="18" t="s">
        <v>194</v>
      </c>
    </row>
    <row r="23" spans="1:10" x14ac:dyDescent="0.25">
      <c r="A23" t="s">
        <v>27</v>
      </c>
      <c r="B23" s="1">
        <v>85</v>
      </c>
      <c r="C23" s="1">
        <v>78.5</v>
      </c>
      <c r="D23" s="1">
        <v>107.5</v>
      </c>
      <c r="E23" s="1">
        <v>40</v>
      </c>
      <c r="F23" s="1">
        <v>311</v>
      </c>
      <c r="G23">
        <f>VLOOKUP(A23,transit_line_attrs!$N$1:$O$630,2,FALSE)</f>
        <v>0</v>
      </c>
      <c r="J23" s="18" t="s">
        <v>195</v>
      </c>
    </row>
    <row r="24" spans="1:10" x14ac:dyDescent="0.25">
      <c r="A24" t="s">
        <v>28</v>
      </c>
      <c r="B24" s="1">
        <v>55</v>
      </c>
      <c r="C24" s="1">
        <v>236</v>
      </c>
      <c r="D24" s="1">
        <v>78</v>
      </c>
      <c r="E24" s="1">
        <v>57</v>
      </c>
      <c r="F24" s="1">
        <v>426</v>
      </c>
      <c r="G24">
        <f>VLOOKUP(A24,transit_line_attrs!$N$1:$O$630,2,FALSE)</f>
        <v>0</v>
      </c>
      <c r="J24" s="18" t="s">
        <v>196</v>
      </c>
    </row>
    <row r="25" spans="1:10" x14ac:dyDescent="0.25">
      <c r="A25" t="s">
        <v>29</v>
      </c>
      <c r="B25" s="1">
        <v>1</v>
      </c>
      <c r="C25" s="1">
        <v>30.5</v>
      </c>
      <c r="D25" s="1">
        <v>22.5</v>
      </c>
      <c r="E25" s="1">
        <v>40</v>
      </c>
      <c r="F25" s="1">
        <v>94</v>
      </c>
      <c r="G25">
        <f>VLOOKUP(A25,transit_line_attrs!$N$1:$O$630,2,FALSE)</f>
        <v>0</v>
      </c>
      <c r="J25" s="18" t="s">
        <v>197</v>
      </c>
    </row>
    <row r="26" spans="1:10" x14ac:dyDescent="0.25">
      <c r="A26" t="s">
        <v>30</v>
      </c>
      <c r="B26" s="1">
        <v>105</v>
      </c>
      <c r="C26" s="1">
        <v>228.5</v>
      </c>
      <c r="D26" s="1">
        <v>135</v>
      </c>
      <c r="E26" s="1">
        <v>97.5</v>
      </c>
      <c r="F26" s="1">
        <v>566</v>
      </c>
      <c r="G26">
        <f>VLOOKUP(A26,transit_line_attrs!$N$1:$O$630,2,FALSE)</f>
        <v>0</v>
      </c>
      <c r="J26" s="18" t="s">
        <v>199</v>
      </c>
    </row>
    <row r="27" spans="1:10" x14ac:dyDescent="0.25">
      <c r="A27" t="s">
        <v>31</v>
      </c>
      <c r="B27" s="1">
        <v>589</v>
      </c>
      <c r="C27" s="1">
        <v>100.5</v>
      </c>
      <c r="D27" s="1">
        <v>469</v>
      </c>
      <c r="E27" s="1">
        <v>130.5</v>
      </c>
      <c r="F27" s="1">
        <v>1289</v>
      </c>
      <c r="G27">
        <f>VLOOKUP(A27,transit_line_attrs!$N$1:$O$630,2,FALSE)</f>
        <v>0</v>
      </c>
      <c r="J27" s="18" t="s">
        <v>200</v>
      </c>
    </row>
    <row r="28" spans="1:10" x14ac:dyDescent="0.25">
      <c r="A28" t="s">
        <v>32</v>
      </c>
      <c r="B28" s="1">
        <v>110</v>
      </c>
      <c r="C28" s="1">
        <v>18</v>
      </c>
      <c r="D28" s="1">
        <v>109.5</v>
      </c>
      <c r="E28" s="1">
        <v>30.5</v>
      </c>
      <c r="F28" s="1">
        <v>268</v>
      </c>
      <c r="G28">
        <f>VLOOKUP(A28,transit_line_attrs!$N$1:$O$630,2,FALSE)</f>
        <v>0</v>
      </c>
      <c r="J28" s="18" t="s">
        <v>201</v>
      </c>
    </row>
    <row r="29" spans="1:10" x14ac:dyDescent="0.25">
      <c r="A29" t="s">
        <v>33</v>
      </c>
      <c r="B29" s="1">
        <v>240</v>
      </c>
      <c r="C29" s="1">
        <v>20</v>
      </c>
      <c r="D29" s="1">
        <v>184</v>
      </c>
      <c r="E29" s="1">
        <v>20</v>
      </c>
      <c r="F29" s="1">
        <v>464</v>
      </c>
      <c r="G29">
        <f>VLOOKUP(A29,transit_line_attrs!$N$1:$O$630,2,FALSE)</f>
        <v>0</v>
      </c>
      <c r="J29" s="18" t="s">
        <v>202</v>
      </c>
    </row>
    <row r="30" spans="1:10" x14ac:dyDescent="0.25">
      <c r="A30" t="s">
        <v>34</v>
      </c>
      <c r="B30" s="1">
        <v>358</v>
      </c>
      <c r="C30" s="1">
        <v>38.5</v>
      </c>
      <c r="D30" s="1">
        <v>354.5</v>
      </c>
      <c r="E30" s="1">
        <v>88</v>
      </c>
      <c r="F30" s="1">
        <v>839</v>
      </c>
      <c r="G30">
        <f>VLOOKUP(A30,transit_line_attrs!$N$1:$O$630,2,FALSE)</f>
        <v>0</v>
      </c>
      <c r="J30" s="18" t="s">
        <v>203</v>
      </c>
    </row>
    <row r="31" spans="1:10" x14ac:dyDescent="0.25">
      <c r="A31" t="s">
        <v>35</v>
      </c>
      <c r="B31" s="1">
        <v>654</v>
      </c>
      <c r="C31" s="1">
        <v>100</v>
      </c>
      <c r="D31" s="1">
        <v>520</v>
      </c>
      <c r="E31" s="1">
        <v>147</v>
      </c>
      <c r="F31" s="1">
        <v>1421</v>
      </c>
      <c r="G31">
        <f>VLOOKUP(A31,transit_line_attrs!$N$1:$O$630,2,FALSE)</f>
        <v>0</v>
      </c>
      <c r="J31" s="18" t="s">
        <v>204</v>
      </c>
    </row>
    <row r="32" spans="1:10" x14ac:dyDescent="0.25">
      <c r="A32" t="s">
        <v>36</v>
      </c>
      <c r="B32" s="1">
        <v>435</v>
      </c>
      <c r="C32" s="1">
        <v>70.5</v>
      </c>
      <c r="D32" s="1">
        <v>540.5</v>
      </c>
      <c r="E32" s="1">
        <v>58</v>
      </c>
      <c r="F32" s="1">
        <v>1104</v>
      </c>
      <c r="G32">
        <f>VLOOKUP(A32,transit_line_attrs!$N$1:$O$630,2,FALSE)</f>
        <v>0</v>
      </c>
      <c r="J32" s="18" t="s">
        <v>205</v>
      </c>
    </row>
    <row r="33" spans="1:10" x14ac:dyDescent="0.25">
      <c r="A33" t="s">
        <v>37</v>
      </c>
      <c r="B33" s="1">
        <v>132</v>
      </c>
      <c r="C33" s="1">
        <v>10</v>
      </c>
      <c r="D33" s="1">
        <v>105</v>
      </c>
      <c r="E33" s="1">
        <v>19</v>
      </c>
      <c r="F33" s="1">
        <v>266</v>
      </c>
      <c r="G33">
        <f>VLOOKUP(A33,transit_line_attrs!$N$1:$O$630,2,FALSE)</f>
        <v>0</v>
      </c>
      <c r="J33" s="18" t="s">
        <v>206</v>
      </c>
    </row>
    <row r="34" spans="1:10" x14ac:dyDescent="0.25">
      <c r="A34" t="s">
        <v>38</v>
      </c>
      <c r="B34" s="1">
        <v>169</v>
      </c>
      <c r="C34" s="1">
        <v>27</v>
      </c>
      <c r="D34" s="1">
        <v>257.5</v>
      </c>
      <c r="E34" s="1">
        <v>37.5</v>
      </c>
      <c r="F34" s="1">
        <v>491</v>
      </c>
      <c r="G34">
        <f>VLOOKUP(A34,transit_line_attrs!$N$1:$O$630,2,FALSE)</f>
        <v>0</v>
      </c>
      <c r="J34" s="18" t="s">
        <v>207</v>
      </c>
    </row>
    <row r="35" spans="1:10" x14ac:dyDescent="0.25">
      <c r="A35" t="s">
        <v>39</v>
      </c>
      <c r="B35" s="1">
        <v>205</v>
      </c>
      <c r="C35" s="1">
        <v>79.5</v>
      </c>
      <c r="D35" s="1">
        <v>213.5</v>
      </c>
      <c r="E35" s="1">
        <v>185</v>
      </c>
      <c r="F35" s="1">
        <v>683</v>
      </c>
      <c r="G35">
        <f>VLOOKUP(A35,transit_line_attrs!$N$1:$O$630,2,FALSE)</f>
        <v>0</v>
      </c>
      <c r="J35" s="18" t="s">
        <v>208</v>
      </c>
    </row>
    <row r="36" spans="1:10" x14ac:dyDescent="0.25">
      <c r="A36" t="s">
        <v>40</v>
      </c>
      <c r="B36" s="1">
        <v>53</v>
      </c>
      <c r="C36" s="1">
        <v>0</v>
      </c>
      <c r="D36" s="1">
        <v>78.5</v>
      </c>
      <c r="E36" s="1">
        <v>27.5</v>
      </c>
      <c r="F36" s="1">
        <v>159</v>
      </c>
      <c r="G36">
        <f>VLOOKUP(A36,transit_line_attrs!$N$1:$O$630,2,FALSE)</f>
        <v>0</v>
      </c>
      <c r="J36" s="18" t="s">
        <v>209</v>
      </c>
    </row>
    <row r="37" spans="1:10" x14ac:dyDescent="0.25">
      <c r="A37" t="s">
        <v>41</v>
      </c>
      <c r="B37" s="1">
        <v>33</v>
      </c>
      <c r="C37" s="1">
        <v>18</v>
      </c>
      <c r="D37" s="1">
        <v>52</v>
      </c>
      <c r="E37" s="1">
        <v>52</v>
      </c>
      <c r="F37" s="1">
        <v>155</v>
      </c>
      <c r="G37">
        <f>VLOOKUP(A37,transit_line_attrs!$N$1:$O$630,2,FALSE)</f>
        <v>1</v>
      </c>
      <c r="J37" s="18" t="s">
        <v>210</v>
      </c>
    </row>
    <row r="38" spans="1:10" x14ac:dyDescent="0.25">
      <c r="A38" t="s">
        <v>42</v>
      </c>
      <c r="B38" s="1">
        <v>81</v>
      </c>
      <c r="C38" s="1">
        <v>14.5</v>
      </c>
      <c r="D38" s="1">
        <v>118.5</v>
      </c>
      <c r="E38" s="1">
        <v>74</v>
      </c>
      <c r="F38" s="1">
        <v>288</v>
      </c>
      <c r="G38">
        <f>VLOOKUP(A38,transit_line_attrs!$N$1:$O$630,2,FALSE)</f>
        <v>0</v>
      </c>
      <c r="J38" s="18" t="s">
        <v>211</v>
      </c>
    </row>
    <row r="39" spans="1:10" x14ac:dyDescent="0.25">
      <c r="A39" t="s">
        <v>43</v>
      </c>
      <c r="B39" s="1">
        <v>217</v>
      </c>
      <c r="C39" s="1">
        <v>21</v>
      </c>
      <c r="D39" s="1">
        <v>207</v>
      </c>
      <c r="E39" s="1">
        <v>52</v>
      </c>
      <c r="F39" s="1">
        <v>497</v>
      </c>
      <c r="G39">
        <f>VLOOKUP(A39,transit_line_attrs!$N$1:$O$630,2,FALSE)</f>
        <v>0</v>
      </c>
      <c r="J39" s="18" t="s">
        <v>212</v>
      </c>
    </row>
    <row r="40" spans="1:10" x14ac:dyDescent="0.25">
      <c r="A40" t="s">
        <v>44</v>
      </c>
      <c r="B40" s="1">
        <v>95</v>
      </c>
      <c r="C40" s="1">
        <v>19</v>
      </c>
      <c r="D40" s="1">
        <v>104</v>
      </c>
      <c r="E40" s="1">
        <v>27</v>
      </c>
      <c r="F40" s="1">
        <v>245</v>
      </c>
      <c r="G40">
        <f>VLOOKUP(A40,transit_line_attrs!$N$1:$O$630,2,FALSE)</f>
        <v>0</v>
      </c>
      <c r="J40" s="18" t="s">
        <v>213</v>
      </c>
    </row>
    <row r="41" spans="1:10" x14ac:dyDescent="0.25">
      <c r="A41" t="s">
        <v>45</v>
      </c>
      <c r="B41" s="1">
        <v>210</v>
      </c>
      <c r="C41" s="1">
        <v>112</v>
      </c>
      <c r="D41" s="1">
        <v>164</v>
      </c>
      <c r="E41" s="1">
        <v>36</v>
      </c>
      <c r="F41" s="1">
        <v>522</v>
      </c>
      <c r="G41">
        <f>VLOOKUP(A41,transit_line_attrs!$N$1:$O$630,2,FALSE)</f>
        <v>0</v>
      </c>
      <c r="J41" s="18" t="s">
        <v>214</v>
      </c>
    </row>
    <row r="42" spans="1:10" x14ac:dyDescent="0.25">
      <c r="A42" t="s">
        <v>46</v>
      </c>
      <c r="B42" s="1">
        <v>255</v>
      </c>
      <c r="C42" s="1">
        <v>147.5</v>
      </c>
      <c r="D42" s="1">
        <v>258</v>
      </c>
      <c r="E42" s="1">
        <v>30.5</v>
      </c>
      <c r="F42" s="1">
        <v>691</v>
      </c>
      <c r="G42">
        <f>VLOOKUP(A42,transit_line_attrs!$N$1:$O$630,2,FALSE)</f>
        <v>0</v>
      </c>
      <c r="J42" s="18" t="s">
        <v>215</v>
      </c>
    </row>
    <row r="43" spans="1:10" x14ac:dyDescent="0.25">
      <c r="A43" t="s">
        <v>47</v>
      </c>
      <c r="B43" s="1">
        <v>312</v>
      </c>
      <c r="C43" s="1">
        <v>99.5</v>
      </c>
      <c r="D43" s="1">
        <v>236.5</v>
      </c>
      <c r="E43" s="1">
        <v>0</v>
      </c>
      <c r="F43" s="1">
        <v>648</v>
      </c>
      <c r="G43">
        <f>VLOOKUP(A43,transit_line_attrs!$N$1:$O$630,2,FALSE)</f>
        <v>0</v>
      </c>
      <c r="J43" s="18" t="s">
        <v>216</v>
      </c>
    </row>
    <row r="44" spans="1:10" x14ac:dyDescent="0.25">
      <c r="A44" t="s">
        <v>48</v>
      </c>
      <c r="B44" s="1">
        <v>232</v>
      </c>
      <c r="C44" s="1">
        <v>31</v>
      </c>
      <c r="D44" s="1">
        <v>189.5</v>
      </c>
      <c r="E44" s="1">
        <v>70.5</v>
      </c>
      <c r="F44" s="1">
        <v>523</v>
      </c>
      <c r="G44">
        <f>VLOOKUP(A44,transit_line_attrs!$N$1:$O$630,2,FALSE)</f>
        <v>0</v>
      </c>
      <c r="J44" s="18" t="s">
        <v>217</v>
      </c>
    </row>
    <row r="45" spans="1:10" x14ac:dyDescent="0.25">
      <c r="A45" t="s">
        <v>49</v>
      </c>
      <c r="B45" s="1">
        <v>35</v>
      </c>
      <c r="C45" s="1">
        <v>70</v>
      </c>
      <c r="D45" s="1">
        <v>36</v>
      </c>
      <c r="E45" s="1">
        <v>11</v>
      </c>
      <c r="F45" s="1">
        <v>152</v>
      </c>
      <c r="G45">
        <f>VLOOKUP(A45,transit_line_attrs!$N$1:$O$630,2,FALSE)</f>
        <v>0</v>
      </c>
      <c r="J45" s="18" t="s">
        <v>218</v>
      </c>
    </row>
    <row r="46" spans="1:10" x14ac:dyDescent="0.25">
      <c r="A46" t="s">
        <v>50</v>
      </c>
      <c r="B46" s="1">
        <v>12</v>
      </c>
      <c r="C46" s="1">
        <v>63</v>
      </c>
      <c r="D46" s="1">
        <v>33</v>
      </c>
      <c r="E46" s="1">
        <v>4</v>
      </c>
      <c r="F46" s="1">
        <v>112</v>
      </c>
      <c r="G46">
        <f>VLOOKUP(A46,transit_line_attrs!$N$1:$O$630,2,FALSE)</f>
        <v>0</v>
      </c>
      <c r="J46" s="18" t="s">
        <v>223</v>
      </c>
    </row>
    <row r="47" spans="1:10" x14ac:dyDescent="0.25">
      <c r="A47" t="s">
        <v>51</v>
      </c>
      <c r="B47" s="1">
        <v>20</v>
      </c>
      <c r="C47" s="1">
        <v>152.5</v>
      </c>
      <c r="D47" s="1">
        <v>52.5</v>
      </c>
      <c r="E47" s="1">
        <v>3</v>
      </c>
      <c r="F47" s="1">
        <v>228</v>
      </c>
      <c r="G47">
        <f>VLOOKUP(A47,transit_line_attrs!$N$1:$O$630,2,FALSE)</f>
        <v>0</v>
      </c>
      <c r="J47" s="18" t="s">
        <v>224</v>
      </c>
    </row>
    <row r="48" spans="1:10" x14ac:dyDescent="0.25">
      <c r="A48" t="s">
        <v>52</v>
      </c>
      <c r="B48" s="1">
        <v>191</v>
      </c>
      <c r="C48" s="1">
        <v>619.5</v>
      </c>
      <c r="D48" s="1">
        <v>216</v>
      </c>
      <c r="E48" s="1">
        <v>68.5</v>
      </c>
      <c r="F48" s="1">
        <v>1095</v>
      </c>
      <c r="G48">
        <f>VLOOKUP(A48,transit_line_attrs!$N$1:$O$630,2,FALSE)</f>
        <v>0</v>
      </c>
      <c r="J48" s="18" t="s">
        <v>225</v>
      </c>
    </row>
    <row r="49" spans="1:10" x14ac:dyDescent="0.25">
      <c r="A49" t="s">
        <v>53</v>
      </c>
      <c r="B49" s="1">
        <v>52</v>
      </c>
      <c r="C49" s="1">
        <v>181</v>
      </c>
      <c r="D49" s="1">
        <v>90.5</v>
      </c>
      <c r="E49" s="1">
        <v>32.5</v>
      </c>
      <c r="F49" s="1">
        <v>356</v>
      </c>
      <c r="G49">
        <f>VLOOKUP(A49,transit_line_attrs!$N$1:$O$630,2,FALSE)</f>
        <v>0</v>
      </c>
      <c r="J49" s="18" t="s">
        <v>226</v>
      </c>
    </row>
    <row r="50" spans="1:10" x14ac:dyDescent="0.25">
      <c r="A50" t="s">
        <v>54</v>
      </c>
      <c r="B50" s="1">
        <v>87</v>
      </c>
      <c r="C50" s="1">
        <v>238</v>
      </c>
      <c r="D50" s="1">
        <v>93.5</v>
      </c>
      <c r="E50" s="1">
        <v>33.5</v>
      </c>
      <c r="F50" s="1">
        <v>452</v>
      </c>
      <c r="G50">
        <f>VLOOKUP(A50,transit_line_attrs!$N$1:$O$630,2,FALSE)</f>
        <v>0</v>
      </c>
      <c r="J50" s="18" t="s">
        <v>229</v>
      </c>
    </row>
    <row r="51" spans="1:10" x14ac:dyDescent="0.25">
      <c r="A51" t="s">
        <v>55</v>
      </c>
      <c r="B51" s="1">
        <v>33</v>
      </c>
      <c r="C51" s="1">
        <v>208</v>
      </c>
      <c r="D51" s="1">
        <v>82</v>
      </c>
      <c r="E51" s="1">
        <v>18</v>
      </c>
      <c r="F51" s="1">
        <v>341</v>
      </c>
      <c r="G51">
        <f>VLOOKUP(A51,transit_line_attrs!$N$1:$O$630,2,FALSE)</f>
        <v>0</v>
      </c>
      <c r="J51" s="18" t="s">
        <v>230</v>
      </c>
    </row>
    <row r="52" spans="1:10" x14ac:dyDescent="0.25">
      <c r="A52" t="s">
        <v>56</v>
      </c>
      <c r="B52" s="1">
        <v>5</v>
      </c>
      <c r="C52" s="1">
        <v>60</v>
      </c>
      <c r="D52" s="1">
        <v>20</v>
      </c>
      <c r="E52" s="1">
        <v>0</v>
      </c>
      <c r="F52" s="1">
        <v>85</v>
      </c>
      <c r="G52">
        <f>VLOOKUP(A52,transit_line_attrs!$N$1:$O$630,2,FALSE)</f>
        <v>0</v>
      </c>
      <c r="J52" s="18" t="s">
        <v>236</v>
      </c>
    </row>
    <row r="53" spans="1:10" x14ac:dyDescent="0.25">
      <c r="A53" t="s">
        <v>57</v>
      </c>
      <c r="B53" s="1">
        <v>16</v>
      </c>
      <c r="C53" s="1">
        <v>53</v>
      </c>
      <c r="D53" s="1">
        <v>22.5</v>
      </c>
      <c r="E53" s="1">
        <v>10.5</v>
      </c>
      <c r="F53" s="1">
        <v>102</v>
      </c>
      <c r="G53">
        <f>VLOOKUP(A53,transit_line_attrs!$N$1:$O$630,2,FALSE)</f>
        <v>0</v>
      </c>
      <c r="J53" s="18" t="s">
        <v>258</v>
      </c>
    </row>
    <row r="54" spans="1:10" x14ac:dyDescent="0.25">
      <c r="A54" t="s">
        <v>58</v>
      </c>
      <c r="B54" s="1">
        <v>10</v>
      </c>
      <c r="C54" s="1">
        <v>82.5</v>
      </c>
      <c r="D54" s="1">
        <v>32</v>
      </c>
      <c r="E54" s="1">
        <v>3.5</v>
      </c>
      <c r="F54" s="1">
        <v>128</v>
      </c>
      <c r="G54">
        <f>VLOOKUP(A54,transit_line_attrs!$N$1:$O$630,2,FALSE)</f>
        <v>0</v>
      </c>
      <c r="J54" s="18" t="s">
        <v>259</v>
      </c>
    </row>
    <row r="55" spans="1:10" x14ac:dyDescent="0.25">
      <c r="A55" t="s">
        <v>59</v>
      </c>
      <c r="B55" s="1">
        <v>10</v>
      </c>
      <c r="C55" s="1">
        <v>23</v>
      </c>
      <c r="D55" s="1">
        <v>8</v>
      </c>
      <c r="E55" s="1">
        <v>0</v>
      </c>
      <c r="F55" s="1">
        <v>41</v>
      </c>
      <c r="G55">
        <f>VLOOKUP(A55,transit_line_attrs!$N$1:$O$630,2,FALSE)</f>
        <v>0</v>
      </c>
      <c r="J55" s="18" t="s">
        <v>260</v>
      </c>
    </row>
    <row r="56" spans="1:10" x14ac:dyDescent="0.25">
      <c r="A56" t="s">
        <v>60</v>
      </c>
      <c r="B56" s="1">
        <v>0</v>
      </c>
      <c r="C56" s="1">
        <v>40.5</v>
      </c>
      <c r="D56" s="1">
        <v>5.5</v>
      </c>
      <c r="E56" s="1">
        <v>0</v>
      </c>
      <c r="F56" s="1">
        <v>46</v>
      </c>
      <c r="G56">
        <f>VLOOKUP(A56,transit_line_attrs!$N$1:$O$630,2,FALSE)</f>
        <v>0</v>
      </c>
      <c r="J56" s="18" t="s">
        <v>261</v>
      </c>
    </row>
    <row r="57" spans="1:10" x14ac:dyDescent="0.25">
      <c r="A57" t="s">
        <v>61</v>
      </c>
      <c r="B57" s="1">
        <v>689</v>
      </c>
      <c r="C57" s="1">
        <v>715</v>
      </c>
      <c r="D57" s="1">
        <v>683</v>
      </c>
      <c r="E57" s="1">
        <v>337</v>
      </c>
      <c r="F57" s="1">
        <v>2424</v>
      </c>
      <c r="G57">
        <f>VLOOKUP(A57,transit_line_attrs!$N$1:$O$630,2,FALSE)</f>
        <v>0</v>
      </c>
      <c r="J57" s="18" t="s">
        <v>262</v>
      </c>
    </row>
    <row r="58" spans="1:10" x14ac:dyDescent="0.25">
      <c r="A58" t="s">
        <v>62</v>
      </c>
      <c r="B58" s="1">
        <v>1222</v>
      </c>
      <c r="C58" s="1">
        <v>2118.5</v>
      </c>
      <c r="D58" s="1">
        <v>1270</v>
      </c>
      <c r="E58" s="1">
        <v>1002.5</v>
      </c>
      <c r="F58" s="1">
        <v>5613</v>
      </c>
      <c r="G58">
        <f>VLOOKUP(A58,transit_line_attrs!$N$1:$O$630,2,FALSE)</f>
        <v>0</v>
      </c>
      <c r="J58" s="18" t="s">
        <v>263</v>
      </c>
    </row>
    <row r="59" spans="1:10" x14ac:dyDescent="0.25">
      <c r="A59" t="s">
        <v>63</v>
      </c>
      <c r="B59" s="1">
        <v>1460</v>
      </c>
      <c r="C59" s="1">
        <v>3047</v>
      </c>
      <c r="D59" s="1">
        <v>1382</v>
      </c>
      <c r="E59" s="1">
        <v>685</v>
      </c>
      <c r="F59" s="1">
        <v>6574</v>
      </c>
      <c r="G59">
        <f>VLOOKUP(A59,transit_line_attrs!$N$1:$O$630,2,FALSE)</f>
        <v>0</v>
      </c>
      <c r="J59" s="18" t="s">
        <v>266</v>
      </c>
    </row>
    <row r="60" spans="1:10" x14ac:dyDescent="0.25">
      <c r="A60" t="s">
        <v>64</v>
      </c>
      <c r="B60" s="1">
        <v>1158</v>
      </c>
      <c r="C60" s="1">
        <v>1844</v>
      </c>
      <c r="D60" s="1">
        <v>1097.5</v>
      </c>
      <c r="E60" s="1">
        <v>894.5</v>
      </c>
      <c r="F60" s="1">
        <v>4994</v>
      </c>
      <c r="G60">
        <f>VLOOKUP(A60,transit_line_attrs!$N$1:$O$630,2,FALSE)</f>
        <v>0</v>
      </c>
      <c r="J60" s="18" t="s">
        <v>309</v>
      </c>
    </row>
    <row r="61" spans="1:10" x14ac:dyDescent="0.25">
      <c r="A61" t="s">
        <v>65</v>
      </c>
      <c r="B61" s="1">
        <v>1844</v>
      </c>
      <c r="C61" s="1">
        <v>2735</v>
      </c>
      <c r="D61" s="1">
        <v>1947</v>
      </c>
      <c r="E61" s="1">
        <v>1343</v>
      </c>
      <c r="F61" s="1">
        <v>7869</v>
      </c>
      <c r="G61">
        <f>VLOOKUP(A61,transit_line_attrs!$N$1:$O$630,2,FALSE)</f>
        <v>0</v>
      </c>
      <c r="J61" s="18" t="s">
        <v>310</v>
      </c>
    </row>
    <row r="62" spans="1:10" x14ac:dyDescent="0.25">
      <c r="A62" t="s">
        <v>66</v>
      </c>
      <c r="B62" s="1">
        <v>2253</v>
      </c>
      <c r="C62" s="1">
        <v>6109.5</v>
      </c>
      <c r="D62" s="1">
        <v>2830</v>
      </c>
      <c r="E62" s="1">
        <v>2274.5</v>
      </c>
      <c r="F62" s="1">
        <v>13467</v>
      </c>
      <c r="G62">
        <f>VLOOKUP(A62,transit_line_attrs!$N$1:$O$630,2,FALSE)</f>
        <v>0</v>
      </c>
      <c r="J62" s="18" t="s">
        <v>311</v>
      </c>
    </row>
    <row r="63" spans="1:10" x14ac:dyDescent="0.25">
      <c r="A63" t="s">
        <v>67</v>
      </c>
      <c r="B63" s="1">
        <v>2300</v>
      </c>
      <c r="C63" s="1">
        <v>4095.5</v>
      </c>
      <c r="D63" s="1">
        <v>2294</v>
      </c>
      <c r="E63" s="1">
        <v>1626.5</v>
      </c>
      <c r="F63" s="1">
        <v>10316</v>
      </c>
      <c r="G63">
        <f>VLOOKUP(A63,transit_line_attrs!$N$1:$O$630,2,FALSE)</f>
        <v>0</v>
      </c>
      <c r="J63" s="18" t="s">
        <v>312</v>
      </c>
    </row>
    <row r="64" spans="1:10" x14ac:dyDescent="0.25">
      <c r="A64" t="s">
        <v>68</v>
      </c>
      <c r="B64" s="1">
        <v>803</v>
      </c>
      <c r="C64" s="1">
        <v>1342.5</v>
      </c>
      <c r="D64" s="1">
        <v>555</v>
      </c>
      <c r="E64" s="1">
        <v>81.5</v>
      </c>
      <c r="F64" s="1">
        <v>2782</v>
      </c>
      <c r="G64">
        <f>VLOOKUP(A64,transit_line_attrs!$N$1:$O$630,2,FALSE)</f>
        <v>0</v>
      </c>
      <c r="J64" s="18" t="s">
        <v>313</v>
      </c>
    </row>
    <row r="65" spans="1:10" x14ac:dyDescent="0.25">
      <c r="A65" t="s">
        <v>69</v>
      </c>
      <c r="B65" s="1">
        <v>985</v>
      </c>
      <c r="C65" s="1">
        <v>1748</v>
      </c>
      <c r="D65" s="1">
        <v>1291.5</v>
      </c>
      <c r="E65" s="1">
        <v>683.5</v>
      </c>
      <c r="F65" s="1">
        <v>4708</v>
      </c>
      <c r="G65">
        <f>VLOOKUP(A65,transit_line_attrs!$N$1:$O$630,2,FALSE)</f>
        <v>0</v>
      </c>
      <c r="J65" s="18" t="s">
        <v>314</v>
      </c>
    </row>
    <row r="66" spans="1:10" x14ac:dyDescent="0.25">
      <c r="A66" t="s">
        <v>70</v>
      </c>
      <c r="B66" s="1">
        <v>718</v>
      </c>
      <c r="C66" s="1">
        <v>1416</v>
      </c>
      <c r="D66" s="1">
        <v>966</v>
      </c>
      <c r="E66" s="1">
        <v>644</v>
      </c>
      <c r="F66" s="1">
        <v>3744</v>
      </c>
      <c r="G66">
        <f>VLOOKUP(A66,transit_line_attrs!$N$1:$O$630,2,FALSE)</f>
        <v>0</v>
      </c>
      <c r="J66" s="18" t="s">
        <v>315</v>
      </c>
    </row>
    <row r="67" spans="1:10" x14ac:dyDescent="0.25">
      <c r="A67" t="s">
        <v>71</v>
      </c>
      <c r="B67" s="1">
        <v>1164</v>
      </c>
      <c r="C67" s="1">
        <v>1290</v>
      </c>
      <c r="D67" s="1">
        <v>787</v>
      </c>
      <c r="E67" s="1">
        <v>229</v>
      </c>
      <c r="F67" s="1">
        <v>3470</v>
      </c>
      <c r="G67">
        <f>VLOOKUP(A67,transit_line_attrs!$N$1:$O$630,2,FALSE)</f>
        <v>0</v>
      </c>
      <c r="J67" s="18" t="s">
        <v>316</v>
      </c>
    </row>
    <row r="68" spans="1:10" x14ac:dyDescent="0.25">
      <c r="A68" t="s">
        <v>72</v>
      </c>
      <c r="B68" s="1">
        <v>692</v>
      </c>
      <c r="C68" s="1">
        <v>1050.5</v>
      </c>
      <c r="D68" s="1">
        <v>922</v>
      </c>
      <c r="E68" s="1">
        <v>576.5</v>
      </c>
      <c r="F68" s="1">
        <v>3241</v>
      </c>
      <c r="G68">
        <f>VLOOKUP(A68,transit_line_attrs!$N$1:$O$630,2,FALSE)</f>
        <v>0</v>
      </c>
      <c r="J68" s="18" t="s">
        <v>317</v>
      </c>
    </row>
    <row r="69" spans="1:10" x14ac:dyDescent="0.25">
      <c r="A69" t="s">
        <v>73</v>
      </c>
      <c r="B69" s="1">
        <v>558</v>
      </c>
      <c r="C69" s="1">
        <v>976.5</v>
      </c>
      <c r="D69" s="1">
        <v>650.5</v>
      </c>
      <c r="E69" s="1">
        <v>467</v>
      </c>
      <c r="F69" s="1">
        <v>2652</v>
      </c>
      <c r="G69">
        <f>VLOOKUP(A69,transit_line_attrs!$N$1:$O$630,2,FALSE)</f>
        <v>0</v>
      </c>
      <c r="J69" s="18" t="s">
        <v>318</v>
      </c>
    </row>
    <row r="70" spans="1:10" x14ac:dyDescent="0.25">
      <c r="A70" t="s">
        <v>74</v>
      </c>
      <c r="B70" s="1">
        <v>507</v>
      </c>
      <c r="C70" s="1">
        <v>33.5</v>
      </c>
      <c r="D70" s="1">
        <v>497.5</v>
      </c>
      <c r="E70" s="1">
        <v>0</v>
      </c>
      <c r="F70" s="1">
        <v>1038</v>
      </c>
      <c r="G70">
        <f>VLOOKUP(A70,transit_line_attrs!$N$1:$O$630,2,FALSE)</f>
        <v>0</v>
      </c>
      <c r="J70" s="18" t="s">
        <v>319</v>
      </c>
    </row>
    <row r="71" spans="1:10" x14ac:dyDescent="0.25">
      <c r="A71" t="s">
        <v>75</v>
      </c>
      <c r="B71" s="1">
        <v>1015</v>
      </c>
      <c r="C71" s="1">
        <v>1879.5</v>
      </c>
      <c r="D71" s="1">
        <v>1038</v>
      </c>
      <c r="E71" s="1">
        <v>851.5</v>
      </c>
      <c r="F71" s="1">
        <v>4784</v>
      </c>
      <c r="G71">
        <f>VLOOKUP(A71,transit_line_attrs!$N$1:$O$630,2,FALSE)</f>
        <v>0</v>
      </c>
      <c r="J71" s="18" t="s">
        <v>1134</v>
      </c>
    </row>
    <row r="72" spans="1:10" x14ac:dyDescent="0.25">
      <c r="A72" t="s">
        <v>76</v>
      </c>
      <c r="B72" s="1">
        <v>374</v>
      </c>
      <c r="C72" s="1">
        <v>18</v>
      </c>
      <c r="D72" s="1">
        <v>331</v>
      </c>
      <c r="E72" s="1">
        <v>0</v>
      </c>
      <c r="F72" s="1">
        <v>723</v>
      </c>
      <c r="G72">
        <f>VLOOKUP(A72,transit_line_attrs!$N$1:$O$630,2,FALSE)</f>
        <v>0</v>
      </c>
    </row>
    <row r="73" spans="1:10" x14ac:dyDescent="0.25">
      <c r="A73" t="s">
        <v>77</v>
      </c>
      <c r="B73" s="1">
        <v>431</v>
      </c>
      <c r="C73" s="1">
        <v>23</v>
      </c>
      <c r="D73" s="1">
        <v>434</v>
      </c>
      <c r="E73" s="1">
        <v>21</v>
      </c>
      <c r="F73" s="1">
        <v>909</v>
      </c>
      <c r="G73">
        <f>VLOOKUP(A73,transit_line_attrs!$N$1:$O$630,2,FALSE)</f>
        <v>0</v>
      </c>
    </row>
    <row r="74" spans="1:10" x14ac:dyDescent="0.25">
      <c r="A74" t="s">
        <v>78</v>
      </c>
      <c r="B74" s="1">
        <v>121</v>
      </c>
      <c r="C74" s="1">
        <v>15.5</v>
      </c>
      <c r="D74" s="1">
        <v>152.5</v>
      </c>
      <c r="E74" s="1">
        <v>0</v>
      </c>
      <c r="F74" s="1">
        <v>289</v>
      </c>
      <c r="G74">
        <f>VLOOKUP(A74,transit_line_attrs!$N$1:$O$630,2,FALSE)</f>
        <v>0</v>
      </c>
    </row>
    <row r="75" spans="1:10" x14ac:dyDescent="0.25">
      <c r="A75" t="s">
        <v>79</v>
      </c>
      <c r="B75" s="1">
        <v>1284</v>
      </c>
      <c r="C75" s="1">
        <v>1612</v>
      </c>
      <c r="D75" s="1">
        <v>1372</v>
      </c>
      <c r="E75" s="1">
        <v>762</v>
      </c>
      <c r="F75" s="1">
        <v>5030</v>
      </c>
      <c r="G75">
        <f>VLOOKUP(A75,transit_line_attrs!$N$1:$O$630,2,FALSE)</f>
        <v>0</v>
      </c>
    </row>
    <row r="76" spans="1:10" x14ac:dyDescent="0.25">
      <c r="A76" t="s">
        <v>80</v>
      </c>
      <c r="B76" s="1">
        <v>39</v>
      </c>
      <c r="C76" s="1">
        <v>84.5</v>
      </c>
      <c r="D76" s="1">
        <v>36</v>
      </c>
      <c r="E76" s="1">
        <v>16.5</v>
      </c>
      <c r="F76" s="1">
        <v>176</v>
      </c>
      <c r="G76">
        <f>VLOOKUP(A76,transit_line_attrs!$N$1:$O$630,2,FALSE)</f>
        <v>0</v>
      </c>
    </row>
    <row r="77" spans="1:10" x14ac:dyDescent="0.25">
      <c r="A77" t="s">
        <v>81</v>
      </c>
      <c r="B77" s="1">
        <v>598</v>
      </c>
      <c r="C77" s="1">
        <v>770.5</v>
      </c>
      <c r="D77" s="1">
        <v>644</v>
      </c>
      <c r="E77" s="1">
        <v>384.5</v>
      </c>
      <c r="F77" s="1">
        <v>2397</v>
      </c>
      <c r="G77">
        <f>VLOOKUP(A77,transit_line_attrs!$N$1:$O$630,2,FALSE)</f>
        <v>0</v>
      </c>
    </row>
    <row r="78" spans="1:10" x14ac:dyDescent="0.25">
      <c r="A78" t="s">
        <v>82</v>
      </c>
      <c r="B78" s="1">
        <v>183</v>
      </c>
      <c r="C78" s="1">
        <v>268</v>
      </c>
      <c r="D78" s="1">
        <v>115.5</v>
      </c>
      <c r="E78" s="1">
        <v>21.5</v>
      </c>
      <c r="F78" s="1">
        <v>588</v>
      </c>
      <c r="G78">
        <f>VLOOKUP(A78,transit_line_attrs!$N$1:$O$630,2,FALSE)</f>
        <v>0</v>
      </c>
    </row>
    <row r="79" spans="1:10" x14ac:dyDescent="0.25">
      <c r="A79" t="s">
        <v>83</v>
      </c>
      <c r="B79" s="1">
        <v>1162</v>
      </c>
      <c r="C79" s="1">
        <v>858</v>
      </c>
      <c r="D79" s="1">
        <v>1076</v>
      </c>
      <c r="E79" s="1">
        <v>578</v>
      </c>
      <c r="F79" s="1">
        <v>3674</v>
      </c>
      <c r="G79">
        <f>VLOOKUP(A79,transit_line_attrs!$N$1:$O$630,2,FALSE)</f>
        <v>0</v>
      </c>
    </row>
    <row r="80" spans="1:10" x14ac:dyDescent="0.25">
      <c r="A80" t="s">
        <v>84</v>
      </c>
      <c r="B80" s="1">
        <v>366</v>
      </c>
      <c r="C80" s="1">
        <v>549.5</v>
      </c>
      <c r="D80" s="1">
        <v>315.5</v>
      </c>
      <c r="E80" s="1">
        <v>127</v>
      </c>
      <c r="F80" s="1">
        <v>1358</v>
      </c>
      <c r="G80">
        <f>VLOOKUP(A80,transit_line_attrs!$N$1:$O$630,2,FALSE)</f>
        <v>0</v>
      </c>
    </row>
    <row r="81" spans="1:7" x14ac:dyDescent="0.25">
      <c r="A81" t="s">
        <v>85</v>
      </c>
      <c r="B81" s="1">
        <v>1341</v>
      </c>
      <c r="C81" s="1">
        <v>889</v>
      </c>
      <c r="D81" s="1">
        <v>1253.5</v>
      </c>
      <c r="E81" s="1">
        <v>669.5</v>
      </c>
      <c r="F81" s="1">
        <v>4153</v>
      </c>
      <c r="G81">
        <f>VLOOKUP(A81,transit_line_attrs!$N$1:$O$630,2,FALSE)</f>
        <v>0</v>
      </c>
    </row>
    <row r="82" spans="1:7" x14ac:dyDescent="0.25">
      <c r="A82" t="s">
        <v>86</v>
      </c>
      <c r="B82" s="1">
        <v>605</v>
      </c>
      <c r="C82" s="1">
        <v>71.5</v>
      </c>
      <c r="D82" s="1">
        <v>498</v>
      </c>
      <c r="E82" s="1">
        <v>71.5</v>
      </c>
      <c r="F82" s="1">
        <v>1246</v>
      </c>
      <c r="G82">
        <f>VLOOKUP(A82,transit_line_attrs!$N$1:$O$630,2,FALSE)</f>
        <v>0</v>
      </c>
    </row>
    <row r="83" spans="1:7" x14ac:dyDescent="0.25">
      <c r="A83" t="s">
        <v>87</v>
      </c>
      <c r="B83" s="1">
        <v>186</v>
      </c>
      <c r="C83" s="1">
        <v>514</v>
      </c>
      <c r="D83" s="1">
        <v>280.5</v>
      </c>
      <c r="E83" s="1">
        <v>327.5</v>
      </c>
      <c r="F83" s="1">
        <v>1308</v>
      </c>
      <c r="G83">
        <f>VLOOKUP(A83,transit_line_attrs!$N$1:$O$630,2,FALSE)</f>
        <v>0</v>
      </c>
    </row>
    <row r="84" spans="1:7" x14ac:dyDescent="0.25">
      <c r="A84" t="s">
        <v>88</v>
      </c>
      <c r="B84" s="1">
        <v>485</v>
      </c>
      <c r="C84" s="1">
        <v>917.5</v>
      </c>
      <c r="D84" s="1">
        <v>555.5</v>
      </c>
      <c r="E84" s="1">
        <v>126</v>
      </c>
      <c r="F84" s="1">
        <v>2084</v>
      </c>
      <c r="G84">
        <f>VLOOKUP(A84,transit_line_attrs!$N$1:$O$630,2,FALSE)</f>
        <v>0</v>
      </c>
    </row>
    <row r="85" spans="1:7" x14ac:dyDescent="0.25">
      <c r="A85" t="s">
        <v>89</v>
      </c>
      <c r="B85" s="1">
        <v>529</v>
      </c>
      <c r="C85" s="1">
        <v>979</v>
      </c>
      <c r="D85" s="1">
        <v>689</v>
      </c>
      <c r="E85" s="1">
        <v>586</v>
      </c>
      <c r="F85" s="1">
        <v>2783</v>
      </c>
      <c r="G85">
        <f>VLOOKUP(A85,transit_line_attrs!$N$1:$O$630,2,FALSE)</f>
        <v>0</v>
      </c>
    </row>
    <row r="86" spans="1:7" x14ac:dyDescent="0.25">
      <c r="A86" t="s">
        <v>90</v>
      </c>
      <c r="B86" s="1">
        <v>540</v>
      </c>
      <c r="C86" s="1">
        <v>454</v>
      </c>
      <c r="D86" s="1">
        <v>502</v>
      </c>
      <c r="E86" s="1">
        <v>179</v>
      </c>
      <c r="F86" s="1">
        <v>1675</v>
      </c>
      <c r="G86">
        <f>VLOOKUP(A86,transit_line_attrs!$N$1:$O$630,2,FALSE)</f>
        <v>0</v>
      </c>
    </row>
    <row r="87" spans="1:7" x14ac:dyDescent="0.25">
      <c r="A87" t="s">
        <v>91</v>
      </c>
      <c r="B87" s="1">
        <v>1721</v>
      </c>
      <c r="C87" s="1">
        <v>4867</v>
      </c>
      <c r="D87" s="1">
        <v>2525.5</v>
      </c>
      <c r="E87" s="1">
        <v>1510.5</v>
      </c>
      <c r="F87" s="1">
        <v>10624</v>
      </c>
      <c r="G87">
        <f>VLOOKUP(A87,transit_line_attrs!$N$1:$O$630,2,FALSE)</f>
        <v>0</v>
      </c>
    </row>
    <row r="88" spans="1:7" x14ac:dyDescent="0.25">
      <c r="A88" t="s">
        <v>92</v>
      </c>
      <c r="B88" s="1">
        <v>84</v>
      </c>
      <c r="C88" s="1">
        <v>0</v>
      </c>
      <c r="D88" s="1">
        <v>78</v>
      </c>
      <c r="E88" s="1">
        <v>19</v>
      </c>
      <c r="F88" s="1">
        <v>181</v>
      </c>
      <c r="G88">
        <f>VLOOKUP(A88,transit_line_attrs!$N$1:$O$630,2,FALSE)</f>
        <v>0</v>
      </c>
    </row>
    <row r="89" spans="1:7" x14ac:dyDescent="0.25">
      <c r="A89" t="s">
        <v>93</v>
      </c>
      <c r="B89" s="1">
        <v>1645</v>
      </c>
      <c r="C89" s="1">
        <v>3392.5</v>
      </c>
      <c r="D89" s="1">
        <v>1773</v>
      </c>
      <c r="E89" s="1">
        <v>1124.5</v>
      </c>
      <c r="F89" s="1">
        <v>7935</v>
      </c>
      <c r="G89">
        <f>VLOOKUP(A89,transit_line_attrs!$N$1:$O$630,2,FALSE)</f>
        <v>0</v>
      </c>
    </row>
    <row r="90" spans="1:7" x14ac:dyDescent="0.25">
      <c r="A90" t="s">
        <v>94</v>
      </c>
      <c r="B90" s="1">
        <v>2408</v>
      </c>
      <c r="C90" s="1">
        <v>3284.5</v>
      </c>
      <c r="D90" s="1">
        <v>2631</v>
      </c>
      <c r="E90" s="1">
        <v>1411.5</v>
      </c>
      <c r="F90" s="1">
        <v>9735</v>
      </c>
      <c r="G90">
        <f>VLOOKUP(A90,transit_line_attrs!$N$1:$O$630,2,FALSE)</f>
        <v>0</v>
      </c>
    </row>
    <row r="91" spans="1:7" x14ac:dyDescent="0.25">
      <c r="A91" t="s">
        <v>95</v>
      </c>
      <c r="B91" s="1">
        <v>1398</v>
      </c>
      <c r="C91" s="1">
        <v>2801</v>
      </c>
      <c r="D91" s="1">
        <v>2047</v>
      </c>
      <c r="E91" s="1">
        <v>1502</v>
      </c>
      <c r="F91" s="1">
        <v>7748</v>
      </c>
      <c r="G91">
        <f>VLOOKUP(A91,transit_line_attrs!$N$1:$O$630,2,FALSE)</f>
        <v>0</v>
      </c>
    </row>
    <row r="92" spans="1:7" x14ac:dyDescent="0.25">
      <c r="A92" t="s">
        <v>96</v>
      </c>
      <c r="B92" s="1">
        <v>1249</v>
      </c>
      <c r="C92" s="1">
        <v>2820</v>
      </c>
      <c r="D92" s="1">
        <v>1930.5</v>
      </c>
      <c r="E92" s="1">
        <v>1444.5</v>
      </c>
      <c r="F92" s="1">
        <v>7444</v>
      </c>
      <c r="G92">
        <f>VLOOKUP(A92,transit_line_attrs!$N$1:$O$630,2,FALSE)</f>
        <v>0</v>
      </c>
    </row>
    <row r="93" spans="1:7" x14ac:dyDescent="0.25">
      <c r="A93" t="s">
        <v>97</v>
      </c>
      <c r="B93" s="1">
        <v>290</v>
      </c>
      <c r="C93" s="1">
        <v>197.5</v>
      </c>
      <c r="D93" s="1">
        <v>222.5</v>
      </c>
      <c r="E93" s="1">
        <v>129</v>
      </c>
      <c r="F93" s="1">
        <v>839</v>
      </c>
      <c r="G93">
        <f>VLOOKUP(A93,transit_line_attrs!$N$1:$O$630,2,FALSE)</f>
        <v>0</v>
      </c>
    </row>
    <row r="94" spans="1:7" x14ac:dyDescent="0.25">
      <c r="A94" t="s">
        <v>98</v>
      </c>
      <c r="B94" s="1">
        <v>2611</v>
      </c>
      <c r="C94" s="1">
        <v>4903.5</v>
      </c>
      <c r="D94" s="1">
        <v>2659.5</v>
      </c>
      <c r="E94" s="1">
        <v>1824</v>
      </c>
      <c r="F94" s="1">
        <v>11998</v>
      </c>
      <c r="G94">
        <f>VLOOKUP(A94,transit_line_attrs!$N$1:$O$630,2,FALSE)</f>
        <v>0</v>
      </c>
    </row>
    <row r="95" spans="1:7" x14ac:dyDescent="0.25">
      <c r="A95" t="s">
        <v>99</v>
      </c>
      <c r="B95" s="1">
        <v>1241</v>
      </c>
      <c r="C95" s="1">
        <v>3007</v>
      </c>
      <c r="D95" s="1">
        <v>1783</v>
      </c>
      <c r="E95" s="1">
        <v>1979</v>
      </c>
      <c r="F95" s="1">
        <v>8010</v>
      </c>
      <c r="G95">
        <f>VLOOKUP(A95,transit_line_attrs!$N$1:$O$630,2,FALSE)</f>
        <v>0</v>
      </c>
    </row>
    <row r="96" spans="1:7" x14ac:dyDescent="0.25">
      <c r="A96" t="s">
        <v>100</v>
      </c>
      <c r="B96" s="1">
        <v>546</v>
      </c>
      <c r="C96" s="1">
        <v>855.5</v>
      </c>
      <c r="D96" s="1">
        <v>492</v>
      </c>
      <c r="E96" s="1">
        <v>284.5</v>
      </c>
      <c r="F96" s="1">
        <v>2178</v>
      </c>
      <c r="G96">
        <f>VLOOKUP(A96,transit_line_attrs!$N$1:$O$630,2,FALSE)</f>
        <v>0</v>
      </c>
    </row>
    <row r="97" spans="1:7" x14ac:dyDescent="0.25">
      <c r="A97" t="s">
        <v>101</v>
      </c>
      <c r="B97" s="1">
        <v>314</v>
      </c>
      <c r="C97" s="1">
        <v>0</v>
      </c>
      <c r="D97" s="1">
        <v>321</v>
      </c>
      <c r="E97" s="1">
        <v>0</v>
      </c>
      <c r="F97" s="1">
        <v>635</v>
      </c>
      <c r="G97">
        <f>VLOOKUP(A97,transit_line_attrs!$N$1:$O$630,2,FALSE)</f>
        <v>0</v>
      </c>
    </row>
    <row r="98" spans="1:7" x14ac:dyDescent="0.25">
      <c r="A98" t="s">
        <v>102</v>
      </c>
      <c r="B98" s="1">
        <v>316</v>
      </c>
      <c r="C98" s="1">
        <v>43.5</v>
      </c>
      <c r="D98" s="1">
        <v>264</v>
      </c>
      <c r="E98" s="1">
        <v>58.5</v>
      </c>
      <c r="F98" s="1">
        <v>682</v>
      </c>
      <c r="G98">
        <f>VLOOKUP(A98,transit_line_attrs!$N$1:$O$630,2,FALSE)</f>
        <v>0</v>
      </c>
    </row>
    <row r="99" spans="1:7" x14ac:dyDescent="0.25">
      <c r="A99" t="s">
        <v>103</v>
      </c>
      <c r="B99" s="1">
        <v>156</v>
      </c>
      <c r="C99" s="1">
        <v>17</v>
      </c>
      <c r="D99" s="1">
        <v>182</v>
      </c>
      <c r="E99" s="1">
        <v>0</v>
      </c>
      <c r="F99" s="1">
        <v>355</v>
      </c>
      <c r="G99">
        <f>VLOOKUP(A99,transit_line_attrs!$N$1:$O$630,2,FALSE)</f>
        <v>0</v>
      </c>
    </row>
    <row r="100" spans="1:7" x14ac:dyDescent="0.25">
      <c r="A100" t="s">
        <v>104</v>
      </c>
      <c r="B100" s="1">
        <v>1111</v>
      </c>
      <c r="C100" s="1">
        <v>2262</v>
      </c>
      <c r="D100" s="1">
        <v>986.5</v>
      </c>
      <c r="E100" s="1">
        <v>541.5</v>
      </c>
      <c r="F100" s="1">
        <v>4901</v>
      </c>
      <c r="G100">
        <f>VLOOKUP(A100,transit_line_attrs!$N$1:$O$630,2,FALSE)</f>
        <v>0</v>
      </c>
    </row>
    <row r="101" spans="1:7" x14ac:dyDescent="0.25">
      <c r="A101" t="s">
        <v>105</v>
      </c>
      <c r="B101" s="1">
        <v>31</v>
      </c>
      <c r="C101" s="1">
        <v>108</v>
      </c>
      <c r="D101" s="1">
        <v>50</v>
      </c>
      <c r="E101" s="1">
        <v>49</v>
      </c>
      <c r="F101" s="1">
        <v>238</v>
      </c>
      <c r="G101">
        <f>VLOOKUP(A101,transit_line_attrs!$N$1:$O$630,2,FALSE)</f>
        <v>0</v>
      </c>
    </row>
    <row r="102" spans="1:7" x14ac:dyDescent="0.25">
      <c r="A102" t="s">
        <v>106</v>
      </c>
      <c r="B102" s="1">
        <v>156</v>
      </c>
      <c r="C102" s="1">
        <v>69</v>
      </c>
      <c r="D102" s="1">
        <v>65</v>
      </c>
      <c r="E102" s="1">
        <v>0</v>
      </c>
      <c r="F102" s="1">
        <v>290</v>
      </c>
      <c r="G102">
        <f>VLOOKUP(A102,transit_line_attrs!$N$1:$O$630,2,FALSE)</f>
        <v>0</v>
      </c>
    </row>
    <row r="103" spans="1:7" x14ac:dyDescent="0.25">
      <c r="A103" t="s">
        <v>107</v>
      </c>
      <c r="B103" s="1">
        <v>373</v>
      </c>
      <c r="C103" s="1">
        <v>60</v>
      </c>
      <c r="D103" s="1">
        <v>336</v>
      </c>
      <c r="E103" s="1">
        <v>56</v>
      </c>
      <c r="F103" s="1">
        <v>825</v>
      </c>
      <c r="G103">
        <f>VLOOKUP(A103,transit_line_attrs!$N$1:$O$630,2,FALSE)</f>
        <v>0</v>
      </c>
    </row>
    <row r="104" spans="1:7" x14ac:dyDescent="0.25">
      <c r="A104" t="s">
        <v>108</v>
      </c>
      <c r="B104" s="1">
        <v>752</v>
      </c>
      <c r="C104" s="1">
        <v>1104.5</v>
      </c>
      <c r="D104" s="1">
        <v>811</v>
      </c>
      <c r="E104" s="1">
        <v>511.5</v>
      </c>
      <c r="F104" s="1">
        <v>3179</v>
      </c>
      <c r="G104">
        <f>VLOOKUP(A104,transit_line_attrs!$N$1:$O$630,2,FALSE)</f>
        <v>0</v>
      </c>
    </row>
    <row r="105" spans="1:7" x14ac:dyDescent="0.25">
      <c r="A105" t="s">
        <v>109</v>
      </c>
      <c r="B105" s="1">
        <v>869</v>
      </c>
      <c r="C105" s="1">
        <v>1043.5</v>
      </c>
      <c r="D105" s="1">
        <v>761.5</v>
      </c>
      <c r="E105" s="1">
        <v>419</v>
      </c>
      <c r="F105" s="1">
        <v>3093</v>
      </c>
      <c r="G105">
        <f>VLOOKUP(A105,transit_line_attrs!$N$1:$O$630,2,FALSE)</f>
        <v>0</v>
      </c>
    </row>
    <row r="106" spans="1:7" x14ac:dyDescent="0.25">
      <c r="A106" t="s">
        <v>110</v>
      </c>
      <c r="B106" s="1">
        <v>338</v>
      </c>
      <c r="C106" s="1">
        <v>639.5</v>
      </c>
      <c r="D106" s="1">
        <v>533.5</v>
      </c>
      <c r="E106" s="1">
        <v>285</v>
      </c>
      <c r="F106" s="1">
        <v>1796</v>
      </c>
      <c r="G106">
        <f>VLOOKUP(A106,transit_line_attrs!$N$1:$O$630,2,FALSE)</f>
        <v>0</v>
      </c>
    </row>
    <row r="107" spans="1:7" x14ac:dyDescent="0.25">
      <c r="A107" t="s">
        <v>111</v>
      </c>
      <c r="B107" s="1">
        <v>457</v>
      </c>
      <c r="C107" s="1">
        <v>1205</v>
      </c>
      <c r="D107" s="1">
        <v>487</v>
      </c>
      <c r="E107" s="1">
        <v>16</v>
      </c>
      <c r="F107" s="1">
        <v>2165</v>
      </c>
      <c r="G107">
        <f>VLOOKUP(A107,transit_line_attrs!$N$1:$O$630,2,FALSE)</f>
        <v>0</v>
      </c>
    </row>
    <row r="108" spans="1:7" x14ac:dyDescent="0.25">
      <c r="A108" t="s">
        <v>112</v>
      </c>
      <c r="B108" s="1">
        <v>1066</v>
      </c>
      <c r="C108" s="1">
        <v>1913</v>
      </c>
      <c r="D108" s="1">
        <v>1432</v>
      </c>
      <c r="E108" s="1">
        <v>236</v>
      </c>
      <c r="F108" s="1">
        <v>4647</v>
      </c>
      <c r="G108">
        <f>VLOOKUP(A108,transit_line_attrs!$N$1:$O$630,2,FALSE)</f>
        <v>0</v>
      </c>
    </row>
    <row r="109" spans="1:7" x14ac:dyDescent="0.25">
      <c r="A109" t="s">
        <v>113</v>
      </c>
      <c r="B109" s="1">
        <v>825</v>
      </c>
      <c r="C109" s="1">
        <v>2003</v>
      </c>
      <c r="D109" s="1">
        <v>1055.5</v>
      </c>
      <c r="E109" s="1">
        <v>1389.5</v>
      </c>
      <c r="F109" s="1">
        <v>5273</v>
      </c>
      <c r="G109">
        <f>VLOOKUP(A109,transit_line_attrs!$N$1:$O$630,2,FALSE)</f>
        <v>0</v>
      </c>
    </row>
    <row r="110" spans="1:7" x14ac:dyDescent="0.25">
      <c r="A110" t="s">
        <v>114</v>
      </c>
      <c r="B110" s="1">
        <v>855</v>
      </c>
      <c r="C110" s="1">
        <v>1929</v>
      </c>
      <c r="D110" s="1">
        <v>990.5</v>
      </c>
      <c r="E110" s="1">
        <v>1046.5</v>
      </c>
      <c r="F110" s="1">
        <v>4821</v>
      </c>
      <c r="G110">
        <f>VLOOKUP(A110,transit_line_attrs!$N$1:$O$630,2,FALSE)</f>
        <v>0</v>
      </c>
    </row>
    <row r="111" spans="1:7" x14ac:dyDescent="0.25">
      <c r="A111" t="s">
        <v>115</v>
      </c>
      <c r="B111" s="1">
        <v>937</v>
      </c>
      <c r="C111" s="1">
        <v>2792</v>
      </c>
      <c r="D111" s="1">
        <v>1258.5</v>
      </c>
      <c r="E111" s="1">
        <v>1095.5</v>
      </c>
      <c r="F111" s="1">
        <v>6083</v>
      </c>
      <c r="G111">
        <f>VLOOKUP(A111,transit_line_attrs!$N$1:$O$630,2,FALSE)</f>
        <v>0</v>
      </c>
    </row>
    <row r="112" spans="1:7" x14ac:dyDescent="0.25">
      <c r="A112" t="s">
        <v>116</v>
      </c>
      <c r="B112" s="1">
        <v>490</v>
      </c>
      <c r="C112" s="1">
        <v>192</v>
      </c>
      <c r="D112" s="1">
        <v>608</v>
      </c>
      <c r="E112" s="1">
        <v>83</v>
      </c>
      <c r="F112" s="1">
        <v>1373</v>
      </c>
      <c r="G112">
        <f>VLOOKUP(A112,transit_line_attrs!$N$1:$O$630,2,FALSE)</f>
        <v>0</v>
      </c>
    </row>
    <row r="113" spans="1:7" x14ac:dyDescent="0.25">
      <c r="A113" t="s">
        <v>117</v>
      </c>
      <c r="B113" s="1">
        <v>904</v>
      </c>
      <c r="C113" s="1">
        <v>1540</v>
      </c>
      <c r="D113" s="1">
        <v>1101.5</v>
      </c>
      <c r="E113" s="1">
        <v>855.5</v>
      </c>
      <c r="F113" s="1">
        <v>4401</v>
      </c>
      <c r="G113">
        <f>VLOOKUP(A113,transit_line_attrs!$N$1:$O$630,2,FALSE)</f>
        <v>0</v>
      </c>
    </row>
    <row r="114" spans="1:7" x14ac:dyDescent="0.25">
      <c r="A114" t="s">
        <v>118</v>
      </c>
      <c r="B114" s="1">
        <v>553</v>
      </c>
      <c r="C114" s="1">
        <v>26</v>
      </c>
      <c r="D114" s="1">
        <v>472</v>
      </c>
      <c r="E114" s="1">
        <v>51</v>
      </c>
      <c r="F114" s="1">
        <v>1102</v>
      </c>
      <c r="G114">
        <f>VLOOKUP(A114,transit_line_attrs!$N$1:$O$630,2,FALSE)</f>
        <v>0</v>
      </c>
    </row>
    <row r="115" spans="1:7" x14ac:dyDescent="0.25">
      <c r="A115" t="s">
        <v>119</v>
      </c>
      <c r="B115" s="1">
        <v>537</v>
      </c>
      <c r="C115" s="1">
        <v>22.5</v>
      </c>
      <c r="D115" s="1">
        <v>407</v>
      </c>
      <c r="E115" s="1">
        <v>57.5</v>
      </c>
      <c r="F115" s="1">
        <v>1024</v>
      </c>
      <c r="G115">
        <f>VLOOKUP(A115,transit_line_attrs!$N$1:$O$630,2,FALSE)</f>
        <v>0</v>
      </c>
    </row>
    <row r="116" spans="1:7" x14ac:dyDescent="0.25">
      <c r="A116" t="s">
        <v>120</v>
      </c>
      <c r="B116" s="1">
        <v>153</v>
      </c>
      <c r="C116" s="1">
        <v>66.5</v>
      </c>
      <c r="D116" s="1">
        <v>131.5</v>
      </c>
      <c r="E116" s="1">
        <v>6</v>
      </c>
      <c r="F116" s="1">
        <v>357</v>
      </c>
      <c r="G116">
        <f>VLOOKUP(A116,transit_line_attrs!$N$1:$O$630,2,FALSE)</f>
        <v>0</v>
      </c>
    </row>
    <row r="117" spans="1:7" x14ac:dyDescent="0.25">
      <c r="A117" t="s">
        <v>121</v>
      </c>
      <c r="B117" s="1">
        <v>1014</v>
      </c>
      <c r="C117" s="1">
        <v>1801.5</v>
      </c>
      <c r="D117" s="1">
        <v>1254.5</v>
      </c>
      <c r="E117" s="1">
        <v>853</v>
      </c>
      <c r="F117" s="1">
        <v>4923</v>
      </c>
      <c r="G117">
        <f>VLOOKUP(A117,transit_line_attrs!$N$1:$O$630,2,FALSE)</f>
        <v>0</v>
      </c>
    </row>
    <row r="118" spans="1:7" x14ac:dyDescent="0.25">
      <c r="A118" t="s">
        <v>122</v>
      </c>
      <c r="B118" s="1">
        <v>203</v>
      </c>
      <c r="C118" s="1">
        <v>34.5</v>
      </c>
      <c r="D118" s="1">
        <v>457.5</v>
      </c>
      <c r="E118" s="1">
        <v>188</v>
      </c>
      <c r="F118" s="1">
        <v>883</v>
      </c>
      <c r="G118">
        <f>VLOOKUP(A118,transit_line_attrs!$N$1:$O$630,2,FALSE)</f>
        <v>0</v>
      </c>
    </row>
    <row r="119" spans="1:7" x14ac:dyDescent="0.25">
      <c r="A119" t="s">
        <v>123</v>
      </c>
      <c r="B119" s="1">
        <v>170</v>
      </c>
      <c r="C119" s="1">
        <v>435.5</v>
      </c>
      <c r="D119" s="1">
        <v>233</v>
      </c>
      <c r="E119" s="1">
        <v>263.5</v>
      </c>
      <c r="F119" s="1">
        <v>1102</v>
      </c>
      <c r="G119">
        <f>VLOOKUP(A119,transit_line_attrs!$N$1:$O$630,2,FALSE)</f>
        <v>0</v>
      </c>
    </row>
    <row r="120" spans="1:7" x14ac:dyDescent="0.25">
      <c r="A120" t="s">
        <v>124</v>
      </c>
      <c r="B120" s="1">
        <v>1015</v>
      </c>
      <c r="C120" s="1">
        <v>1920</v>
      </c>
      <c r="D120" s="1">
        <v>1156.5</v>
      </c>
      <c r="E120" s="1">
        <v>1049.5</v>
      </c>
      <c r="F120" s="1">
        <v>5141</v>
      </c>
      <c r="G120">
        <f>VLOOKUP(A120,transit_line_attrs!$N$1:$O$630,2,FALSE)</f>
        <v>0</v>
      </c>
    </row>
    <row r="121" spans="1:7" x14ac:dyDescent="0.25">
      <c r="A121" t="s">
        <v>125</v>
      </c>
      <c r="B121" s="1">
        <v>243</v>
      </c>
      <c r="C121" s="1">
        <v>535</v>
      </c>
      <c r="D121" s="1">
        <v>371</v>
      </c>
      <c r="E121" s="1">
        <v>336</v>
      </c>
      <c r="F121" s="1">
        <v>1485</v>
      </c>
      <c r="G121">
        <f>VLOOKUP(A121,transit_line_attrs!$N$1:$O$630,2,FALSE)</f>
        <v>0</v>
      </c>
    </row>
    <row r="122" spans="1:7" x14ac:dyDescent="0.25">
      <c r="A122" t="s">
        <v>126</v>
      </c>
      <c r="B122" s="1">
        <v>58</v>
      </c>
      <c r="C122" s="1">
        <v>27.5</v>
      </c>
      <c r="D122" s="1">
        <v>44.5</v>
      </c>
      <c r="E122" s="1">
        <v>14</v>
      </c>
      <c r="F122" s="1">
        <v>144</v>
      </c>
      <c r="G122">
        <f>VLOOKUP(A122,transit_line_attrs!$N$1:$O$630,2,FALSE)</f>
        <v>0</v>
      </c>
    </row>
    <row r="123" spans="1:7" x14ac:dyDescent="0.25">
      <c r="A123" t="s">
        <v>127</v>
      </c>
      <c r="B123" s="1">
        <v>327</v>
      </c>
      <c r="C123" s="1">
        <v>64</v>
      </c>
      <c r="D123" s="1">
        <v>367</v>
      </c>
      <c r="E123" s="1">
        <v>116</v>
      </c>
      <c r="F123" s="1">
        <v>874</v>
      </c>
      <c r="G123">
        <f>VLOOKUP(A123,transit_line_attrs!$N$1:$O$630,2,FALSE)</f>
        <v>1</v>
      </c>
    </row>
    <row r="124" spans="1:7" x14ac:dyDescent="0.25">
      <c r="A124" t="s">
        <v>128</v>
      </c>
      <c r="B124" s="1">
        <v>136</v>
      </c>
      <c r="C124" s="1">
        <v>0</v>
      </c>
      <c r="D124" s="1">
        <v>125</v>
      </c>
      <c r="E124" s="1">
        <v>32</v>
      </c>
      <c r="F124" s="1">
        <v>293</v>
      </c>
      <c r="G124">
        <f>VLOOKUP(A124,transit_line_attrs!$N$1:$O$630,2,FALSE)</f>
        <v>0</v>
      </c>
    </row>
    <row r="125" spans="1:7" x14ac:dyDescent="0.25">
      <c r="A125" t="s">
        <v>129</v>
      </c>
      <c r="B125" s="1">
        <v>153</v>
      </c>
      <c r="C125" s="1">
        <v>0</v>
      </c>
      <c r="D125" s="1">
        <v>141</v>
      </c>
      <c r="E125" s="1">
        <v>27</v>
      </c>
      <c r="F125" s="1">
        <v>321</v>
      </c>
      <c r="G125">
        <f>VLOOKUP(A125,transit_line_attrs!$N$1:$O$630,2,FALSE)</f>
        <v>1</v>
      </c>
    </row>
    <row r="126" spans="1:7" x14ac:dyDescent="0.25">
      <c r="A126" t="s">
        <v>130</v>
      </c>
      <c r="B126" s="1">
        <v>242</v>
      </c>
      <c r="C126" s="1">
        <v>34.5</v>
      </c>
      <c r="D126" s="1">
        <v>160.5</v>
      </c>
      <c r="E126" s="1">
        <v>71</v>
      </c>
      <c r="F126" s="1">
        <v>508</v>
      </c>
      <c r="G126">
        <f>VLOOKUP(A126,transit_line_attrs!$N$1:$O$630,2,FALSE)</f>
        <v>0</v>
      </c>
    </row>
    <row r="127" spans="1:7" x14ac:dyDescent="0.25">
      <c r="A127" t="s">
        <v>131</v>
      </c>
      <c r="B127" s="1">
        <v>198</v>
      </c>
      <c r="C127" s="1">
        <v>121.5</v>
      </c>
      <c r="D127" s="1">
        <v>185.5</v>
      </c>
      <c r="E127" s="1">
        <v>116</v>
      </c>
      <c r="F127" s="1">
        <v>621</v>
      </c>
      <c r="G127">
        <f>VLOOKUP(A127,transit_line_attrs!$N$1:$O$630,2,FALSE)</f>
        <v>0</v>
      </c>
    </row>
    <row r="128" spans="1:7" x14ac:dyDescent="0.25">
      <c r="A128" t="s">
        <v>132</v>
      </c>
      <c r="B128" s="1">
        <v>97</v>
      </c>
      <c r="C128" s="1">
        <v>34</v>
      </c>
      <c r="D128" s="1">
        <v>91.5</v>
      </c>
      <c r="E128" s="1">
        <v>11.5</v>
      </c>
      <c r="F128" s="1">
        <v>234</v>
      </c>
      <c r="G128">
        <f>VLOOKUP(A128,transit_line_attrs!$N$1:$O$630,2,FALSE)</f>
        <v>0</v>
      </c>
    </row>
    <row r="129" spans="1:7" x14ac:dyDescent="0.25">
      <c r="A129" t="s">
        <v>133</v>
      </c>
      <c r="B129" s="1">
        <v>1820</v>
      </c>
      <c r="C129" s="1">
        <v>3494.5</v>
      </c>
      <c r="D129" s="1">
        <v>2021.5</v>
      </c>
      <c r="E129" s="1">
        <v>1701</v>
      </c>
      <c r="F129" s="1">
        <v>9037</v>
      </c>
      <c r="G129">
        <f>VLOOKUP(A129,transit_line_attrs!$N$1:$O$630,2,FALSE)</f>
        <v>0</v>
      </c>
    </row>
    <row r="130" spans="1:7" x14ac:dyDescent="0.25">
      <c r="A130" t="s">
        <v>134</v>
      </c>
      <c r="B130" s="1">
        <v>319</v>
      </c>
      <c r="C130" s="1">
        <v>94.5</v>
      </c>
      <c r="D130" s="1">
        <v>337</v>
      </c>
      <c r="E130" s="1">
        <v>155.5</v>
      </c>
      <c r="F130" s="1">
        <v>906</v>
      </c>
      <c r="G130">
        <f>VLOOKUP(A130,transit_line_attrs!$N$1:$O$630,2,FALSE)</f>
        <v>0</v>
      </c>
    </row>
    <row r="131" spans="1:7" x14ac:dyDescent="0.25">
      <c r="A131" t="s">
        <v>135</v>
      </c>
      <c r="B131" s="1">
        <v>204</v>
      </c>
      <c r="C131" s="1">
        <v>102.5</v>
      </c>
      <c r="D131" s="1">
        <v>177.5</v>
      </c>
      <c r="E131" s="1">
        <v>65</v>
      </c>
      <c r="F131" s="1">
        <v>549</v>
      </c>
      <c r="G131">
        <f>VLOOKUP(A131,transit_line_attrs!$N$1:$O$630,2,FALSE)</f>
        <v>0</v>
      </c>
    </row>
    <row r="132" spans="1:7" x14ac:dyDescent="0.25">
      <c r="A132" t="s">
        <v>136</v>
      </c>
      <c r="B132" s="1">
        <v>126</v>
      </c>
      <c r="C132" s="1">
        <v>30.5</v>
      </c>
      <c r="D132" s="1">
        <v>118.5</v>
      </c>
      <c r="E132" s="1">
        <v>34</v>
      </c>
      <c r="F132" s="1">
        <v>309</v>
      </c>
      <c r="G132">
        <f>VLOOKUP(A132,transit_line_attrs!$N$1:$O$630,2,FALSE)</f>
        <v>0</v>
      </c>
    </row>
    <row r="133" spans="1:7" x14ac:dyDescent="0.25">
      <c r="A133" t="s">
        <v>137</v>
      </c>
      <c r="B133" s="1">
        <v>764</v>
      </c>
      <c r="C133" s="1">
        <v>1241.5</v>
      </c>
      <c r="D133" s="1">
        <v>607</v>
      </c>
      <c r="E133" s="1">
        <v>820.5</v>
      </c>
      <c r="F133" s="1">
        <v>3433</v>
      </c>
      <c r="G133">
        <f>VLOOKUP(A133,transit_line_attrs!$N$1:$O$630,2,FALSE)</f>
        <v>0</v>
      </c>
    </row>
    <row r="134" spans="1:7" x14ac:dyDescent="0.25">
      <c r="A134" t="s">
        <v>138</v>
      </c>
      <c r="B134" s="1">
        <v>458</v>
      </c>
      <c r="C134" s="1">
        <v>674</v>
      </c>
      <c r="D134" s="1">
        <v>460</v>
      </c>
      <c r="E134" s="1">
        <v>265</v>
      </c>
      <c r="F134" s="1">
        <v>1857</v>
      </c>
      <c r="G134">
        <f>VLOOKUP(A134,transit_line_attrs!$N$1:$O$630,2,FALSE)</f>
        <v>0</v>
      </c>
    </row>
    <row r="135" spans="1:7" x14ac:dyDescent="0.25">
      <c r="A135" t="s">
        <v>139</v>
      </c>
      <c r="B135" s="1">
        <v>819</v>
      </c>
      <c r="C135" s="1">
        <v>2038</v>
      </c>
      <c r="D135" s="1">
        <v>780</v>
      </c>
      <c r="E135" s="1">
        <v>715</v>
      </c>
      <c r="F135" s="1">
        <v>4352</v>
      </c>
      <c r="G135">
        <f>VLOOKUP(A135,transit_line_attrs!$N$1:$O$630,2,FALSE)</f>
        <v>0</v>
      </c>
    </row>
    <row r="136" spans="1:7" x14ac:dyDescent="0.25">
      <c r="A136" t="s">
        <v>140</v>
      </c>
      <c r="B136" s="1">
        <v>650</v>
      </c>
      <c r="C136" s="1">
        <v>1177</v>
      </c>
      <c r="D136" s="1">
        <v>652.5</v>
      </c>
      <c r="E136" s="1">
        <v>578.5</v>
      </c>
      <c r="F136" s="1">
        <v>3058</v>
      </c>
      <c r="G136">
        <f>VLOOKUP(A136,transit_line_attrs!$N$1:$O$630,2,FALSE)</f>
        <v>0</v>
      </c>
    </row>
    <row r="137" spans="1:7" x14ac:dyDescent="0.25">
      <c r="A137" t="s">
        <v>141</v>
      </c>
      <c r="B137" s="1">
        <v>608</v>
      </c>
      <c r="C137" s="1">
        <v>1151</v>
      </c>
      <c r="D137" s="1">
        <v>652.5</v>
      </c>
      <c r="E137" s="1">
        <v>607.5</v>
      </c>
      <c r="F137" s="1">
        <v>3019</v>
      </c>
      <c r="G137">
        <f>VLOOKUP(A137,transit_line_attrs!$N$1:$O$630,2,FALSE)</f>
        <v>0</v>
      </c>
    </row>
    <row r="138" spans="1:7" x14ac:dyDescent="0.25">
      <c r="A138" t="s">
        <v>142</v>
      </c>
      <c r="B138" s="1">
        <v>18</v>
      </c>
      <c r="C138" s="1">
        <v>78</v>
      </c>
      <c r="D138" s="1">
        <v>27</v>
      </c>
      <c r="E138" s="1">
        <v>8</v>
      </c>
      <c r="F138" s="1">
        <v>131</v>
      </c>
      <c r="G138">
        <f>VLOOKUP(A138,transit_line_attrs!$N$1:$O$630,2,FALSE)</f>
        <v>0</v>
      </c>
    </row>
    <row r="139" spans="1:7" x14ac:dyDescent="0.25">
      <c r="A139" t="s">
        <v>143</v>
      </c>
      <c r="B139" s="1">
        <v>550</v>
      </c>
      <c r="C139" s="1">
        <v>1689</v>
      </c>
      <c r="D139" s="1">
        <v>821.5</v>
      </c>
      <c r="E139" s="1">
        <v>584.5</v>
      </c>
      <c r="F139" s="1">
        <v>3645</v>
      </c>
      <c r="G139">
        <f>VLOOKUP(A139,transit_line_attrs!$N$1:$O$630,2,FALSE)</f>
        <v>0</v>
      </c>
    </row>
    <row r="140" spans="1:7" x14ac:dyDescent="0.25">
      <c r="A140" t="s">
        <v>144</v>
      </c>
      <c r="B140" s="1">
        <v>201</v>
      </c>
      <c r="C140" s="1">
        <v>0</v>
      </c>
      <c r="D140" s="1">
        <v>266</v>
      </c>
      <c r="E140" s="1">
        <v>154</v>
      </c>
      <c r="F140" s="1">
        <v>621</v>
      </c>
      <c r="G140">
        <f>VLOOKUP(A140,transit_line_attrs!$N$1:$O$630,2,FALSE)</f>
        <v>0</v>
      </c>
    </row>
    <row r="141" spans="1:7" x14ac:dyDescent="0.25">
      <c r="A141" t="s">
        <v>145</v>
      </c>
      <c r="B141" s="1">
        <v>134</v>
      </c>
      <c r="C141" s="1">
        <v>273</v>
      </c>
      <c r="D141" s="1">
        <v>147</v>
      </c>
      <c r="E141" s="1">
        <v>108</v>
      </c>
      <c r="F141" s="1">
        <v>662</v>
      </c>
      <c r="G141">
        <f>VLOOKUP(A141,transit_line_attrs!$N$1:$O$630,2,FALSE)</f>
        <v>0</v>
      </c>
    </row>
    <row r="142" spans="1:7" x14ac:dyDescent="0.25">
      <c r="A142" t="s">
        <v>146</v>
      </c>
      <c r="B142" s="1">
        <v>1295</v>
      </c>
      <c r="C142" s="1">
        <v>3005.5</v>
      </c>
      <c r="D142" s="1">
        <v>1460.5</v>
      </c>
      <c r="E142" s="1">
        <v>1266</v>
      </c>
      <c r="F142" s="1">
        <v>7027</v>
      </c>
      <c r="G142">
        <f>VLOOKUP(A142,transit_line_attrs!$N$1:$O$630,2,FALSE)</f>
        <v>0</v>
      </c>
    </row>
    <row r="143" spans="1:7" x14ac:dyDescent="0.25">
      <c r="A143" t="s">
        <v>147</v>
      </c>
      <c r="B143" s="1">
        <v>60</v>
      </c>
      <c r="C143" s="1">
        <v>27</v>
      </c>
      <c r="D143" s="1">
        <v>98</v>
      </c>
      <c r="E143" s="1">
        <v>73</v>
      </c>
      <c r="F143" s="1">
        <v>258</v>
      </c>
      <c r="G143">
        <f>VLOOKUP(A143,transit_line_attrs!$N$1:$O$630,2,FALSE)</f>
        <v>0</v>
      </c>
    </row>
    <row r="144" spans="1:7" x14ac:dyDescent="0.25">
      <c r="A144" t="s">
        <v>148</v>
      </c>
      <c r="B144" s="1">
        <v>170</v>
      </c>
      <c r="C144" s="1">
        <v>44</v>
      </c>
      <c r="D144" s="1">
        <v>161.5</v>
      </c>
      <c r="E144" s="1">
        <v>26.5</v>
      </c>
      <c r="F144" s="1">
        <v>402</v>
      </c>
      <c r="G144">
        <f>VLOOKUP(A144,transit_line_attrs!$N$1:$O$630,2,FALSE)</f>
        <v>0</v>
      </c>
    </row>
    <row r="145" spans="1:7" x14ac:dyDescent="0.25">
      <c r="A145" t="s">
        <v>149</v>
      </c>
      <c r="B145" s="1">
        <v>49</v>
      </c>
      <c r="C145" s="1">
        <v>40.5</v>
      </c>
      <c r="D145" s="1">
        <v>37.5</v>
      </c>
      <c r="E145" s="1">
        <v>26</v>
      </c>
      <c r="F145" s="1">
        <v>153</v>
      </c>
      <c r="G145">
        <f>VLOOKUP(A145,transit_line_attrs!$N$1:$O$630,2,FALSE)</f>
        <v>0</v>
      </c>
    </row>
    <row r="146" spans="1:7" x14ac:dyDescent="0.25">
      <c r="A146" t="s">
        <v>150</v>
      </c>
      <c r="B146" s="1">
        <v>202</v>
      </c>
      <c r="C146" s="1">
        <v>512</v>
      </c>
      <c r="D146" s="1">
        <v>257</v>
      </c>
      <c r="E146" s="1">
        <v>188</v>
      </c>
      <c r="F146" s="1">
        <v>1159</v>
      </c>
      <c r="G146">
        <f>VLOOKUP(A146,transit_line_attrs!$N$1:$O$630,2,FALSE)</f>
        <v>0</v>
      </c>
    </row>
    <row r="147" spans="1:7" x14ac:dyDescent="0.25">
      <c r="A147" t="s">
        <v>151</v>
      </c>
      <c r="B147" s="1">
        <v>108</v>
      </c>
      <c r="C147" s="1">
        <v>0</v>
      </c>
      <c r="D147" s="1">
        <v>99</v>
      </c>
      <c r="E147" s="1">
        <v>32</v>
      </c>
      <c r="F147" s="1">
        <v>239</v>
      </c>
      <c r="G147">
        <f>VLOOKUP(A147,transit_line_attrs!$N$1:$O$630,2,FALSE)</f>
        <v>0</v>
      </c>
    </row>
    <row r="148" spans="1:7" x14ac:dyDescent="0.25">
      <c r="A148" t="s">
        <v>152</v>
      </c>
      <c r="B148" s="1">
        <v>135</v>
      </c>
      <c r="C148" s="1">
        <v>39</v>
      </c>
      <c r="D148" s="1">
        <v>222.5</v>
      </c>
      <c r="E148" s="1">
        <v>173.5</v>
      </c>
      <c r="F148" s="1">
        <v>570</v>
      </c>
      <c r="G148">
        <f>VLOOKUP(A148,transit_line_attrs!$N$1:$O$630,2,FALSE)</f>
        <v>0</v>
      </c>
    </row>
    <row r="149" spans="1:7" x14ac:dyDescent="0.25">
      <c r="A149" t="s">
        <v>153</v>
      </c>
      <c r="B149" s="1">
        <v>136</v>
      </c>
      <c r="C149" s="1">
        <v>23.5</v>
      </c>
      <c r="D149" s="1">
        <v>141.5</v>
      </c>
      <c r="E149" s="1">
        <v>178</v>
      </c>
      <c r="F149" s="1">
        <v>479</v>
      </c>
      <c r="G149">
        <f>VLOOKUP(A149,transit_line_attrs!$N$1:$O$630,2,FALSE)</f>
        <v>0</v>
      </c>
    </row>
    <row r="150" spans="1:7" x14ac:dyDescent="0.25">
      <c r="A150" t="s">
        <v>154</v>
      </c>
      <c r="B150" s="1">
        <v>184</v>
      </c>
      <c r="C150" s="1">
        <v>20</v>
      </c>
      <c r="D150" s="1">
        <v>165</v>
      </c>
      <c r="E150" s="1">
        <v>41</v>
      </c>
      <c r="F150" s="1">
        <v>410</v>
      </c>
      <c r="G150">
        <f>VLOOKUP(A150,transit_line_attrs!$N$1:$O$630,2,FALSE)</f>
        <v>0</v>
      </c>
    </row>
    <row r="151" spans="1:7" x14ac:dyDescent="0.25">
      <c r="A151" t="s">
        <v>155</v>
      </c>
      <c r="B151" s="1">
        <v>383</v>
      </c>
      <c r="C151" s="1">
        <v>900.5</v>
      </c>
      <c r="D151" s="1">
        <v>483</v>
      </c>
      <c r="E151" s="1">
        <v>271.5</v>
      </c>
      <c r="F151" s="1">
        <v>2038</v>
      </c>
      <c r="G151">
        <f>VLOOKUP(A151,transit_line_attrs!$N$1:$O$630,2,FALSE)</f>
        <v>0</v>
      </c>
    </row>
    <row r="152" spans="1:7" x14ac:dyDescent="0.25">
      <c r="A152" t="s">
        <v>156</v>
      </c>
      <c r="B152" s="1">
        <v>344</v>
      </c>
      <c r="C152" s="1">
        <v>1015.5</v>
      </c>
      <c r="D152" s="1">
        <v>443</v>
      </c>
      <c r="E152" s="1">
        <v>421.5</v>
      </c>
      <c r="F152" s="1">
        <v>2224</v>
      </c>
      <c r="G152">
        <f>VLOOKUP(A152,transit_line_attrs!$N$1:$O$630,2,FALSE)</f>
        <v>0</v>
      </c>
    </row>
    <row r="153" spans="1:7" x14ac:dyDescent="0.25">
      <c r="A153" t="s">
        <v>157</v>
      </c>
      <c r="B153" s="1">
        <v>201</v>
      </c>
      <c r="C153" s="1">
        <v>53</v>
      </c>
      <c r="D153" s="1">
        <v>141</v>
      </c>
      <c r="E153" s="1">
        <v>0</v>
      </c>
      <c r="F153" s="1">
        <v>395</v>
      </c>
      <c r="G153">
        <f>VLOOKUP(A153,transit_line_attrs!$N$1:$O$630,2,FALSE)</f>
        <v>1</v>
      </c>
    </row>
    <row r="154" spans="1:7" x14ac:dyDescent="0.25">
      <c r="A154" t="s">
        <v>158</v>
      </c>
      <c r="B154" s="1">
        <v>250</v>
      </c>
      <c r="C154" s="1">
        <v>666.5</v>
      </c>
      <c r="D154" s="1">
        <v>403</v>
      </c>
      <c r="E154" s="1">
        <v>338.5</v>
      </c>
      <c r="F154" s="1">
        <v>1658</v>
      </c>
      <c r="G154">
        <f>VLOOKUP(A154,transit_line_attrs!$N$1:$O$630,2,FALSE)</f>
        <v>0</v>
      </c>
    </row>
    <row r="155" spans="1:7" x14ac:dyDescent="0.25">
      <c r="A155" t="s">
        <v>159</v>
      </c>
      <c r="B155" s="1">
        <v>500</v>
      </c>
      <c r="C155" s="1">
        <v>1340.5</v>
      </c>
      <c r="D155" s="1">
        <v>681</v>
      </c>
      <c r="E155" s="1">
        <v>703.5</v>
      </c>
      <c r="F155" s="1">
        <v>3225</v>
      </c>
      <c r="G155">
        <f>VLOOKUP(A155,transit_line_attrs!$N$1:$O$630,2,FALSE)</f>
        <v>0</v>
      </c>
    </row>
    <row r="156" spans="1:7" x14ac:dyDescent="0.25">
      <c r="A156" t="s">
        <v>160</v>
      </c>
      <c r="B156" s="1">
        <v>20</v>
      </c>
      <c r="C156" s="1">
        <v>6.5</v>
      </c>
      <c r="D156" s="1">
        <v>24.5</v>
      </c>
      <c r="E156" s="1">
        <v>17</v>
      </c>
      <c r="F156" s="1">
        <v>68</v>
      </c>
      <c r="G156">
        <f>VLOOKUP(A156,transit_line_attrs!$N$1:$O$630,2,FALSE)</f>
        <v>0</v>
      </c>
    </row>
    <row r="157" spans="1:7" x14ac:dyDescent="0.25">
      <c r="A157" t="s">
        <v>161</v>
      </c>
      <c r="B157" s="1">
        <v>192</v>
      </c>
      <c r="C157" s="1">
        <v>58.5</v>
      </c>
      <c r="D157" s="1">
        <v>232</v>
      </c>
      <c r="E157" s="1">
        <v>122.5</v>
      </c>
      <c r="F157" s="1">
        <v>605</v>
      </c>
      <c r="G157">
        <f>VLOOKUP(A157,transit_line_attrs!$N$1:$O$630,2,FALSE)</f>
        <v>0</v>
      </c>
    </row>
    <row r="158" spans="1:7" x14ac:dyDescent="0.25">
      <c r="A158" t="s">
        <v>162</v>
      </c>
      <c r="B158" s="1">
        <v>193</v>
      </c>
      <c r="C158" s="1">
        <v>28.5</v>
      </c>
      <c r="D158" s="1">
        <v>364.5</v>
      </c>
      <c r="E158" s="1">
        <v>107</v>
      </c>
      <c r="F158" s="1">
        <v>693</v>
      </c>
      <c r="G158">
        <f>VLOOKUP(A158,transit_line_attrs!$N$1:$O$630,2,FALSE)</f>
        <v>0</v>
      </c>
    </row>
    <row r="159" spans="1:7" x14ac:dyDescent="0.25">
      <c r="A159" t="s">
        <v>163</v>
      </c>
      <c r="B159" s="1">
        <v>231</v>
      </c>
      <c r="C159" s="1">
        <v>46</v>
      </c>
      <c r="D159" s="1">
        <v>294.5</v>
      </c>
      <c r="E159" s="1">
        <v>140.5</v>
      </c>
      <c r="F159" s="1">
        <v>712</v>
      </c>
      <c r="G159">
        <f>VLOOKUP(A159,transit_line_attrs!$N$1:$O$630,2,FALSE)</f>
        <v>0</v>
      </c>
    </row>
    <row r="160" spans="1:7" x14ac:dyDescent="0.25">
      <c r="A160" t="s">
        <v>164</v>
      </c>
      <c r="B160" s="1">
        <v>868</v>
      </c>
      <c r="C160" s="1">
        <v>2136</v>
      </c>
      <c r="D160" s="1">
        <v>914</v>
      </c>
      <c r="E160" s="1">
        <v>1042</v>
      </c>
      <c r="F160" s="1">
        <v>4960</v>
      </c>
      <c r="G160">
        <f>VLOOKUP(A160,transit_line_attrs!$N$1:$O$630,2,FALSE)</f>
        <v>0</v>
      </c>
    </row>
    <row r="161" spans="1:7" x14ac:dyDescent="0.25">
      <c r="A161" t="s">
        <v>165</v>
      </c>
      <c r="B161" s="1">
        <v>409</v>
      </c>
      <c r="C161" s="1">
        <v>1073.5</v>
      </c>
      <c r="D161" s="1">
        <v>502.5</v>
      </c>
      <c r="E161" s="1">
        <v>445</v>
      </c>
      <c r="F161" s="1">
        <v>2430</v>
      </c>
      <c r="G161">
        <f>VLOOKUP(A161,transit_line_attrs!$N$1:$O$630,2,FALSE)</f>
        <v>0</v>
      </c>
    </row>
    <row r="162" spans="1:7" x14ac:dyDescent="0.25">
      <c r="A162" t="s">
        <v>166</v>
      </c>
      <c r="B162" s="1">
        <v>103</v>
      </c>
      <c r="C162" s="1">
        <v>237</v>
      </c>
      <c r="D162" s="1">
        <v>141.5</v>
      </c>
      <c r="E162" s="1">
        <v>65.5</v>
      </c>
      <c r="F162" s="1">
        <v>547</v>
      </c>
      <c r="G162">
        <f>VLOOKUP(A162,transit_line_attrs!$N$1:$O$630,2,FALSE)</f>
        <v>0</v>
      </c>
    </row>
    <row r="163" spans="1:7" x14ac:dyDescent="0.25">
      <c r="A163" t="s">
        <v>167</v>
      </c>
      <c r="B163" s="1">
        <v>170</v>
      </c>
      <c r="C163" s="1">
        <v>310</v>
      </c>
      <c r="D163" s="1">
        <v>197</v>
      </c>
      <c r="E163" s="1">
        <v>61</v>
      </c>
      <c r="F163" s="1">
        <v>738</v>
      </c>
      <c r="G163">
        <f>VLOOKUP(A163,transit_line_attrs!$N$1:$O$630,2,FALSE)</f>
        <v>0</v>
      </c>
    </row>
    <row r="164" spans="1:7" x14ac:dyDescent="0.25">
      <c r="A164" t="s">
        <v>168</v>
      </c>
      <c r="B164" s="1">
        <v>73</v>
      </c>
      <c r="C164" s="1">
        <v>0</v>
      </c>
      <c r="D164" s="1">
        <v>105</v>
      </c>
      <c r="E164" s="1">
        <v>50</v>
      </c>
      <c r="F164" s="1">
        <v>228</v>
      </c>
      <c r="G164">
        <f>VLOOKUP(A164,transit_line_attrs!$N$1:$O$630,2,FALSE)</f>
        <v>0</v>
      </c>
    </row>
    <row r="165" spans="1:7" x14ac:dyDescent="0.25">
      <c r="A165" t="s">
        <v>169</v>
      </c>
      <c r="B165" s="1">
        <v>86</v>
      </c>
      <c r="C165" s="1">
        <v>157</v>
      </c>
      <c r="D165" s="1">
        <v>122</v>
      </c>
      <c r="E165" s="1">
        <v>118</v>
      </c>
      <c r="F165" s="1">
        <v>483</v>
      </c>
      <c r="G165">
        <f>VLOOKUP(A165,transit_line_attrs!$N$1:$O$630,2,FALSE)</f>
        <v>0</v>
      </c>
    </row>
    <row r="166" spans="1:7" x14ac:dyDescent="0.25">
      <c r="A166" t="s">
        <v>170</v>
      </c>
      <c r="B166" s="1">
        <v>237</v>
      </c>
      <c r="C166" s="1">
        <v>25</v>
      </c>
      <c r="D166" s="1">
        <v>145</v>
      </c>
      <c r="E166" s="1">
        <v>0</v>
      </c>
      <c r="F166" s="1">
        <v>407</v>
      </c>
      <c r="G166">
        <f>VLOOKUP(A166,transit_line_attrs!$N$1:$O$630,2,FALSE)</f>
        <v>0</v>
      </c>
    </row>
    <row r="167" spans="1:7" x14ac:dyDescent="0.25">
      <c r="A167" t="s">
        <v>171</v>
      </c>
      <c r="B167" s="1">
        <v>126</v>
      </c>
      <c r="C167" s="1">
        <v>23</v>
      </c>
      <c r="D167" s="1">
        <v>85</v>
      </c>
      <c r="E167" s="1">
        <v>0</v>
      </c>
      <c r="F167" s="1">
        <v>234</v>
      </c>
      <c r="G167">
        <f>VLOOKUP(A167,transit_line_attrs!$N$1:$O$630,2,FALSE)</f>
        <v>0</v>
      </c>
    </row>
    <row r="168" spans="1:7" x14ac:dyDescent="0.25">
      <c r="A168" t="s">
        <v>172</v>
      </c>
      <c r="B168" s="1">
        <v>238</v>
      </c>
      <c r="C168" s="1">
        <v>27.5</v>
      </c>
      <c r="D168" s="1">
        <v>223</v>
      </c>
      <c r="E168" s="1">
        <v>158.5</v>
      </c>
      <c r="F168" s="1">
        <v>647</v>
      </c>
      <c r="G168">
        <f>VLOOKUP(A168,transit_line_attrs!$N$1:$O$630,2,FALSE)</f>
        <v>0</v>
      </c>
    </row>
    <row r="169" spans="1:7" x14ac:dyDescent="0.25">
      <c r="A169" t="s">
        <v>173</v>
      </c>
      <c r="B169" s="1">
        <v>288</v>
      </c>
      <c r="C169" s="1">
        <v>138</v>
      </c>
      <c r="D169" s="1">
        <v>286.5</v>
      </c>
      <c r="E169" s="1">
        <v>63.5</v>
      </c>
      <c r="F169" s="1">
        <v>776</v>
      </c>
      <c r="G169">
        <f>VLOOKUP(A169,transit_line_attrs!$N$1:$O$630,2,FALSE)</f>
        <v>0</v>
      </c>
    </row>
    <row r="170" spans="1:7" x14ac:dyDescent="0.25">
      <c r="A170" t="s">
        <v>174</v>
      </c>
      <c r="B170" s="1">
        <v>56</v>
      </c>
      <c r="C170" s="1">
        <v>173.5</v>
      </c>
      <c r="D170" s="1">
        <v>85</v>
      </c>
      <c r="E170" s="1">
        <v>16.5</v>
      </c>
      <c r="F170" s="1">
        <v>331</v>
      </c>
      <c r="G170" t="e">
        <f>VLOOKUP(A170,transit_line_attrs!$N$1:$O$630,2,FALSE)</f>
        <v>#N/A</v>
      </c>
    </row>
    <row r="171" spans="1:7" x14ac:dyDescent="0.25">
      <c r="A171" t="s">
        <v>175</v>
      </c>
      <c r="B171" s="1">
        <v>5</v>
      </c>
      <c r="C171" s="1">
        <v>0</v>
      </c>
      <c r="D171" s="1">
        <v>3</v>
      </c>
      <c r="E171" s="1">
        <v>0</v>
      </c>
      <c r="F171" s="1">
        <v>8</v>
      </c>
      <c r="G171">
        <f>VLOOKUP(A171,transit_line_attrs!$N$1:$O$630,2,FALSE)</f>
        <v>0</v>
      </c>
    </row>
    <row r="172" spans="1:7" x14ac:dyDescent="0.25">
      <c r="A172" t="s">
        <v>176</v>
      </c>
      <c r="B172" s="1">
        <v>95</v>
      </c>
      <c r="C172" s="1">
        <v>6.5</v>
      </c>
      <c r="D172" s="1">
        <v>94</v>
      </c>
      <c r="E172" s="1">
        <v>7.5</v>
      </c>
      <c r="F172" s="1">
        <v>203</v>
      </c>
      <c r="G172">
        <f>VLOOKUP(A172,transit_line_attrs!$N$1:$O$630,2,FALSE)</f>
        <v>0</v>
      </c>
    </row>
    <row r="173" spans="1:7" x14ac:dyDescent="0.25">
      <c r="A173" t="s">
        <v>177</v>
      </c>
      <c r="B173" s="1">
        <v>50</v>
      </c>
      <c r="C173" s="1">
        <v>28.5</v>
      </c>
      <c r="D173" s="1">
        <v>27</v>
      </c>
      <c r="E173" s="1">
        <v>2.5</v>
      </c>
      <c r="F173" s="1">
        <v>108</v>
      </c>
      <c r="G173">
        <f>VLOOKUP(A173,transit_line_attrs!$N$1:$O$630,2,FALSE)</f>
        <v>1</v>
      </c>
    </row>
    <row r="174" spans="1:7" x14ac:dyDescent="0.25">
      <c r="A174" t="s">
        <v>178</v>
      </c>
      <c r="B174" s="1">
        <v>25</v>
      </c>
      <c r="C174" s="1">
        <v>99.5</v>
      </c>
      <c r="D174" s="1">
        <v>14.5</v>
      </c>
      <c r="E174" s="1">
        <v>0</v>
      </c>
      <c r="F174" s="1">
        <v>139</v>
      </c>
      <c r="G174">
        <f>VLOOKUP(A174,transit_line_attrs!$N$1:$O$630,2,FALSE)</f>
        <v>0</v>
      </c>
    </row>
    <row r="175" spans="1:7" x14ac:dyDescent="0.25">
      <c r="A175" t="s">
        <v>179</v>
      </c>
      <c r="B175" s="1">
        <v>108</v>
      </c>
      <c r="C175" s="1">
        <v>64</v>
      </c>
      <c r="D175" s="1">
        <v>62</v>
      </c>
      <c r="E175" s="1">
        <v>0</v>
      </c>
      <c r="F175" s="1">
        <v>234</v>
      </c>
      <c r="G175">
        <f>VLOOKUP(A175,transit_line_attrs!$N$1:$O$630,2,FALSE)</f>
        <v>0</v>
      </c>
    </row>
    <row r="176" spans="1:7" x14ac:dyDescent="0.25">
      <c r="A176" t="s">
        <v>180</v>
      </c>
      <c r="B176" s="1">
        <v>24</v>
      </c>
      <c r="C176" s="1">
        <v>104</v>
      </c>
      <c r="D176" s="1">
        <v>19</v>
      </c>
      <c r="E176" s="1">
        <v>11</v>
      </c>
      <c r="F176" s="1">
        <v>158</v>
      </c>
      <c r="G176">
        <f>VLOOKUP(A176,transit_line_attrs!$N$1:$O$630,2,FALSE)</f>
        <v>0</v>
      </c>
    </row>
    <row r="177" spans="1:7" x14ac:dyDescent="0.25">
      <c r="A177" t="s">
        <v>181</v>
      </c>
      <c r="B177" s="1">
        <v>12</v>
      </c>
      <c r="C177" s="1">
        <v>0</v>
      </c>
      <c r="D177" s="1">
        <v>20</v>
      </c>
      <c r="E177" s="1">
        <v>6</v>
      </c>
      <c r="F177" s="1">
        <v>38</v>
      </c>
      <c r="G177">
        <f>VLOOKUP(A177,transit_line_attrs!$N$1:$O$630,2,FALSE)</f>
        <v>0</v>
      </c>
    </row>
    <row r="178" spans="1:7" x14ac:dyDescent="0.25">
      <c r="A178" t="s">
        <v>182</v>
      </c>
      <c r="B178" s="1">
        <v>161</v>
      </c>
      <c r="C178" s="1">
        <v>0</v>
      </c>
      <c r="D178" s="1">
        <v>209</v>
      </c>
      <c r="E178" s="1">
        <v>42</v>
      </c>
      <c r="F178" s="1">
        <v>412</v>
      </c>
      <c r="G178">
        <f>VLOOKUP(A178,transit_line_attrs!$N$1:$O$630,2,FALSE)</f>
        <v>1</v>
      </c>
    </row>
    <row r="179" spans="1:7" x14ac:dyDescent="0.25">
      <c r="A179" t="s">
        <v>183</v>
      </c>
      <c r="B179" s="1">
        <v>176</v>
      </c>
      <c r="C179" s="1">
        <v>53.5</v>
      </c>
      <c r="D179" s="1">
        <v>144.5</v>
      </c>
      <c r="E179" s="1">
        <v>31</v>
      </c>
      <c r="F179" s="1">
        <v>405</v>
      </c>
      <c r="G179">
        <f>VLOOKUP(A179,transit_line_attrs!$N$1:$O$630,2,FALSE)</f>
        <v>1</v>
      </c>
    </row>
    <row r="180" spans="1:7" x14ac:dyDescent="0.25">
      <c r="A180" t="s">
        <v>184</v>
      </c>
      <c r="B180" s="1">
        <v>976</v>
      </c>
      <c r="C180" s="1">
        <v>146</v>
      </c>
      <c r="D180" s="1">
        <v>793.5</v>
      </c>
      <c r="E180" s="1">
        <v>97.5</v>
      </c>
      <c r="F180" s="1">
        <v>2013</v>
      </c>
      <c r="G180">
        <f>VLOOKUP(A180,transit_line_attrs!$N$1:$O$630,2,FALSE)</f>
        <v>1</v>
      </c>
    </row>
    <row r="181" spans="1:7" x14ac:dyDescent="0.25">
      <c r="A181" t="s">
        <v>185</v>
      </c>
      <c r="B181" s="1">
        <v>454</v>
      </c>
      <c r="C181" s="1">
        <v>43</v>
      </c>
      <c r="D181" s="1">
        <v>442</v>
      </c>
      <c r="E181" s="1">
        <v>63</v>
      </c>
      <c r="F181" s="1">
        <v>1002</v>
      </c>
      <c r="G181">
        <f>VLOOKUP(A181,transit_line_attrs!$N$1:$O$630,2,FALSE)</f>
        <v>1</v>
      </c>
    </row>
    <row r="182" spans="1:7" x14ac:dyDescent="0.25">
      <c r="A182" t="s">
        <v>186</v>
      </c>
      <c r="B182" s="1">
        <v>111</v>
      </c>
      <c r="C182" s="1">
        <v>15.5</v>
      </c>
      <c r="D182" s="1">
        <v>161</v>
      </c>
      <c r="E182" s="1">
        <v>66.5</v>
      </c>
      <c r="F182" s="1">
        <v>354</v>
      </c>
      <c r="G182" t="e">
        <f>VLOOKUP(A182,transit_line_attrs!$N$1:$O$630,2,FALSE)</f>
        <v>#N/A</v>
      </c>
    </row>
    <row r="183" spans="1:7" x14ac:dyDescent="0.25">
      <c r="A183" t="s">
        <v>187</v>
      </c>
      <c r="B183" s="1">
        <v>409</v>
      </c>
      <c r="C183" s="1">
        <v>41.5</v>
      </c>
      <c r="D183" s="1">
        <v>379</v>
      </c>
      <c r="E183" s="1">
        <v>76.5</v>
      </c>
      <c r="F183" s="1">
        <v>906</v>
      </c>
      <c r="G183">
        <f>VLOOKUP(A183,transit_line_attrs!$N$1:$O$630,2,FALSE)</f>
        <v>1</v>
      </c>
    </row>
    <row r="184" spans="1:7" x14ac:dyDescent="0.25">
      <c r="A184" t="s">
        <v>188</v>
      </c>
      <c r="B184" s="1">
        <v>132</v>
      </c>
      <c r="C184" s="1">
        <v>0</v>
      </c>
      <c r="D184" s="1">
        <v>98</v>
      </c>
      <c r="E184" s="1">
        <v>0</v>
      </c>
      <c r="F184" s="1">
        <v>230</v>
      </c>
      <c r="G184">
        <f>VLOOKUP(A184,transit_line_attrs!$N$1:$O$630,2,FALSE)</f>
        <v>1</v>
      </c>
    </row>
    <row r="185" spans="1:7" x14ac:dyDescent="0.25">
      <c r="A185" t="s">
        <v>189</v>
      </c>
      <c r="B185" s="1">
        <v>619</v>
      </c>
      <c r="C185" s="1">
        <v>49</v>
      </c>
      <c r="D185" s="1">
        <v>280</v>
      </c>
      <c r="E185" s="1">
        <v>34</v>
      </c>
      <c r="F185" s="1">
        <v>982</v>
      </c>
      <c r="G185">
        <f>VLOOKUP(A185,transit_line_attrs!$N$1:$O$630,2,FALSE)</f>
        <v>1</v>
      </c>
    </row>
    <row r="186" spans="1:7" x14ac:dyDescent="0.25">
      <c r="A186" t="s">
        <v>190</v>
      </c>
      <c r="B186" s="1">
        <v>238</v>
      </c>
      <c r="C186" s="1">
        <v>0</v>
      </c>
      <c r="D186" s="1">
        <v>503.5</v>
      </c>
      <c r="E186" s="1">
        <v>137.5</v>
      </c>
      <c r="F186" s="1">
        <v>879</v>
      </c>
      <c r="G186">
        <f>VLOOKUP(A186,transit_line_attrs!$N$1:$O$630,2,FALSE)</f>
        <v>1</v>
      </c>
    </row>
    <row r="187" spans="1:7" x14ac:dyDescent="0.25">
      <c r="A187" t="s">
        <v>191</v>
      </c>
      <c r="B187" s="1">
        <v>292</v>
      </c>
      <c r="C187" s="1">
        <v>679.5</v>
      </c>
      <c r="D187" s="1">
        <v>352</v>
      </c>
      <c r="E187" s="1">
        <v>216.5</v>
      </c>
      <c r="F187" s="1">
        <v>1540</v>
      </c>
      <c r="G187">
        <f>VLOOKUP(A187,transit_line_attrs!$N$1:$O$630,2,FALSE)</f>
        <v>1</v>
      </c>
    </row>
    <row r="188" spans="1:7" x14ac:dyDescent="0.25">
      <c r="A188" t="s">
        <v>192</v>
      </c>
      <c r="B188" s="1">
        <v>21</v>
      </c>
      <c r="C188" s="1">
        <v>53</v>
      </c>
      <c r="D188" s="1">
        <v>31.5</v>
      </c>
      <c r="E188" s="1">
        <v>16.5</v>
      </c>
      <c r="F188" s="1">
        <v>122</v>
      </c>
      <c r="G188">
        <f>VLOOKUP(A188,transit_line_attrs!$N$1:$O$630,2,FALSE)</f>
        <v>1</v>
      </c>
    </row>
    <row r="189" spans="1:7" x14ac:dyDescent="0.25">
      <c r="A189" t="s">
        <v>193</v>
      </c>
      <c r="B189" s="1">
        <v>407</v>
      </c>
      <c r="C189" s="1">
        <v>881.5</v>
      </c>
      <c r="D189" s="1">
        <v>363.5</v>
      </c>
      <c r="E189" s="1">
        <v>187</v>
      </c>
      <c r="F189" s="1">
        <v>1839</v>
      </c>
      <c r="G189">
        <f>VLOOKUP(A189,transit_line_attrs!$N$1:$O$630,2,FALSE)</f>
        <v>1</v>
      </c>
    </row>
    <row r="190" spans="1:7" x14ac:dyDescent="0.25">
      <c r="A190" t="s">
        <v>194</v>
      </c>
      <c r="B190" s="1">
        <v>170</v>
      </c>
      <c r="C190" s="1">
        <v>24</v>
      </c>
      <c r="D190" s="1">
        <v>167.5</v>
      </c>
      <c r="E190" s="1">
        <v>36.5</v>
      </c>
      <c r="F190" s="1">
        <v>398</v>
      </c>
      <c r="G190">
        <f>VLOOKUP(A190,transit_line_attrs!$N$1:$O$630,2,FALSE)</f>
        <v>1</v>
      </c>
    </row>
    <row r="191" spans="1:7" x14ac:dyDescent="0.25">
      <c r="A191" t="s">
        <v>195</v>
      </c>
      <c r="B191" s="1">
        <v>347</v>
      </c>
      <c r="C191" s="1">
        <v>569</v>
      </c>
      <c r="D191" s="1">
        <v>356</v>
      </c>
      <c r="E191" s="1">
        <v>197</v>
      </c>
      <c r="F191" s="1">
        <v>1469</v>
      </c>
      <c r="G191">
        <f>VLOOKUP(A191,transit_line_attrs!$N$1:$O$630,2,FALSE)</f>
        <v>1</v>
      </c>
    </row>
    <row r="192" spans="1:7" x14ac:dyDescent="0.25">
      <c r="A192" t="s">
        <v>196</v>
      </c>
      <c r="B192" s="1">
        <v>269</v>
      </c>
      <c r="C192" s="1">
        <v>408</v>
      </c>
      <c r="D192" s="1">
        <v>257.5</v>
      </c>
      <c r="E192" s="1">
        <v>242.5</v>
      </c>
      <c r="F192" s="1">
        <v>1177</v>
      </c>
      <c r="G192">
        <f>VLOOKUP(A192,transit_line_attrs!$N$1:$O$630,2,FALSE)</f>
        <v>1</v>
      </c>
    </row>
    <row r="193" spans="1:7" x14ac:dyDescent="0.25">
      <c r="A193" t="s">
        <v>197</v>
      </c>
      <c r="B193" s="1">
        <v>102</v>
      </c>
      <c r="C193" s="1">
        <v>222.5</v>
      </c>
      <c r="D193" s="1">
        <v>109</v>
      </c>
      <c r="E193" s="1">
        <v>57.5</v>
      </c>
      <c r="F193" s="1">
        <v>491</v>
      </c>
      <c r="G193">
        <f>VLOOKUP(A193,transit_line_attrs!$N$1:$O$630,2,FALSE)</f>
        <v>1</v>
      </c>
    </row>
    <row r="194" spans="1:7" x14ac:dyDescent="0.25">
      <c r="A194" t="s">
        <v>198</v>
      </c>
      <c r="B194" s="1">
        <v>70</v>
      </c>
      <c r="C194" s="1">
        <v>0</v>
      </c>
      <c r="D194" s="1">
        <v>32</v>
      </c>
      <c r="E194" s="1">
        <v>0</v>
      </c>
      <c r="F194" s="1">
        <v>102</v>
      </c>
      <c r="G194" t="e">
        <f>VLOOKUP(A194,transit_line_attrs!$N$1:$O$630,2,FALSE)</f>
        <v>#N/A</v>
      </c>
    </row>
    <row r="195" spans="1:7" x14ac:dyDescent="0.25">
      <c r="A195" t="s">
        <v>199</v>
      </c>
      <c r="B195" s="1">
        <v>182</v>
      </c>
      <c r="C195" s="1">
        <v>434</v>
      </c>
      <c r="D195" s="1">
        <v>159</v>
      </c>
      <c r="E195" s="1">
        <v>72</v>
      </c>
      <c r="F195" s="1">
        <v>847</v>
      </c>
      <c r="G195">
        <f>VLOOKUP(A195,transit_line_attrs!$N$1:$O$630,2,FALSE)</f>
        <v>1</v>
      </c>
    </row>
    <row r="196" spans="1:7" x14ac:dyDescent="0.25">
      <c r="A196" t="s">
        <v>200</v>
      </c>
      <c r="B196" s="1">
        <v>499</v>
      </c>
      <c r="C196" s="1">
        <v>1021.5</v>
      </c>
      <c r="D196" s="1">
        <v>546.5</v>
      </c>
      <c r="E196" s="1">
        <v>410</v>
      </c>
      <c r="F196" s="1">
        <v>2477</v>
      </c>
      <c r="G196">
        <f>VLOOKUP(A196,transit_line_attrs!$N$1:$O$630,2,FALSE)</f>
        <v>1</v>
      </c>
    </row>
    <row r="197" spans="1:7" x14ac:dyDescent="0.25">
      <c r="A197" t="s">
        <v>201</v>
      </c>
      <c r="B197" s="1">
        <v>172</v>
      </c>
      <c r="C197" s="1">
        <v>322</v>
      </c>
      <c r="D197" s="1">
        <v>167</v>
      </c>
      <c r="E197" s="1">
        <v>96</v>
      </c>
      <c r="F197" s="1">
        <v>757</v>
      </c>
      <c r="G197">
        <f>VLOOKUP(A197,transit_line_attrs!$N$1:$O$630,2,FALSE)</f>
        <v>1</v>
      </c>
    </row>
    <row r="198" spans="1:7" x14ac:dyDescent="0.25">
      <c r="A198" t="s">
        <v>202</v>
      </c>
      <c r="B198" s="1">
        <v>184</v>
      </c>
      <c r="C198" s="1">
        <v>17.5</v>
      </c>
      <c r="D198" s="1">
        <v>169</v>
      </c>
      <c r="E198" s="1">
        <v>41.5</v>
      </c>
      <c r="F198" s="1">
        <v>412</v>
      </c>
      <c r="G198">
        <f>VLOOKUP(A198,transit_line_attrs!$N$1:$O$630,2,FALSE)</f>
        <v>1</v>
      </c>
    </row>
    <row r="199" spans="1:7" x14ac:dyDescent="0.25">
      <c r="A199" t="s">
        <v>203</v>
      </c>
      <c r="B199" s="1">
        <v>120</v>
      </c>
      <c r="C199" s="1">
        <v>0</v>
      </c>
      <c r="D199" s="1">
        <v>77</v>
      </c>
      <c r="E199" s="1">
        <v>0</v>
      </c>
      <c r="F199" s="1">
        <v>197</v>
      </c>
      <c r="G199">
        <f>VLOOKUP(A199,transit_line_attrs!$N$1:$O$630,2,FALSE)</f>
        <v>1</v>
      </c>
    </row>
    <row r="200" spans="1:7" x14ac:dyDescent="0.25">
      <c r="A200" t="s">
        <v>204</v>
      </c>
      <c r="B200" s="1">
        <v>128</v>
      </c>
      <c r="C200" s="1">
        <v>0</v>
      </c>
      <c r="D200" s="1">
        <v>105</v>
      </c>
      <c r="E200" s="1">
        <v>8</v>
      </c>
      <c r="F200" s="1">
        <v>241</v>
      </c>
      <c r="G200">
        <f>VLOOKUP(A200,transit_line_attrs!$N$1:$O$630,2,FALSE)</f>
        <v>1</v>
      </c>
    </row>
    <row r="201" spans="1:7" x14ac:dyDescent="0.25">
      <c r="A201" t="s">
        <v>205</v>
      </c>
      <c r="B201" s="1">
        <v>847</v>
      </c>
      <c r="C201" s="1">
        <v>1691</v>
      </c>
      <c r="D201" s="1">
        <v>857.5</v>
      </c>
      <c r="E201" s="1">
        <v>397.5</v>
      </c>
      <c r="F201" s="1">
        <v>3793</v>
      </c>
      <c r="G201">
        <f>VLOOKUP(A201,transit_line_attrs!$N$1:$O$630,2,FALSE)</f>
        <v>1</v>
      </c>
    </row>
    <row r="202" spans="1:7" x14ac:dyDescent="0.25">
      <c r="A202" t="s">
        <v>206</v>
      </c>
      <c r="B202" s="1">
        <v>107</v>
      </c>
      <c r="C202" s="1">
        <v>186</v>
      </c>
      <c r="D202" s="1">
        <v>80</v>
      </c>
      <c r="E202" s="1">
        <v>16</v>
      </c>
      <c r="F202" s="1">
        <v>389</v>
      </c>
      <c r="G202">
        <f>VLOOKUP(A202,transit_line_attrs!$N$1:$O$630,2,FALSE)</f>
        <v>1</v>
      </c>
    </row>
    <row r="203" spans="1:7" x14ac:dyDescent="0.25">
      <c r="A203" t="s">
        <v>207</v>
      </c>
      <c r="B203" s="1">
        <v>204</v>
      </c>
      <c r="C203" s="1">
        <v>495</v>
      </c>
      <c r="D203" s="1">
        <v>247</v>
      </c>
      <c r="E203" s="1">
        <v>217</v>
      </c>
      <c r="F203" s="1">
        <v>1163</v>
      </c>
      <c r="G203">
        <f>VLOOKUP(A203,transit_line_attrs!$N$1:$O$630,2,FALSE)</f>
        <v>1</v>
      </c>
    </row>
    <row r="204" spans="1:7" x14ac:dyDescent="0.25">
      <c r="A204" t="s">
        <v>208</v>
      </c>
      <c r="B204" s="1">
        <v>333</v>
      </c>
      <c r="C204" s="1">
        <v>382.5</v>
      </c>
      <c r="D204" s="1">
        <v>268.5</v>
      </c>
      <c r="E204" s="1">
        <v>54</v>
      </c>
      <c r="F204" s="1">
        <v>1038</v>
      </c>
      <c r="G204">
        <f>VLOOKUP(A204,transit_line_attrs!$N$1:$O$630,2,FALSE)</f>
        <v>1</v>
      </c>
    </row>
    <row r="205" spans="1:7" x14ac:dyDescent="0.25">
      <c r="A205" t="s">
        <v>209</v>
      </c>
      <c r="B205" s="1">
        <v>163</v>
      </c>
      <c r="C205" s="1">
        <v>0</v>
      </c>
      <c r="D205" s="1">
        <v>128</v>
      </c>
      <c r="E205" s="1">
        <v>0</v>
      </c>
      <c r="F205" s="1">
        <v>291</v>
      </c>
      <c r="G205">
        <f>VLOOKUP(A205,transit_line_attrs!$N$1:$O$630,2,FALSE)</f>
        <v>1</v>
      </c>
    </row>
    <row r="206" spans="1:7" x14ac:dyDescent="0.25">
      <c r="A206" t="s">
        <v>210</v>
      </c>
      <c r="B206" s="1">
        <v>312</v>
      </c>
      <c r="C206" s="1">
        <v>62</v>
      </c>
      <c r="D206" s="1">
        <v>228.5</v>
      </c>
      <c r="E206" s="1">
        <v>52.5</v>
      </c>
      <c r="F206" s="1">
        <v>655</v>
      </c>
      <c r="G206">
        <f>VLOOKUP(A206,transit_line_attrs!$N$1:$O$630,2,FALSE)</f>
        <v>1</v>
      </c>
    </row>
    <row r="207" spans="1:7" x14ac:dyDescent="0.25">
      <c r="A207" t="s">
        <v>211</v>
      </c>
      <c r="B207" s="1">
        <v>1745</v>
      </c>
      <c r="C207" s="1">
        <v>2018</v>
      </c>
      <c r="D207" s="1">
        <v>1677</v>
      </c>
      <c r="E207" s="1">
        <v>932</v>
      </c>
      <c r="F207" s="1">
        <v>6372</v>
      </c>
      <c r="G207">
        <f>VLOOKUP(A207,transit_line_attrs!$N$1:$O$630,2,FALSE)</f>
        <v>1</v>
      </c>
    </row>
    <row r="208" spans="1:7" x14ac:dyDescent="0.25">
      <c r="A208" t="s">
        <v>212</v>
      </c>
      <c r="B208" s="1">
        <v>213</v>
      </c>
      <c r="C208" s="1">
        <v>24.5</v>
      </c>
      <c r="D208" s="1">
        <v>201</v>
      </c>
      <c r="E208" s="1">
        <v>82.5</v>
      </c>
      <c r="F208" s="1">
        <v>521</v>
      </c>
      <c r="G208">
        <f>VLOOKUP(A208,transit_line_attrs!$N$1:$O$630,2,FALSE)</f>
        <v>1</v>
      </c>
    </row>
    <row r="209" spans="1:7" x14ac:dyDescent="0.25">
      <c r="A209" t="s">
        <v>213</v>
      </c>
      <c r="B209" s="1">
        <v>116</v>
      </c>
      <c r="C209" s="1">
        <v>0</v>
      </c>
      <c r="D209" s="1">
        <v>85</v>
      </c>
      <c r="E209" s="1">
        <v>0</v>
      </c>
      <c r="F209" s="1">
        <v>201</v>
      </c>
      <c r="G209">
        <f>VLOOKUP(A209,transit_line_attrs!$N$1:$O$630,2,FALSE)</f>
        <v>1</v>
      </c>
    </row>
    <row r="210" spans="1:7" x14ac:dyDescent="0.25">
      <c r="A210" t="s">
        <v>214</v>
      </c>
      <c r="B210" s="1">
        <v>269</v>
      </c>
      <c r="C210" s="1">
        <v>31</v>
      </c>
      <c r="D210" s="1">
        <v>178</v>
      </c>
      <c r="E210" s="1">
        <v>29</v>
      </c>
      <c r="F210" s="1">
        <v>507</v>
      </c>
      <c r="G210">
        <f>VLOOKUP(A210,transit_line_attrs!$N$1:$O$630,2,FALSE)</f>
        <v>1</v>
      </c>
    </row>
    <row r="211" spans="1:7" x14ac:dyDescent="0.25">
      <c r="A211" t="s">
        <v>215</v>
      </c>
      <c r="B211" s="1">
        <v>159</v>
      </c>
      <c r="C211" s="1">
        <v>19</v>
      </c>
      <c r="D211" s="1">
        <v>219</v>
      </c>
      <c r="E211" s="1">
        <v>32</v>
      </c>
      <c r="F211" s="1">
        <v>429</v>
      </c>
      <c r="G211">
        <f>VLOOKUP(A211,transit_line_attrs!$N$1:$O$630,2,FALSE)</f>
        <v>1</v>
      </c>
    </row>
    <row r="212" spans="1:7" x14ac:dyDescent="0.25">
      <c r="A212" t="s">
        <v>216</v>
      </c>
      <c r="B212" s="1">
        <v>231</v>
      </c>
      <c r="C212" s="1">
        <v>68.5</v>
      </c>
      <c r="D212" s="1">
        <v>243.5</v>
      </c>
      <c r="E212" s="1">
        <v>56</v>
      </c>
      <c r="F212" s="1">
        <v>599</v>
      </c>
      <c r="G212">
        <f>VLOOKUP(A212,transit_line_attrs!$N$1:$O$630,2,FALSE)</f>
        <v>1</v>
      </c>
    </row>
    <row r="213" spans="1:7" x14ac:dyDescent="0.25">
      <c r="A213" t="s">
        <v>217</v>
      </c>
      <c r="B213" s="1">
        <v>1487</v>
      </c>
      <c r="C213" s="1">
        <v>2544</v>
      </c>
      <c r="D213" s="1">
        <v>1551.5</v>
      </c>
      <c r="E213" s="1">
        <v>773.5</v>
      </c>
      <c r="F213" s="1">
        <v>6356</v>
      </c>
      <c r="G213">
        <f>VLOOKUP(A213,transit_line_attrs!$N$1:$O$630,2,FALSE)</f>
        <v>1</v>
      </c>
    </row>
    <row r="214" spans="1:7" x14ac:dyDescent="0.25">
      <c r="A214" t="s">
        <v>218</v>
      </c>
      <c r="B214" s="1">
        <v>117</v>
      </c>
      <c r="C214" s="1">
        <v>31.5</v>
      </c>
      <c r="D214" s="1">
        <v>60.5</v>
      </c>
      <c r="E214" s="1">
        <v>13</v>
      </c>
      <c r="F214" s="1">
        <v>222</v>
      </c>
      <c r="G214">
        <f>VLOOKUP(A214,transit_line_attrs!$N$1:$O$630,2,FALSE)</f>
        <v>1</v>
      </c>
    </row>
    <row r="215" spans="1:7" x14ac:dyDescent="0.25">
      <c r="A215" t="s">
        <v>219</v>
      </c>
      <c r="B215" s="1">
        <v>803</v>
      </c>
      <c r="C215" s="1">
        <v>66.5</v>
      </c>
      <c r="D215" s="1">
        <v>665.5</v>
      </c>
      <c r="E215" s="1">
        <v>93</v>
      </c>
      <c r="F215" s="1">
        <v>1628</v>
      </c>
      <c r="G215">
        <f>VLOOKUP(A215,transit_line_attrs!$N$1:$O$630,2,FALSE)</f>
        <v>0</v>
      </c>
    </row>
    <row r="216" spans="1:7" x14ac:dyDescent="0.25">
      <c r="A216" t="s">
        <v>220</v>
      </c>
      <c r="B216" s="1">
        <v>593</v>
      </c>
      <c r="C216" s="1">
        <v>86.5</v>
      </c>
      <c r="D216" s="1">
        <v>413</v>
      </c>
      <c r="E216" s="1">
        <v>163.5</v>
      </c>
      <c r="F216" s="1">
        <v>1256</v>
      </c>
      <c r="G216">
        <f>VLOOKUP(A216,transit_line_attrs!$N$1:$O$630,2,FALSE)</f>
        <v>0</v>
      </c>
    </row>
    <row r="217" spans="1:7" x14ac:dyDescent="0.25">
      <c r="A217" t="s">
        <v>221</v>
      </c>
      <c r="B217" s="1">
        <v>198</v>
      </c>
      <c r="C217" s="1">
        <v>38</v>
      </c>
      <c r="D217" s="1">
        <v>207</v>
      </c>
      <c r="E217" s="1">
        <v>0</v>
      </c>
      <c r="F217" s="1">
        <v>443</v>
      </c>
      <c r="G217">
        <f>VLOOKUP(A217,transit_line_attrs!$N$1:$O$630,2,FALSE)</f>
        <v>0</v>
      </c>
    </row>
    <row r="218" spans="1:7" x14ac:dyDescent="0.25">
      <c r="A218" t="s">
        <v>222</v>
      </c>
      <c r="B218" s="1">
        <v>253</v>
      </c>
      <c r="C218" s="1">
        <v>24.5</v>
      </c>
      <c r="D218" s="1">
        <v>271.5</v>
      </c>
      <c r="E218" s="1">
        <v>39</v>
      </c>
      <c r="F218" s="1">
        <v>588</v>
      </c>
      <c r="G218" t="e">
        <f>VLOOKUP(A218,transit_line_attrs!$N$1:$O$630,2,FALSE)</f>
        <v>#N/A</v>
      </c>
    </row>
    <row r="219" spans="1:7" x14ac:dyDescent="0.25">
      <c r="A219" t="s">
        <v>223</v>
      </c>
      <c r="B219" s="1">
        <v>85</v>
      </c>
      <c r="C219" s="1">
        <v>17</v>
      </c>
      <c r="D219" s="1">
        <v>83</v>
      </c>
      <c r="E219" s="1">
        <v>22</v>
      </c>
      <c r="F219" s="1">
        <v>207</v>
      </c>
      <c r="G219">
        <f>VLOOKUP(A219,transit_line_attrs!$N$1:$O$630,2,FALSE)</f>
        <v>1</v>
      </c>
    </row>
    <row r="220" spans="1:7" x14ac:dyDescent="0.25">
      <c r="A220" t="s">
        <v>224</v>
      </c>
      <c r="B220" s="1">
        <v>271</v>
      </c>
      <c r="C220" s="1">
        <v>0</v>
      </c>
      <c r="D220" s="1">
        <v>200</v>
      </c>
      <c r="E220" s="1">
        <v>0</v>
      </c>
      <c r="F220" s="1">
        <v>471</v>
      </c>
      <c r="G220">
        <f>VLOOKUP(A220,transit_line_attrs!$N$1:$O$630,2,FALSE)</f>
        <v>1</v>
      </c>
    </row>
    <row r="221" spans="1:7" x14ac:dyDescent="0.25">
      <c r="A221" t="s">
        <v>225</v>
      </c>
      <c r="B221" s="1">
        <v>447</v>
      </c>
      <c r="C221" s="1">
        <v>66.5</v>
      </c>
      <c r="D221" s="1">
        <v>368</v>
      </c>
      <c r="E221" s="1">
        <v>87.5</v>
      </c>
      <c r="F221" s="1">
        <v>969</v>
      </c>
      <c r="G221">
        <f>VLOOKUP(A221,transit_line_attrs!$N$1:$O$630,2,FALSE)</f>
        <v>1</v>
      </c>
    </row>
    <row r="222" spans="1:7" x14ac:dyDescent="0.25">
      <c r="A222" t="s">
        <v>226</v>
      </c>
      <c r="B222" s="1">
        <v>859</v>
      </c>
      <c r="C222" s="1">
        <v>111</v>
      </c>
      <c r="D222" s="1">
        <v>705.5</v>
      </c>
      <c r="E222" s="1">
        <v>171.5</v>
      </c>
      <c r="F222" s="1">
        <v>1847</v>
      </c>
      <c r="G222">
        <f>VLOOKUP(A222,transit_line_attrs!$N$1:$O$630,2,FALSE)</f>
        <v>1</v>
      </c>
    </row>
    <row r="223" spans="1:7" x14ac:dyDescent="0.25">
      <c r="A223" t="s">
        <v>227</v>
      </c>
      <c r="B223" s="1">
        <v>436</v>
      </c>
      <c r="C223" s="1">
        <v>18</v>
      </c>
      <c r="D223" s="1">
        <v>344</v>
      </c>
      <c r="E223" s="1">
        <v>61</v>
      </c>
      <c r="F223" s="1">
        <v>859</v>
      </c>
      <c r="G223">
        <f>VLOOKUP(A223,transit_line_attrs!$N$1:$O$630,2,FALSE)</f>
        <v>0</v>
      </c>
    </row>
    <row r="224" spans="1:7" x14ac:dyDescent="0.25">
      <c r="A224" t="s">
        <v>228</v>
      </c>
      <c r="B224" s="1">
        <v>110</v>
      </c>
      <c r="C224" s="1">
        <v>188.5</v>
      </c>
      <c r="D224" s="1">
        <v>59.5</v>
      </c>
      <c r="E224" s="1">
        <v>15</v>
      </c>
      <c r="F224" s="1">
        <v>373</v>
      </c>
      <c r="G224">
        <f>VLOOKUP(A224,transit_line_attrs!$N$1:$O$630,2,FALSE)</f>
        <v>0</v>
      </c>
    </row>
    <row r="225" spans="1:7" x14ac:dyDescent="0.25">
      <c r="A225" t="s">
        <v>229</v>
      </c>
      <c r="B225" s="1">
        <v>224</v>
      </c>
      <c r="C225" s="1">
        <v>531</v>
      </c>
      <c r="D225" s="1">
        <v>179.5</v>
      </c>
      <c r="E225" s="1">
        <v>83.5</v>
      </c>
      <c r="F225" s="1">
        <v>1018</v>
      </c>
      <c r="G225">
        <f>VLOOKUP(A225,transit_line_attrs!$N$1:$O$630,2,FALSE)</f>
        <v>1</v>
      </c>
    </row>
    <row r="226" spans="1:7" x14ac:dyDescent="0.25">
      <c r="A226" t="s">
        <v>230</v>
      </c>
      <c r="B226" s="1">
        <v>124</v>
      </c>
      <c r="C226" s="1">
        <v>16</v>
      </c>
      <c r="D226" s="1">
        <v>143</v>
      </c>
      <c r="E226" s="1">
        <v>48</v>
      </c>
      <c r="F226" s="1">
        <v>331</v>
      </c>
      <c r="G226">
        <f>VLOOKUP(A226,transit_line_attrs!$N$1:$O$630,2,FALSE)</f>
        <v>1</v>
      </c>
    </row>
    <row r="227" spans="1:7" x14ac:dyDescent="0.25">
      <c r="A227" t="s">
        <v>231</v>
      </c>
      <c r="B227" s="1">
        <v>223</v>
      </c>
      <c r="C227" s="1">
        <v>709</v>
      </c>
      <c r="D227" s="1">
        <v>270</v>
      </c>
      <c r="E227" s="1">
        <v>136</v>
      </c>
      <c r="F227" s="1">
        <v>1338</v>
      </c>
      <c r="G227">
        <f>VLOOKUP(A227,transit_line_attrs!$N$1:$O$630,2,FALSE)</f>
        <v>0</v>
      </c>
    </row>
    <row r="228" spans="1:7" x14ac:dyDescent="0.25">
      <c r="A228" t="s">
        <v>232</v>
      </c>
      <c r="B228" s="1">
        <v>273</v>
      </c>
      <c r="C228" s="1">
        <v>678</v>
      </c>
      <c r="D228" s="1">
        <v>309.5</v>
      </c>
      <c r="E228" s="1">
        <v>188.5</v>
      </c>
      <c r="F228" s="1">
        <v>1449</v>
      </c>
      <c r="G228">
        <f>VLOOKUP(A228,transit_line_attrs!$N$1:$O$630,2,FALSE)</f>
        <v>0</v>
      </c>
    </row>
    <row r="229" spans="1:7" x14ac:dyDescent="0.25">
      <c r="A229" t="s">
        <v>233</v>
      </c>
      <c r="B229" s="1">
        <v>244</v>
      </c>
      <c r="C229" s="1">
        <v>558</v>
      </c>
      <c r="D229" s="1">
        <v>317</v>
      </c>
      <c r="E229" s="1">
        <v>247</v>
      </c>
      <c r="F229" s="1">
        <v>1366</v>
      </c>
      <c r="G229">
        <f>VLOOKUP(A229,transit_line_attrs!$N$1:$O$630,2,FALSE)</f>
        <v>0</v>
      </c>
    </row>
    <row r="230" spans="1:7" x14ac:dyDescent="0.25">
      <c r="A230" t="s">
        <v>234</v>
      </c>
      <c r="B230" s="1">
        <v>198</v>
      </c>
      <c r="C230" s="1">
        <v>590.5</v>
      </c>
      <c r="D230" s="1">
        <v>302.5</v>
      </c>
      <c r="E230" s="1">
        <v>217</v>
      </c>
      <c r="F230" s="1">
        <v>1308</v>
      </c>
      <c r="G230">
        <f>VLOOKUP(A230,transit_line_attrs!$N$1:$O$630,2,FALSE)</f>
        <v>0</v>
      </c>
    </row>
    <row r="231" spans="1:7" x14ac:dyDescent="0.25">
      <c r="A231" t="s">
        <v>235</v>
      </c>
      <c r="B231" s="1">
        <v>395</v>
      </c>
      <c r="C231" s="1">
        <v>46.5</v>
      </c>
      <c r="D231" s="1">
        <v>410.5</v>
      </c>
      <c r="E231" s="1">
        <v>31</v>
      </c>
      <c r="F231" s="1">
        <v>883</v>
      </c>
      <c r="G231">
        <f>VLOOKUP(A231,transit_line_attrs!$N$1:$O$630,2,FALSE)</f>
        <v>0</v>
      </c>
    </row>
    <row r="232" spans="1:7" x14ac:dyDescent="0.25">
      <c r="A232" t="s">
        <v>236</v>
      </c>
      <c r="B232" s="1">
        <v>1364</v>
      </c>
      <c r="C232" s="1">
        <v>2039</v>
      </c>
      <c r="D232" s="1">
        <v>1198</v>
      </c>
      <c r="E232" s="1">
        <v>525</v>
      </c>
      <c r="F232" s="1">
        <v>5126</v>
      </c>
      <c r="G232">
        <f>VLOOKUP(A232,transit_line_attrs!$N$1:$O$630,2,FALSE)</f>
        <v>1</v>
      </c>
    </row>
    <row r="233" spans="1:7" x14ac:dyDescent="0.25">
      <c r="A233" t="s">
        <v>237</v>
      </c>
      <c r="B233" s="1">
        <v>389</v>
      </c>
      <c r="C233" s="1">
        <v>181</v>
      </c>
      <c r="D233" s="1">
        <v>418</v>
      </c>
      <c r="E233" s="1">
        <v>31</v>
      </c>
      <c r="F233" s="1">
        <v>1019</v>
      </c>
      <c r="G233">
        <f>VLOOKUP(A233,transit_line_attrs!$N$1:$O$630,2,FALSE)</f>
        <v>0</v>
      </c>
    </row>
    <row r="234" spans="1:7" x14ac:dyDescent="0.25">
      <c r="A234" t="s">
        <v>238</v>
      </c>
      <c r="B234" s="1">
        <v>9</v>
      </c>
      <c r="C234" s="1">
        <v>1</v>
      </c>
      <c r="D234" s="1">
        <v>18</v>
      </c>
      <c r="E234" s="1">
        <v>0</v>
      </c>
      <c r="F234" s="1">
        <v>28</v>
      </c>
      <c r="G234">
        <f>VLOOKUP(A234,transit_line_attrs!$N$1:$O$630,2,FALSE)</f>
        <v>0</v>
      </c>
    </row>
    <row r="235" spans="1:7" x14ac:dyDescent="0.25">
      <c r="A235" t="s">
        <v>239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>
        <f>VLOOKUP(A235,transit_line_attrs!$N$1:$O$630,2,FALSE)</f>
        <v>0</v>
      </c>
    </row>
    <row r="236" spans="1:7" x14ac:dyDescent="0.25">
      <c r="A236" t="s">
        <v>240</v>
      </c>
      <c r="B236" s="1">
        <v>50</v>
      </c>
      <c r="C236" s="1">
        <v>4.5</v>
      </c>
      <c r="D236" s="1">
        <v>46.5</v>
      </c>
      <c r="E236" s="1">
        <v>16</v>
      </c>
      <c r="F236" s="1">
        <v>117</v>
      </c>
      <c r="G236">
        <f>VLOOKUP(A236,transit_line_attrs!$N$1:$O$630,2,FALSE)</f>
        <v>0</v>
      </c>
    </row>
    <row r="237" spans="1:7" x14ac:dyDescent="0.25">
      <c r="A237" t="s">
        <v>241</v>
      </c>
      <c r="B237" s="1">
        <v>48</v>
      </c>
      <c r="C237" s="1">
        <v>6.5</v>
      </c>
      <c r="D237" s="1">
        <v>52.5</v>
      </c>
      <c r="E237" s="1">
        <v>19</v>
      </c>
      <c r="F237" s="1">
        <v>126</v>
      </c>
      <c r="G237">
        <f>VLOOKUP(A237,transit_line_attrs!$N$1:$O$630,2,FALSE)</f>
        <v>0</v>
      </c>
    </row>
    <row r="238" spans="1:7" x14ac:dyDescent="0.25">
      <c r="A238" t="s">
        <v>242</v>
      </c>
      <c r="B238" s="1">
        <v>31</v>
      </c>
      <c r="C238" s="1">
        <v>14.5</v>
      </c>
      <c r="D238" s="1">
        <v>14.5</v>
      </c>
      <c r="E238" s="1">
        <v>0</v>
      </c>
      <c r="F238" s="1">
        <v>60</v>
      </c>
      <c r="G238">
        <f>VLOOKUP(A238,transit_line_attrs!$N$1:$O$630,2,FALSE)</f>
        <v>0</v>
      </c>
    </row>
    <row r="239" spans="1:7" x14ac:dyDescent="0.25">
      <c r="A239" t="s">
        <v>243</v>
      </c>
      <c r="B239" s="1">
        <v>48</v>
      </c>
      <c r="C239" s="1">
        <v>22</v>
      </c>
      <c r="D239" s="1">
        <v>22</v>
      </c>
      <c r="E239" s="1">
        <v>0</v>
      </c>
      <c r="F239" s="1">
        <v>92</v>
      </c>
      <c r="G239">
        <f>VLOOKUP(A239,transit_line_attrs!$N$1:$O$630,2,FALSE)</f>
        <v>0</v>
      </c>
    </row>
    <row r="240" spans="1:7" x14ac:dyDescent="0.25">
      <c r="A240" t="s">
        <v>244</v>
      </c>
      <c r="B240" s="1">
        <v>49</v>
      </c>
      <c r="C240" s="1">
        <v>154</v>
      </c>
      <c r="D240" s="1">
        <v>74.5</v>
      </c>
      <c r="E240" s="1">
        <v>58.5</v>
      </c>
      <c r="F240" s="1">
        <v>336</v>
      </c>
      <c r="G240">
        <f>VLOOKUP(A240,transit_line_attrs!$N$1:$O$630,2,FALSE)</f>
        <v>0</v>
      </c>
    </row>
    <row r="241" spans="1:7" x14ac:dyDescent="0.25">
      <c r="A241" t="s">
        <v>245</v>
      </c>
      <c r="B241" s="1">
        <v>77</v>
      </c>
      <c r="C241" s="1">
        <v>248.5</v>
      </c>
      <c r="D241" s="1">
        <v>111</v>
      </c>
      <c r="E241" s="1">
        <v>69.5</v>
      </c>
      <c r="F241" s="1">
        <v>506</v>
      </c>
      <c r="G241">
        <f>VLOOKUP(A241,transit_line_attrs!$N$1:$O$630,2,FALSE)</f>
        <v>0</v>
      </c>
    </row>
    <row r="242" spans="1:7" x14ac:dyDescent="0.25">
      <c r="A242" t="s">
        <v>246</v>
      </c>
      <c r="B242" s="1">
        <v>69</v>
      </c>
      <c r="C242" s="1">
        <v>191.5</v>
      </c>
      <c r="D242" s="1">
        <v>85.5</v>
      </c>
      <c r="E242" s="1">
        <v>11</v>
      </c>
      <c r="F242" s="1">
        <v>357</v>
      </c>
      <c r="G242">
        <f>VLOOKUP(A242,transit_line_attrs!$N$1:$O$630,2,FALSE)</f>
        <v>0</v>
      </c>
    </row>
    <row r="243" spans="1:7" x14ac:dyDescent="0.25">
      <c r="A243" t="s">
        <v>247</v>
      </c>
      <c r="B243" s="1">
        <v>13</v>
      </c>
      <c r="C243" s="1">
        <v>65.5</v>
      </c>
      <c r="D243" s="1">
        <v>7.5</v>
      </c>
      <c r="E243" s="1">
        <v>0</v>
      </c>
      <c r="F243" s="1">
        <v>86</v>
      </c>
      <c r="G243">
        <f>VLOOKUP(A243,transit_line_attrs!$N$1:$O$630,2,FALSE)</f>
        <v>0</v>
      </c>
    </row>
    <row r="244" spans="1:7" x14ac:dyDescent="0.25">
      <c r="A244" t="s">
        <v>248</v>
      </c>
      <c r="B244" s="1">
        <v>6</v>
      </c>
      <c r="C244" s="1">
        <v>49</v>
      </c>
      <c r="D244" s="1">
        <v>25</v>
      </c>
      <c r="E244" s="1">
        <v>0</v>
      </c>
      <c r="F244" s="1">
        <v>80</v>
      </c>
      <c r="G244">
        <f>VLOOKUP(A244,transit_line_attrs!$N$1:$O$630,2,FALSE)</f>
        <v>0</v>
      </c>
    </row>
    <row r="245" spans="1:7" x14ac:dyDescent="0.25">
      <c r="A245" t="s">
        <v>249</v>
      </c>
      <c r="B245" s="1">
        <v>36</v>
      </c>
      <c r="C245" s="1">
        <v>78</v>
      </c>
      <c r="D245" s="1">
        <v>36</v>
      </c>
      <c r="E245" s="1">
        <v>18</v>
      </c>
      <c r="F245" s="1">
        <v>168</v>
      </c>
      <c r="G245">
        <f>VLOOKUP(A245,transit_line_attrs!$N$1:$O$630,2,FALSE)</f>
        <v>0</v>
      </c>
    </row>
    <row r="246" spans="1:7" x14ac:dyDescent="0.25">
      <c r="A246" t="s">
        <v>250</v>
      </c>
      <c r="B246" s="1">
        <v>11</v>
      </c>
      <c r="C246" s="1">
        <v>77.5</v>
      </c>
      <c r="D246" s="1">
        <v>14.5</v>
      </c>
      <c r="E246" s="1">
        <v>0</v>
      </c>
      <c r="F246" s="1">
        <v>103</v>
      </c>
      <c r="G246">
        <f>VLOOKUP(A246,transit_line_attrs!$N$1:$O$630,2,FALSE)</f>
        <v>0</v>
      </c>
    </row>
    <row r="247" spans="1:7" x14ac:dyDescent="0.25">
      <c r="A247" t="s">
        <v>251</v>
      </c>
      <c r="B247" s="1">
        <v>68</v>
      </c>
      <c r="C247" s="1">
        <v>19</v>
      </c>
      <c r="D247" s="1">
        <v>75</v>
      </c>
      <c r="E247" s="1">
        <v>19</v>
      </c>
      <c r="F247" s="1">
        <v>181</v>
      </c>
      <c r="G247">
        <f>VLOOKUP(A247,transit_line_attrs!$N$1:$O$630,2,FALSE)</f>
        <v>0</v>
      </c>
    </row>
    <row r="248" spans="1:7" x14ac:dyDescent="0.25">
      <c r="A248" t="s">
        <v>252</v>
      </c>
      <c r="B248" s="1">
        <v>0</v>
      </c>
      <c r="C248" s="1">
        <v>219.5</v>
      </c>
      <c r="D248" s="1">
        <v>15.5</v>
      </c>
      <c r="E248" s="1">
        <v>0</v>
      </c>
      <c r="F248" s="1">
        <v>235</v>
      </c>
      <c r="G248">
        <f>VLOOKUP(A248,transit_line_attrs!$N$1:$O$630,2,FALSE)</f>
        <v>0</v>
      </c>
    </row>
    <row r="249" spans="1:7" x14ac:dyDescent="0.25">
      <c r="A249" t="s">
        <v>253</v>
      </c>
      <c r="B249" s="1">
        <v>0</v>
      </c>
      <c r="C249" s="1">
        <v>105</v>
      </c>
      <c r="D249" s="1">
        <v>11</v>
      </c>
      <c r="E249" s="1">
        <v>0</v>
      </c>
      <c r="F249" s="1">
        <v>116</v>
      </c>
      <c r="G249">
        <f>VLOOKUP(A249,transit_line_attrs!$N$1:$O$630,2,FALSE)</f>
        <v>0</v>
      </c>
    </row>
    <row r="250" spans="1:7" x14ac:dyDescent="0.25">
      <c r="A250" t="s">
        <v>254</v>
      </c>
      <c r="B250" s="1">
        <v>0</v>
      </c>
      <c r="C250" s="1">
        <v>179</v>
      </c>
      <c r="D250" s="1">
        <v>24</v>
      </c>
      <c r="E250" s="1">
        <v>0</v>
      </c>
      <c r="F250" s="1">
        <v>203</v>
      </c>
      <c r="G250">
        <f>VLOOKUP(A250,transit_line_attrs!$N$1:$O$630,2,FALSE)</f>
        <v>0</v>
      </c>
    </row>
    <row r="251" spans="1:7" x14ac:dyDescent="0.25">
      <c r="A251" t="s">
        <v>255</v>
      </c>
      <c r="B251" s="1">
        <v>35</v>
      </c>
      <c r="C251" s="1">
        <v>57.5</v>
      </c>
      <c r="D251" s="1">
        <v>40.5</v>
      </c>
      <c r="E251" s="1">
        <v>16</v>
      </c>
      <c r="F251" s="1">
        <v>149</v>
      </c>
      <c r="G251">
        <f>VLOOKUP(A251,transit_line_attrs!$N$1:$O$630,2,FALSE)</f>
        <v>0</v>
      </c>
    </row>
    <row r="252" spans="1:7" x14ac:dyDescent="0.25">
      <c r="A252" t="s">
        <v>256</v>
      </c>
      <c r="B252" s="1">
        <v>15</v>
      </c>
      <c r="C252" s="1">
        <v>95</v>
      </c>
      <c r="D252" s="1">
        <v>8</v>
      </c>
      <c r="E252" s="1">
        <v>0</v>
      </c>
      <c r="F252" s="1">
        <v>118</v>
      </c>
      <c r="G252">
        <f>VLOOKUP(A252,transit_line_attrs!$N$1:$O$630,2,FALSE)</f>
        <v>0</v>
      </c>
    </row>
    <row r="253" spans="1:7" x14ac:dyDescent="0.25">
      <c r="A253" t="s">
        <v>257</v>
      </c>
      <c r="B253" s="1">
        <v>30</v>
      </c>
      <c r="C253" s="1">
        <v>108.5</v>
      </c>
      <c r="D253" s="1">
        <v>21.5</v>
      </c>
      <c r="E253" s="1">
        <v>0</v>
      </c>
      <c r="F253" s="1">
        <v>160</v>
      </c>
      <c r="G253">
        <f>VLOOKUP(A253,transit_line_attrs!$N$1:$O$630,2,FALSE)</f>
        <v>0</v>
      </c>
    </row>
    <row r="254" spans="1:7" x14ac:dyDescent="0.25">
      <c r="A254" t="s">
        <v>258</v>
      </c>
      <c r="B254" s="1">
        <v>64</v>
      </c>
      <c r="C254" s="1">
        <v>12</v>
      </c>
      <c r="D254" s="1">
        <v>52</v>
      </c>
      <c r="E254" s="1">
        <v>0</v>
      </c>
      <c r="F254" s="1">
        <v>128</v>
      </c>
      <c r="G254">
        <f>VLOOKUP(A254,transit_line_attrs!$N$1:$O$630,2,FALSE)</f>
        <v>1</v>
      </c>
    </row>
    <row r="255" spans="1:7" x14ac:dyDescent="0.25">
      <c r="A255" t="s">
        <v>259</v>
      </c>
      <c r="B255" s="1">
        <v>86</v>
      </c>
      <c r="C255" s="1">
        <v>119.5</v>
      </c>
      <c r="D255" s="1">
        <v>91</v>
      </c>
      <c r="E255" s="1">
        <v>17.5</v>
      </c>
      <c r="F255" s="1">
        <v>314</v>
      </c>
      <c r="G255">
        <f>VLOOKUP(A255,transit_line_attrs!$N$1:$O$630,2,FALSE)</f>
        <v>1</v>
      </c>
    </row>
    <row r="256" spans="1:7" x14ac:dyDescent="0.25">
      <c r="A256" t="s">
        <v>260</v>
      </c>
      <c r="B256" s="1">
        <v>42</v>
      </c>
      <c r="C256" s="1">
        <v>10</v>
      </c>
      <c r="D256" s="1">
        <v>42</v>
      </c>
      <c r="E256" s="1">
        <v>13</v>
      </c>
      <c r="F256" s="1">
        <v>107</v>
      </c>
      <c r="G256">
        <f>VLOOKUP(A256,transit_line_attrs!$N$1:$O$630,2,FALSE)</f>
        <v>1</v>
      </c>
    </row>
    <row r="257" spans="1:7" x14ac:dyDescent="0.25">
      <c r="A257" t="s">
        <v>261</v>
      </c>
      <c r="B257" s="1">
        <v>0</v>
      </c>
      <c r="C257" s="1">
        <v>97</v>
      </c>
      <c r="D257" s="1">
        <v>132</v>
      </c>
      <c r="E257" s="1">
        <v>169</v>
      </c>
      <c r="F257" s="1">
        <v>398</v>
      </c>
      <c r="G257">
        <f>VLOOKUP(A257,transit_line_attrs!$N$1:$O$630,2,FALSE)</f>
        <v>1</v>
      </c>
    </row>
    <row r="258" spans="1:7" x14ac:dyDescent="0.25">
      <c r="A258" t="s">
        <v>262</v>
      </c>
      <c r="B258" s="1">
        <v>27</v>
      </c>
      <c r="C258" s="1">
        <v>13.5</v>
      </c>
      <c r="D258" s="1">
        <v>13.5</v>
      </c>
      <c r="E258" s="1">
        <v>0</v>
      </c>
      <c r="F258" s="1">
        <v>54</v>
      </c>
      <c r="G258">
        <f>VLOOKUP(A258,transit_line_attrs!$N$1:$O$630,2,FALSE)</f>
        <v>1</v>
      </c>
    </row>
    <row r="259" spans="1:7" x14ac:dyDescent="0.25">
      <c r="A259" t="s">
        <v>263</v>
      </c>
      <c r="B259" s="1">
        <v>30</v>
      </c>
      <c r="C259" s="1">
        <v>30</v>
      </c>
      <c r="D259" s="1">
        <v>30</v>
      </c>
      <c r="E259" s="1">
        <v>0</v>
      </c>
      <c r="F259" s="1">
        <v>90</v>
      </c>
      <c r="G259">
        <f>VLOOKUP(A259,transit_line_attrs!$N$1:$O$630,2,FALSE)</f>
        <v>1</v>
      </c>
    </row>
    <row r="260" spans="1:7" x14ac:dyDescent="0.25">
      <c r="A260" t="s">
        <v>264</v>
      </c>
      <c r="B260" s="1">
        <v>44</v>
      </c>
      <c r="C260" s="1">
        <v>10</v>
      </c>
      <c r="D260" s="1">
        <v>10</v>
      </c>
      <c r="E260" s="1">
        <v>0</v>
      </c>
      <c r="F260" s="1">
        <v>64</v>
      </c>
      <c r="G260">
        <f>VLOOKUP(A260,transit_line_attrs!$N$1:$O$630,2,FALSE)</f>
        <v>0</v>
      </c>
    </row>
    <row r="261" spans="1:7" x14ac:dyDescent="0.25">
      <c r="A261" t="s">
        <v>265</v>
      </c>
      <c r="B261" s="1">
        <v>36</v>
      </c>
      <c r="C261" s="1">
        <v>14</v>
      </c>
      <c r="D261" s="1">
        <v>14</v>
      </c>
      <c r="E261" s="1">
        <v>0</v>
      </c>
      <c r="F261" s="1">
        <v>64</v>
      </c>
      <c r="G261">
        <f>VLOOKUP(A261,transit_line_attrs!$N$1:$O$630,2,FALSE)</f>
        <v>0</v>
      </c>
    </row>
    <row r="262" spans="1:7" x14ac:dyDescent="0.25">
      <c r="A262" t="s">
        <v>266</v>
      </c>
      <c r="B262" s="1">
        <v>46</v>
      </c>
      <c r="C262" s="1">
        <v>13</v>
      </c>
      <c r="D262" s="1">
        <v>13</v>
      </c>
      <c r="E262" s="1">
        <v>0</v>
      </c>
      <c r="F262" s="1">
        <v>72</v>
      </c>
      <c r="G262">
        <f>VLOOKUP(A262,transit_line_attrs!$N$1:$O$630,2,FALSE)</f>
        <v>1</v>
      </c>
    </row>
    <row r="263" spans="1:7" x14ac:dyDescent="0.25">
      <c r="A263" t="s">
        <v>267</v>
      </c>
      <c r="B263" s="1">
        <v>29</v>
      </c>
      <c r="C263" s="1">
        <v>10</v>
      </c>
      <c r="D263" s="1">
        <v>10</v>
      </c>
      <c r="E263" s="1">
        <v>0</v>
      </c>
      <c r="F263" s="1">
        <v>49</v>
      </c>
      <c r="G263">
        <f>VLOOKUP(A263,transit_line_attrs!$N$1:$O$630,2,FALSE)</f>
        <v>0</v>
      </c>
    </row>
    <row r="264" spans="1:7" x14ac:dyDescent="0.25">
      <c r="A264" t="s">
        <v>268</v>
      </c>
      <c r="B264" s="1">
        <v>24</v>
      </c>
      <c r="C264" s="1">
        <v>7.5</v>
      </c>
      <c r="D264" s="1">
        <v>7.5</v>
      </c>
      <c r="E264" s="1">
        <v>0</v>
      </c>
      <c r="F264" s="1">
        <v>39</v>
      </c>
      <c r="G264">
        <f>VLOOKUP(A264,transit_line_attrs!$N$1:$O$630,2,FALSE)</f>
        <v>0</v>
      </c>
    </row>
    <row r="265" spans="1:7" x14ac:dyDescent="0.25">
      <c r="A265" t="s">
        <v>269</v>
      </c>
      <c r="B265" s="1">
        <v>1103</v>
      </c>
      <c r="C265" s="1">
        <v>2994.5</v>
      </c>
      <c r="D265" s="1">
        <v>1397</v>
      </c>
      <c r="E265" s="1">
        <v>980.5</v>
      </c>
      <c r="F265" s="1">
        <v>6475</v>
      </c>
      <c r="G265">
        <f>VLOOKUP(A265,transit_line_attrs!$N$1:$O$630,2,FALSE)</f>
        <v>0</v>
      </c>
    </row>
    <row r="266" spans="1:7" x14ac:dyDescent="0.25">
      <c r="A266" t="s">
        <v>270</v>
      </c>
      <c r="B266" s="1">
        <v>547</v>
      </c>
      <c r="C266" s="1">
        <v>1480.5</v>
      </c>
      <c r="D266" s="1">
        <v>668</v>
      </c>
      <c r="E266" s="1">
        <v>354.5</v>
      </c>
      <c r="F266" s="1">
        <v>3050</v>
      </c>
      <c r="G266">
        <f>VLOOKUP(A266,transit_line_attrs!$N$1:$O$630,2,FALSE)</f>
        <v>0</v>
      </c>
    </row>
    <row r="267" spans="1:7" x14ac:dyDescent="0.25">
      <c r="A267" t="s">
        <v>271</v>
      </c>
      <c r="B267" s="1">
        <v>428</v>
      </c>
      <c r="C267" s="1">
        <v>1181.5</v>
      </c>
      <c r="D267" s="1">
        <v>471.5</v>
      </c>
      <c r="E267" s="1">
        <v>252</v>
      </c>
      <c r="F267" s="1">
        <v>2333</v>
      </c>
      <c r="G267">
        <f>VLOOKUP(A267,transit_line_attrs!$N$1:$O$630,2,FALSE)</f>
        <v>0</v>
      </c>
    </row>
    <row r="268" spans="1:7" x14ac:dyDescent="0.25">
      <c r="A268" t="s">
        <v>272</v>
      </c>
      <c r="B268" s="1">
        <v>179</v>
      </c>
      <c r="C268" s="1">
        <v>357.5</v>
      </c>
      <c r="D268" s="1">
        <v>175.5</v>
      </c>
      <c r="E268" s="1">
        <v>15</v>
      </c>
      <c r="F268" s="1">
        <v>727</v>
      </c>
      <c r="G268">
        <f>VLOOKUP(A268,transit_line_attrs!$N$1:$O$630,2,FALSE)</f>
        <v>0</v>
      </c>
    </row>
    <row r="269" spans="1:7" x14ac:dyDescent="0.25">
      <c r="A269" t="s">
        <v>273</v>
      </c>
      <c r="B269" s="1">
        <v>112</v>
      </c>
      <c r="C269" s="1">
        <v>217</v>
      </c>
      <c r="D269" s="1">
        <v>89</v>
      </c>
      <c r="E269" s="1">
        <v>9</v>
      </c>
      <c r="F269" s="1">
        <v>427</v>
      </c>
      <c r="G269">
        <f>VLOOKUP(A269,transit_line_attrs!$N$1:$O$630,2,FALSE)</f>
        <v>0</v>
      </c>
    </row>
    <row r="270" spans="1:7" x14ac:dyDescent="0.25">
      <c r="A270" t="s">
        <v>274</v>
      </c>
      <c r="B270" s="1">
        <v>47</v>
      </c>
      <c r="C270" s="1">
        <v>77</v>
      </c>
      <c r="D270" s="1">
        <v>38</v>
      </c>
      <c r="E270" s="1">
        <v>10</v>
      </c>
      <c r="F270" s="1">
        <v>172</v>
      </c>
      <c r="G270">
        <f>VLOOKUP(A270,transit_line_attrs!$N$1:$O$630,2,FALSE)</f>
        <v>0</v>
      </c>
    </row>
    <row r="271" spans="1:7" x14ac:dyDescent="0.25">
      <c r="A271" t="s">
        <v>275</v>
      </c>
      <c r="B271" s="1">
        <v>58</v>
      </c>
      <c r="C271" s="1">
        <v>94.5</v>
      </c>
      <c r="D271" s="1">
        <v>52.5</v>
      </c>
      <c r="E271" s="1">
        <v>9</v>
      </c>
      <c r="F271" s="1">
        <v>214</v>
      </c>
      <c r="G271">
        <f>VLOOKUP(A271,transit_line_attrs!$N$1:$O$630,2,FALSE)</f>
        <v>0</v>
      </c>
    </row>
    <row r="272" spans="1:7" x14ac:dyDescent="0.25">
      <c r="A272" t="s">
        <v>276</v>
      </c>
      <c r="B272" s="1">
        <v>130</v>
      </c>
      <c r="C272" s="1">
        <v>302</v>
      </c>
      <c r="D272" s="1">
        <v>115.5</v>
      </c>
      <c r="E272" s="1">
        <v>68.5</v>
      </c>
      <c r="F272" s="1">
        <v>616</v>
      </c>
      <c r="G272">
        <f>VLOOKUP(A272,transit_line_attrs!$N$1:$O$630,2,FALSE)</f>
        <v>0</v>
      </c>
    </row>
    <row r="273" spans="1:7" x14ac:dyDescent="0.25">
      <c r="A273" t="s">
        <v>277</v>
      </c>
      <c r="B273" s="1">
        <v>149</v>
      </c>
      <c r="C273" s="1">
        <v>327</v>
      </c>
      <c r="D273" s="1">
        <v>173.5</v>
      </c>
      <c r="E273" s="1">
        <v>39.5</v>
      </c>
      <c r="F273" s="1">
        <v>689</v>
      </c>
      <c r="G273">
        <f>VLOOKUP(A273,transit_line_attrs!$N$1:$O$630,2,FALSE)</f>
        <v>0</v>
      </c>
    </row>
    <row r="274" spans="1:7" x14ac:dyDescent="0.25">
      <c r="A274" t="s">
        <v>278</v>
      </c>
      <c r="B274" s="1">
        <v>212</v>
      </c>
      <c r="C274" s="1">
        <v>414</v>
      </c>
      <c r="D274" s="1">
        <v>260</v>
      </c>
      <c r="E274" s="1">
        <v>118</v>
      </c>
      <c r="F274" s="1">
        <v>1004</v>
      </c>
      <c r="G274">
        <f>VLOOKUP(A274,transit_line_attrs!$N$1:$O$630,2,FALSE)</f>
        <v>0</v>
      </c>
    </row>
    <row r="275" spans="1:7" x14ac:dyDescent="0.25">
      <c r="A275" t="s">
        <v>279</v>
      </c>
      <c r="B275" s="1">
        <v>74</v>
      </c>
      <c r="C275" s="1">
        <v>239</v>
      </c>
      <c r="D275" s="1">
        <v>100.5</v>
      </c>
      <c r="E275" s="1">
        <v>27.5</v>
      </c>
      <c r="F275" s="1">
        <v>441</v>
      </c>
      <c r="G275">
        <f>VLOOKUP(A275,transit_line_attrs!$N$1:$O$630,2,FALSE)</f>
        <v>0</v>
      </c>
    </row>
    <row r="276" spans="1:7" x14ac:dyDescent="0.25">
      <c r="A276" t="s">
        <v>280</v>
      </c>
      <c r="B276" s="1">
        <v>109</v>
      </c>
      <c r="C276" s="1">
        <v>254.5</v>
      </c>
      <c r="D276" s="1">
        <v>108</v>
      </c>
      <c r="E276" s="1">
        <v>21.5</v>
      </c>
      <c r="F276" s="1">
        <v>493</v>
      </c>
      <c r="G276">
        <f>VLOOKUP(A276,transit_line_attrs!$N$1:$O$630,2,FALSE)</f>
        <v>0</v>
      </c>
    </row>
    <row r="277" spans="1:7" x14ac:dyDescent="0.25">
      <c r="A277" t="s">
        <v>281</v>
      </c>
      <c r="B277" s="1">
        <v>236</v>
      </c>
      <c r="C277" s="1">
        <v>490</v>
      </c>
      <c r="D277" s="1">
        <v>292.5</v>
      </c>
      <c r="E277" s="1">
        <v>151.5</v>
      </c>
      <c r="F277" s="1">
        <v>1170</v>
      </c>
      <c r="G277">
        <f>VLOOKUP(A277,transit_line_attrs!$N$1:$O$630,2,FALSE)</f>
        <v>0</v>
      </c>
    </row>
    <row r="278" spans="1:7" x14ac:dyDescent="0.25">
      <c r="A278" t="s">
        <v>282</v>
      </c>
      <c r="B278" s="1">
        <v>109</v>
      </c>
      <c r="C278" s="1">
        <v>314</v>
      </c>
      <c r="D278" s="1">
        <v>127.5</v>
      </c>
      <c r="E278" s="1">
        <v>33.5</v>
      </c>
      <c r="F278" s="1">
        <v>584</v>
      </c>
      <c r="G278">
        <f>VLOOKUP(A278,transit_line_attrs!$N$1:$O$630,2,FALSE)</f>
        <v>0</v>
      </c>
    </row>
    <row r="279" spans="1:7" x14ac:dyDescent="0.25">
      <c r="A279" t="s">
        <v>283</v>
      </c>
      <c r="B279" s="1">
        <v>224</v>
      </c>
      <c r="C279" s="1">
        <v>573.5</v>
      </c>
      <c r="D279" s="1">
        <v>236.5</v>
      </c>
      <c r="E279" s="1">
        <v>67</v>
      </c>
      <c r="F279" s="1">
        <v>1101</v>
      </c>
      <c r="G279">
        <f>VLOOKUP(A279,transit_line_attrs!$N$1:$O$630,2,FALSE)</f>
        <v>0</v>
      </c>
    </row>
    <row r="280" spans="1:7" x14ac:dyDescent="0.25">
      <c r="A280" t="s">
        <v>284</v>
      </c>
      <c r="B280" s="1">
        <v>191</v>
      </c>
      <c r="C280" s="1">
        <v>604.5</v>
      </c>
      <c r="D280" s="1">
        <v>266.5</v>
      </c>
      <c r="E280" s="1">
        <v>92</v>
      </c>
      <c r="F280" s="1">
        <v>1154</v>
      </c>
      <c r="G280">
        <f>VLOOKUP(A280,transit_line_attrs!$N$1:$O$630,2,FALSE)</f>
        <v>0</v>
      </c>
    </row>
    <row r="281" spans="1:7" x14ac:dyDescent="0.25">
      <c r="A281" t="s">
        <v>285</v>
      </c>
      <c r="B281" s="1">
        <v>130</v>
      </c>
      <c r="C281" s="1">
        <v>369</v>
      </c>
      <c r="D281" s="1">
        <v>178.5</v>
      </c>
      <c r="E281" s="1">
        <v>58.5</v>
      </c>
      <c r="F281" s="1">
        <v>736</v>
      </c>
      <c r="G281">
        <f>VLOOKUP(A281,transit_line_attrs!$N$1:$O$630,2,FALSE)</f>
        <v>0</v>
      </c>
    </row>
    <row r="282" spans="1:7" x14ac:dyDescent="0.25">
      <c r="A282" t="s">
        <v>286</v>
      </c>
      <c r="B282" s="1">
        <v>185</v>
      </c>
      <c r="C282" s="1">
        <v>515.5</v>
      </c>
      <c r="D282" s="1">
        <v>230</v>
      </c>
      <c r="E282" s="1">
        <v>81.5</v>
      </c>
      <c r="F282" s="1">
        <v>1012</v>
      </c>
      <c r="G282">
        <f>VLOOKUP(A282,transit_line_attrs!$N$1:$O$630,2,FALSE)</f>
        <v>0</v>
      </c>
    </row>
    <row r="283" spans="1:7" x14ac:dyDescent="0.25">
      <c r="A283" t="s">
        <v>287</v>
      </c>
      <c r="B283" s="1">
        <v>54</v>
      </c>
      <c r="C283" s="1">
        <v>198</v>
      </c>
      <c r="D283" s="1">
        <v>85.5</v>
      </c>
      <c r="E283" s="1">
        <v>12.5</v>
      </c>
      <c r="F283" s="1">
        <v>350</v>
      </c>
      <c r="G283">
        <f>VLOOKUP(A283,transit_line_attrs!$N$1:$O$630,2,FALSE)</f>
        <v>0</v>
      </c>
    </row>
    <row r="284" spans="1:7" x14ac:dyDescent="0.25">
      <c r="A284" t="s">
        <v>288</v>
      </c>
      <c r="B284" s="1">
        <v>183</v>
      </c>
      <c r="C284" s="1">
        <v>779.5</v>
      </c>
      <c r="D284" s="1">
        <v>271</v>
      </c>
      <c r="E284" s="1">
        <v>72.5</v>
      </c>
      <c r="F284" s="1">
        <v>1306</v>
      </c>
      <c r="G284">
        <f>VLOOKUP(A284,transit_line_attrs!$N$1:$O$630,2,FALSE)</f>
        <v>0</v>
      </c>
    </row>
    <row r="285" spans="1:7" x14ac:dyDescent="0.25">
      <c r="A285" t="s">
        <v>289</v>
      </c>
      <c r="B285" s="1">
        <v>12</v>
      </c>
      <c r="C285" s="1">
        <v>0</v>
      </c>
      <c r="D285" s="1">
        <v>14</v>
      </c>
      <c r="E285" s="1">
        <v>6</v>
      </c>
      <c r="F285" s="1">
        <v>32</v>
      </c>
      <c r="G285">
        <f>VLOOKUP(A285,transit_line_attrs!$N$1:$O$630,2,FALSE)</f>
        <v>0</v>
      </c>
    </row>
    <row r="286" spans="1:7" x14ac:dyDescent="0.25">
      <c r="A286" t="s">
        <v>290</v>
      </c>
      <c r="B286" s="1">
        <v>107</v>
      </c>
      <c r="C286" s="1">
        <v>248</v>
      </c>
      <c r="D286" s="1">
        <v>101.5</v>
      </c>
      <c r="E286" s="1">
        <v>14.5</v>
      </c>
      <c r="F286" s="1">
        <v>471</v>
      </c>
      <c r="G286">
        <f>VLOOKUP(A286,transit_line_attrs!$N$1:$O$630,2,FALSE)</f>
        <v>0</v>
      </c>
    </row>
    <row r="287" spans="1:7" x14ac:dyDescent="0.25">
      <c r="A287" t="s">
        <v>291</v>
      </c>
      <c r="B287" s="1">
        <v>84</v>
      </c>
      <c r="C287" s="1">
        <v>17</v>
      </c>
      <c r="D287" s="1">
        <v>80</v>
      </c>
      <c r="E287" s="1">
        <v>29</v>
      </c>
      <c r="F287" s="1">
        <v>210</v>
      </c>
      <c r="G287">
        <f>VLOOKUP(A287,transit_line_attrs!$N$1:$O$630,2,FALSE)</f>
        <v>0</v>
      </c>
    </row>
    <row r="288" spans="1:7" x14ac:dyDescent="0.25">
      <c r="A288" t="s">
        <v>292</v>
      </c>
      <c r="B288" s="1">
        <v>267</v>
      </c>
      <c r="C288" s="1">
        <v>765</v>
      </c>
      <c r="D288" s="1">
        <v>340</v>
      </c>
      <c r="E288" s="1">
        <v>142</v>
      </c>
      <c r="F288" s="1">
        <v>1514</v>
      </c>
      <c r="G288">
        <f>VLOOKUP(A288,transit_line_attrs!$N$1:$O$630,2,FALSE)</f>
        <v>0</v>
      </c>
    </row>
    <row r="289" spans="1:7" x14ac:dyDescent="0.25">
      <c r="A289" t="s">
        <v>293</v>
      </c>
      <c r="B289" s="1">
        <v>236</v>
      </c>
      <c r="C289" s="1">
        <v>634.5</v>
      </c>
      <c r="D289" s="1">
        <v>282.5</v>
      </c>
      <c r="E289" s="1">
        <v>105</v>
      </c>
      <c r="F289" s="1">
        <v>1258</v>
      </c>
      <c r="G289">
        <f>VLOOKUP(A289,transit_line_attrs!$N$1:$O$630,2,FALSE)</f>
        <v>0</v>
      </c>
    </row>
    <row r="290" spans="1:7" x14ac:dyDescent="0.25">
      <c r="A290" t="s">
        <v>294</v>
      </c>
      <c r="B290" s="1">
        <v>192</v>
      </c>
      <c r="C290" s="1">
        <v>496.5</v>
      </c>
      <c r="D290" s="1">
        <v>273</v>
      </c>
      <c r="E290" s="1">
        <v>132.5</v>
      </c>
      <c r="F290" s="1">
        <v>1094</v>
      </c>
      <c r="G290">
        <f>VLOOKUP(A290,transit_line_attrs!$N$1:$O$630,2,FALSE)</f>
        <v>0</v>
      </c>
    </row>
    <row r="291" spans="1:7" x14ac:dyDescent="0.25">
      <c r="A291" t="s">
        <v>295</v>
      </c>
      <c r="B291" s="1">
        <v>164</v>
      </c>
      <c r="C291" s="1">
        <v>538</v>
      </c>
      <c r="D291" s="1">
        <v>228.5</v>
      </c>
      <c r="E291" s="1">
        <v>74.5</v>
      </c>
      <c r="F291" s="1">
        <v>1005</v>
      </c>
      <c r="G291">
        <f>VLOOKUP(A291,transit_line_attrs!$N$1:$O$630,2,FALSE)</f>
        <v>0</v>
      </c>
    </row>
    <row r="292" spans="1:7" x14ac:dyDescent="0.25">
      <c r="A292" t="s">
        <v>296</v>
      </c>
      <c r="B292" s="1">
        <v>174</v>
      </c>
      <c r="C292" s="1">
        <v>493.5</v>
      </c>
      <c r="D292" s="1">
        <v>182</v>
      </c>
      <c r="E292" s="1">
        <v>41.5</v>
      </c>
      <c r="F292" s="1">
        <v>891</v>
      </c>
      <c r="G292">
        <f>VLOOKUP(A292,transit_line_attrs!$N$1:$O$630,2,FALSE)</f>
        <v>0</v>
      </c>
    </row>
    <row r="293" spans="1:7" x14ac:dyDescent="0.25">
      <c r="A293" t="s">
        <v>297</v>
      </c>
      <c r="B293" s="1">
        <v>148</v>
      </c>
      <c r="C293" s="1">
        <v>526</v>
      </c>
      <c r="D293" s="1">
        <v>248.5</v>
      </c>
      <c r="E293" s="1">
        <v>74.5</v>
      </c>
      <c r="F293" s="1">
        <v>997</v>
      </c>
      <c r="G293">
        <f>VLOOKUP(A293,transit_line_attrs!$N$1:$O$630,2,FALSE)</f>
        <v>0</v>
      </c>
    </row>
    <row r="294" spans="1:7" x14ac:dyDescent="0.25">
      <c r="A294" t="s">
        <v>298</v>
      </c>
      <c r="B294" s="1">
        <v>314</v>
      </c>
      <c r="C294" s="1">
        <v>255</v>
      </c>
      <c r="D294" s="1">
        <v>158</v>
      </c>
      <c r="E294" s="1">
        <v>110</v>
      </c>
      <c r="F294" s="1">
        <v>837</v>
      </c>
      <c r="G294">
        <f>VLOOKUP(A294,transit_line_attrs!$N$1:$O$630,2,FALSE)</f>
        <v>0</v>
      </c>
    </row>
    <row r="295" spans="1:7" x14ac:dyDescent="0.25">
      <c r="A295" t="s">
        <v>299</v>
      </c>
      <c r="B295" s="1">
        <v>175</v>
      </c>
      <c r="C295" s="1">
        <v>501.5</v>
      </c>
      <c r="D295" s="1">
        <v>251</v>
      </c>
      <c r="E295" s="1">
        <v>106.5</v>
      </c>
      <c r="F295" s="1">
        <v>1034</v>
      </c>
      <c r="G295">
        <f>VLOOKUP(A295,transit_line_attrs!$N$1:$O$630,2,FALSE)</f>
        <v>0</v>
      </c>
    </row>
    <row r="296" spans="1:7" x14ac:dyDescent="0.25">
      <c r="A296" t="s">
        <v>300</v>
      </c>
      <c r="B296" s="1">
        <v>38</v>
      </c>
      <c r="C296" s="1">
        <v>109</v>
      </c>
      <c r="D296" s="1">
        <v>50.5</v>
      </c>
      <c r="E296" s="1">
        <v>10.5</v>
      </c>
      <c r="F296" s="1">
        <v>208</v>
      </c>
      <c r="G296">
        <f>VLOOKUP(A296,transit_line_attrs!$N$1:$O$630,2,FALSE)</f>
        <v>0</v>
      </c>
    </row>
    <row r="297" spans="1:7" x14ac:dyDescent="0.25">
      <c r="A297" t="s">
        <v>301</v>
      </c>
      <c r="B297" s="1">
        <v>157</v>
      </c>
      <c r="C297" s="1">
        <v>349.5</v>
      </c>
      <c r="D297" s="1">
        <v>173.5</v>
      </c>
      <c r="E297" s="1">
        <v>48</v>
      </c>
      <c r="F297" s="1">
        <v>728</v>
      </c>
      <c r="G297">
        <f>VLOOKUP(A297,transit_line_attrs!$N$1:$O$630,2,FALSE)</f>
        <v>0</v>
      </c>
    </row>
    <row r="298" spans="1:7" x14ac:dyDescent="0.25">
      <c r="A298" t="s">
        <v>302</v>
      </c>
      <c r="B298" s="1">
        <v>0</v>
      </c>
      <c r="C298" s="1">
        <v>0</v>
      </c>
      <c r="D298" s="1">
        <v>5</v>
      </c>
      <c r="E298" s="1">
        <v>5</v>
      </c>
      <c r="F298" s="1">
        <v>10</v>
      </c>
      <c r="G298">
        <f>VLOOKUP(A298,transit_line_attrs!$N$1:$O$630,2,FALSE)</f>
        <v>0</v>
      </c>
    </row>
    <row r="299" spans="1:7" x14ac:dyDescent="0.25">
      <c r="A299" t="s">
        <v>303</v>
      </c>
      <c r="B299" s="1">
        <v>14</v>
      </c>
      <c r="C299" s="1">
        <v>5.5</v>
      </c>
      <c r="D299" s="1">
        <v>11.5</v>
      </c>
      <c r="E299" s="1">
        <v>6</v>
      </c>
      <c r="F299" s="1">
        <v>37</v>
      </c>
      <c r="G299">
        <f>VLOOKUP(A299,transit_line_attrs!$N$1:$O$630,2,FALSE)</f>
        <v>0</v>
      </c>
    </row>
    <row r="300" spans="1:7" x14ac:dyDescent="0.25">
      <c r="A300" t="s">
        <v>304</v>
      </c>
      <c r="B300" s="1">
        <v>0</v>
      </c>
      <c r="C300" s="1">
        <v>11</v>
      </c>
      <c r="D300" s="1">
        <v>207.5</v>
      </c>
      <c r="E300" s="1">
        <v>45.5</v>
      </c>
      <c r="F300" s="1">
        <v>264</v>
      </c>
      <c r="G300">
        <f>VLOOKUP(A300,transit_line_attrs!$N$1:$O$630,2,FALSE)</f>
        <v>0</v>
      </c>
    </row>
    <row r="301" spans="1:7" x14ac:dyDescent="0.25">
      <c r="A301" t="s">
        <v>305</v>
      </c>
      <c r="B301" s="1">
        <v>76</v>
      </c>
      <c r="C301" s="1">
        <v>6</v>
      </c>
      <c r="D301" s="1">
        <v>83</v>
      </c>
      <c r="E301" s="1">
        <v>35</v>
      </c>
      <c r="F301" s="1">
        <v>200</v>
      </c>
      <c r="G301">
        <f>VLOOKUP(A301,transit_line_attrs!$N$1:$O$630,2,FALSE)</f>
        <v>0</v>
      </c>
    </row>
    <row r="302" spans="1:7" x14ac:dyDescent="0.25">
      <c r="A302" t="s">
        <v>306</v>
      </c>
      <c r="B302" s="1">
        <v>190</v>
      </c>
      <c r="C302" s="1">
        <v>487.5</v>
      </c>
      <c r="D302" s="1">
        <v>234</v>
      </c>
      <c r="E302" s="1">
        <v>208.5</v>
      </c>
      <c r="F302" s="1">
        <v>1120</v>
      </c>
      <c r="G302">
        <f>VLOOKUP(A302,transit_line_attrs!$N$1:$O$630,2,FALSE)</f>
        <v>0</v>
      </c>
    </row>
    <row r="303" spans="1:7" x14ac:dyDescent="0.25">
      <c r="A303" t="s">
        <v>307</v>
      </c>
      <c r="B303" s="1">
        <v>130</v>
      </c>
      <c r="C303" s="1">
        <v>170</v>
      </c>
      <c r="D303" s="1">
        <v>127.5</v>
      </c>
      <c r="E303" s="1">
        <v>67.5</v>
      </c>
      <c r="F303" s="1">
        <v>495</v>
      </c>
      <c r="G303">
        <f>VLOOKUP(A303,transit_line_attrs!$N$1:$O$630,2,FALSE)</f>
        <v>0</v>
      </c>
    </row>
    <row r="304" spans="1:7" x14ac:dyDescent="0.25">
      <c r="A304" t="s">
        <v>308</v>
      </c>
      <c r="B304" s="1">
        <v>15</v>
      </c>
      <c r="C304" s="1">
        <v>17.5</v>
      </c>
      <c r="D304" s="1">
        <v>12.5</v>
      </c>
      <c r="E304" s="1">
        <v>9</v>
      </c>
      <c r="F304" s="1">
        <v>54</v>
      </c>
      <c r="G304">
        <f>VLOOKUP(A304,transit_line_attrs!$N$1:$O$630,2,FALSE)</f>
        <v>0</v>
      </c>
    </row>
    <row r="305" spans="1:7" x14ac:dyDescent="0.25">
      <c r="A305" t="s">
        <v>309</v>
      </c>
      <c r="B305" s="1">
        <v>1151</v>
      </c>
      <c r="C305" s="1">
        <v>1411.5</v>
      </c>
      <c r="D305" s="1">
        <v>1083.5</v>
      </c>
      <c r="E305" s="1">
        <v>914</v>
      </c>
      <c r="F305" s="1">
        <v>4560</v>
      </c>
      <c r="G305">
        <f>VLOOKUP(A305,transit_line_attrs!$N$1:$O$630,2,FALSE)</f>
        <v>1</v>
      </c>
    </row>
    <row r="306" spans="1:7" x14ac:dyDescent="0.25">
      <c r="A306" t="s">
        <v>310</v>
      </c>
      <c r="B306" s="1">
        <v>230</v>
      </c>
      <c r="C306" s="1">
        <v>121</v>
      </c>
      <c r="D306" s="1">
        <v>185</v>
      </c>
      <c r="E306" s="1">
        <v>12</v>
      </c>
      <c r="F306" s="1">
        <v>548</v>
      </c>
      <c r="G306">
        <f>VLOOKUP(A306,transit_line_attrs!$N$1:$O$630,2,FALSE)</f>
        <v>1</v>
      </c>
    </row>
    <row r="307" spans="1:7" x14ac:dyDescent="0.25">
      <c r="A307" t="s">
        <v>311</v>
      </c>
      <c r="B307" s="1">
        <v>671</v>
      </c>
      <c r="C307" s="1">
        <v>237</v>
      </c>
      <c r="D307" s="1">
        <v>587</v>
      </c>
      <c r="E307" s="1">
        <v>76</v>
      </c>
      <c r="F307" s="1">
        <v>1571</v>
      </c>
      <c r="G307">
        <f>VLOOKUP(A307,transit_line_attrs!$N$1:$O$630,2,FALSE)</f>
        <v>1</v>
      </c>
    </row>
    <row r="308" spans="1:7" x14ac:dyDescent="0.25">
      <c r="A308" t="s">
        <v>312</v>
      </c>
      <c r="B308" s="1">
        <v>2698</v>
      </c>
      <c r="C308" s="1">
        <v>2558.5</v>
      </c>
      <c r="D308" s="1">
        <v>2477.5</v>
      </c>
      <c r="E308" s="1">
        <v>1303</v>
      </c>
      <c r="F308" s="1">
        <v>9037</v>
      </c>
      <c r="G308">
        <f>VLOOKUP(A308,transit_line_attrs!$N$1:$O$630,2,FALSE)</f>
        <v>1</v>
      </c>
    </row>
    <row r="309" spans="1:7" x14ac:dyDescent="0.25">
      <c r="A309" t="s">
        <v>313</v>
      </c>
      <c r="B309" s="1">
        <v>2623</v>
      </c>
      <c r="C309" s="1">
        <v>2556.5</v>
      </c>
      <c r="D309" s="1">
        <v>2849.5</v>
      </c>
      <c r="E309" s="1">
        <v>1463</v>
      </c>
      <c r="F309" s="1">
        <v>9492</v>
      </c>
      <c r="G309">
        <f>VLOOKUP(A309,transit_line_attrs!$N$1:$O$630,2,FALSE)</f>
        <v>1</v>
      </c>
    </row>
    <row r="310" spans="1:7" x14ac:dyDescent="0.25">
      <c r="A310" t="s">
        <v>314</v>
      </c>
      <c r="B310" s="1">
        <v>582</v>
      </c>
      <c r="C310" s="1">
        <v>1632.5</v>
      </c>
      <c r="D310" s="1">
        <v>732.5</v>
      </c>
      <c r="E310" s="1">
        <v>683</v>
      </c>
      <c r="F310" s="1">
        <v>3630</v>
      </c>
      <c r="G310">
        <f>VLOOKUP(A310,transit_line_attrs!$N$1:$O$630,2,FALSE)</f>
        <v>1</v>
      </c>
    </row>
    <row r="311" spans="1:7" x14ac:dyDescent="0.25">
      <c r="A311" t="s">
        <v>315</v>
      </c>
      <c r="B311" s="1">
        <v>278</v>
      </c>
      <c r="C311" s="1">
        <v>92</v>
      </c>
      <c r="D311" s="1">
        <v>203.5</v>
      </c>
      <c r="E311" s="1">
        <v>41.5</v>
      </c>
      <c r="F311" s="1">
        <v>615</v>
      </c>
      <c r="G311">
        <f>VLOOKUP(A311,transit_line_attrs!$N$1:$O$630,2,FALSE)</f>
        <v>1</v>
      </c>
    </row>
    <row r="312" spans="1:7" x14ac:dyDescent="0.25">
      <c r="A312" t="s">
        <v>316</v>
      </c>
      <c r="B312" s="1">
        <v>373</v>
      </c>
      <c r="C312" s="1">
        <v>139.5</v>
      </c>
      <c r="D312" s="1">
        <v>305</v>
      </c>
      <c r="E312" s="1">
        <v>66.5</v>
      </c>
      <c r="F312" s="1">
        <v>884</v>
      </c>
      <c r="G312">
        <f>VLOOKUP(A312,transit_line_attrs!$N$1:$O$630,2,FALSE)</f>
        <v>1</v>
      </c>
    </row>
    <row r="313" spans="1:7" x14ac:dyDescent="0.25">
      <c r="A313" t="s">
        <v>317</v>
      </c>
      <c r="B313" s="1">
        <v>430</v>
      </c>
      <c r="C313" s="1">
        <v>725.5</v>
      </c>
      <c r="D313" s="1">
        <v>397</v>
      </c>
      <c r="E313" s="1">
        <v>392.5</v>
      </c>
      <c r="F313" s="1">
        <v>1945</v>
      </c>
      <c r="G313">
        <f>VLOOKUP(A313,transit_line_attrs!$N$1:$O$630,2,FALSE)</f>
        <v>1</v>
      </c>
    </row>
    <row r="314" spans="1:7" x14ac:dyDescent="0.25">
      <c r="A314" t="s">
        <v>318</v>
      </c>
      <c r="B314" s="1">
        <v>514</v>
      </c>
      <c r="C314" s="1">
        <v>338.5</v>
      </c>
      <c r="D314" s="1">
        <v>502</v>
      </c>
      <c r="E314" s="1">
        <v>285.5</v>
      </c>
      <c r="F314" s="1">
        <v>1640</v>
      </c>
      <c r="G314">
        <f>VLOOKUP(A314,transit_line_attrs!$N$1:$O$630,2,FALSE)</f>
        <v>1</v>
      </c>
    </row>
    <row r="315" spans="1:7" x14ac:dyDescent="0.25">
      <c r="A315" t="s">
        <v>319</v>
      </c>
      <c r="B315" s="1">
        <v>229</v>
      </c>
      <c r="C315" s="1">
        <v>62.5</v>
      </c>
      <c r="D315" s="1">
        <v>211.5</v>
      </c>
      <c r="E315" s="1">
        <v>41</v>
      </c>
      <c r="F315" s="1">
        <v>544</v>
      </c>
      <c r="G315">
        <f>VLOOKUP(A315,transit_line_attrs!$N$1:$O$630,2,FALSE)</f>
        <v>1</v>
      </c>
    </row>
    <row r="316" spans="1:7" x14ac:dyDescent="0.25">
      <c r="A316" t="s">
        <v>320</v>
      </c>
      <c r="B316" s="1">
        <v>340</v>
      </c>
      <c r="C316" s="1">
        <v>868.5</v>
      </c>
      <c r="D316" s="1">
        <v>381</v>
      </c>
      <c r="E316" s="1">
        <v>750.5</v>
      </c>
      <c r="F316" s="1">
        <v>2340</v>
      </c>
      <c r="G316">
        <f>VLOOKUP(A316,transit_line_attrs!$N$1:$O$630,2,FALSE)</f>
        <v>0</v>
      </c>
    </row>
    <row r="317" spans="1:7" x14ac:dyDescent="0.25">
      <c r="A317" t="s">
        <v>321</v>
      </c>
      <c r="B317" s="1">
        <v>807</v>
      </c>
      <c r="C317" s="1">
        <v>120</v>
      </c>
      <c r="D317" s="1">
        <v>532.5</v>
      </c>
      <c r="E317" s="1">
        <v>159.5</v>
      </c>
      <c r="F317" s="1">
        <v>1619</v>
      </c>
      <c r="G317">
        <f>VLOOKUP(A317,transit_line_attrs!$N$1:$O$630,2,FALSE)</f>
        <v>0</v>
      </c>
    </row>
    <row r="318" spans="1:7" x14ac:dyDescent="0.25">
      <c r="A318" t="s">
        <v>322</v>
      </c>
      <c r="B318" s="1">
        <v>84</v>
      </c>
      <c r="C318" s="1">
        <v>987</v>
      </c>
      <c r="D318" s="1">
        <v>198</v>
      </c>
      <c r="E318" s="1">
        <v>502</v>
      </c>
      <c r="F318" s="1">
        <v>1771</v>
      </c>
      <c r="G318">
        <f>VLOOKUP(A318,transit_line_attrs!$N$1:$O$630,2,FALSE)</f>
        <v>0</v>
      </c>
    </row>
    <row r="319" spans="1:7" x14ac:dyDescent="0.25">
      <c r="A319" t="s">
        <v>323</v>
      </c>
      <c r="B319" s="1">
        <v>215</v>
      </c>
      <c r="C319" s="1">
        <v>202</v>
      </c>
      <c r="D319" s="1">
        <v>213</v>
      </c>
      <c r="E319" s="1">
        <v>63</v>
      </c>
      <c r="F319" s="1">
        <v>693</v>
      </c>
      <c r="G319">
        <f>VLOOKUP(A319,transit_line_attrs!$N$1:$O$630,2,FALSE)</f>
        <v>0</v>
      </c>
    </row>
    <row r="320" spans="1:7" x14ac:dyDescent="0.25">
      <c r="A320" t="s">
        <v>324</v>
      </c>
      <c r="B320" s="1">
        <v>1292</v>
      </c>
      <c r="C320" s="1">
        <v>319.5</v>
      </c>
      <c r="D320" s="1">
        <v>999</v>
      </c>
      <c r="E320" s="1">
        <v>556.5</v>
      </c>
      <c r="F320" s="1">
        <v>3167</v>
      </c>
      <c r="G320">
        <f>VLOOKUP(A320,transit_line_attrs!$N$1:$O$630,2,FALSE)</f>
        <v>0</v>
      </c>
    </row>
    <row r="321" spans="1:7" x14ac:dyDescent="0.25">
      <c r="A321" t="s">
        <v>325</v>
      </c>
      <c r="B321" s="1">
        <v>248</v>
      </c>
      <c r="C321" s="1">
        <v>93.5</v>
      </c>
      <c r="D321" s="1">
        <v>335</v>
      </c>
      <c r="E321" s="1">
        <v>289.5</v>
      </c>
      <c r="F321" s="1">
        <v>966</v>
      </c>
      <c r="G321">
        <f>VLOOKUP(A321,transit_line_attrs!$N$1:$O$630,2,FALSE)</f>
        <v>0</v>
      </c>
    </row>
    <row r="322" spans="1:7" x14ac:dyDescent="0.25">
      <c r="A322" t="s">
        <v>326</v>
      </c>
      <c r="B322" s="1">
        <v>169</v>
      </c>
      <c r="C322" s="1">
        <v>975</v>
      </c>
      <c r="D322" s="1">
        <v>188</v>
      </c>
      <c r="E322" s="1">
        <v>551</v>
      </c>
      <c r="F322" s="1">
        <v>1883</v>
      </c>
      <c r="G322">
        <f>VLOOKUP(A322,transit_line_attrs!$N$1:$O$630,2,FALSE)</f>
        <v>0</v>
      </c>
    </row>
    <row r="323" spans="1:7" x14ac:dyDescent="0.25">
      <c r="A323" t="s">
        <v>327</v>
      </c>
      <c r="B323" s="1">
        <v>99</v>
      </c>
      <c r="C323" s="1">
        <v>39</v>
      </c>
      <c r="D323" s="1">
        <v>152.5</v>
      </c>
      <c r="E323" s="1">
        <v>108.5</v>
      </c>
      <c r="F323" s="1">
        <v>399</v>
      </c>
      <c r="G323">
        <f>VLOOKUP(A323,transit_line_attrs!$N$1:$O$630,2,FALSE)</f>
        <v>0</v>
      </c>
    </row>
    <row r="324" spans="1:7" x14ac:dyDescent="0.25">
      <c r="A324" t="s">
        <v>328</v>
      </c>
      <c r="B324" s="1">
        <v>137</v>
      </c>
      <c r="C324" s="1">
        <v>15.5</v>
      </c>
      <c r="D324" s="1">
        <v>179</v>
      </c>
      <c r="E324" s="1">
        <v>101.5</v>
      </c>
      <c r="F324" s="1">
        <v>433</v>
      </c>
      <c r="G324">
        <f>VLOOKUP(A324,transit_line_attrs!$N$1:$O$630,2,FALSE)</f>
        <v>0</v>
      </c>
    </row>
  </sheetData>
  <autoFilter ref="A1:G324" xr:uid="{00000000-0009-0000-0000-000000000000}"/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G22"/>
  <sheetViews>
    <sheetView tabSelected="1" zoomScaleNormal="10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S1" sqref="S1:AE3"/>
    </sheetView>
  </sheetViews>
  <sheetFormatPr defaultRowHeight="15" x14ac:dyDescent="0.25"/>
  <cols>
    <col min="1" max="2" width="8.5703125" customWidth="1"/>
    <col min="3" max="6" width="9.5703125" customWidth="1"/>
    <col min="7" max="7" width="10.5703125" customWidth="1"/>
    <col min="8" max="8" width="9.5703125" customWidth="1"/>
    <col min="17" max="17" width="10" customWidth="1"/>
    <col min="20" max="20" width="11.5703125" customWidth="1"/>
    <col min="31" max="31" width="10.7109375" customWidth="1"/>
  </cols>
  <sheetData>
    <row r="1" spans="1:33" x14ac:dyDescent="0.25">
      <c r="A1" s="20"/>
      <c r="C1" s="64" t="s">
        <v>1115</v>
      </c>
      <c r="D1" s="65"/>
      <c r="E1" s="65"/>
      <c r="F1" s="65"/>
      <c r="G1" s="66"/>
      <c r="H1" s="64" t="s">
        <v>1107</v>
      </c>
      <c r="I1" s="65"/>
      <c r="J1" s="65"/>
      <c r="K1" s="65"/>
      <c r="L1" s="66"/>
      <c r="R1" s="24"/>
      <c r="S1" s="62"/>
      <c r="T1" s="67" t="s">
        <v>1115</v>
      </c>
      <c r="U1" s="68"/>
      <c r="V1" s="68"/>
      <c r="W1" s="68"/>
      <c r="X1" s="69"/>
      <c r="Y1" s="67" t="s">
        <v>1107</v>
      </c>
      <c r="Z1" s="68"/>
      <c r="AA1" s="68"/>
      <c r="AB1" s="68"/>
      <c r="AC1" s="69"/>
      <c r="AD1" s="70" t="s">
        <v>1213</v>
      </c>
      <c r="AE1" s="71"/>
      <c r="AF1" s="24"/>
    </row>
    <row r="2" spans="1:33" x14ac:dyDescent="0.25">
      <c r="A2" t="s">
        <v>0</v>
      </c>
      <c r="B2" t="s">
        <v>1117</v>
      </c>
      <c r="C2" s="11" t="s">
        <v>1106</v>
      </c>
      <c r="D2" s="12" t="s">
        <v>1108</v>
      </c>
      <c r="E2" s="12" t="s">
        <v>1109</v>
      </c>
      <c r="F2" s="12" t="s">
        <v>1110</v>
      </c>
      <c r="G2" s="13" t="s">
        <v>1111</v>
      </c>
      <c r="H2" s="11" t="s">
        <v>1106</v>
      </c>
      <c r="I2" s="12" t="s">
        <v>1108</v>
      </c>
      <c r="J2" s="12" t="s">
        <v>1109</v>
      </c>
      <c r="K2" s="12" t="s">
        <v>1110</v>
      </c>
      <c r="L2" s="13" t="s">
        <v>1111</v>
      </c>
      <c r="M2" s="14" t="s">
        <v>1113</v>
      </c>
      <c r="N2" s="14" t="s">
        <v>1211</v>
      </c>
      <c r="O2" s="14" t="s">
        <v>1114</v>
      </c>
      <c r="P2" s="14"/>
      <c r="R2" s="24"/>
      <c r="S2" s="31" t="s">
        <v>1117</v>
      </c>
      <c r="T2" s="31" t="s">
        <v>1106</v>
      </c>
      <c r="U2" s="32" t="s">
        <v>1108</v>
      </c>
      <c r="V2" s="32" t="s">
        <v>1109</v>
      </c>
      <c r="W2" s="32" t="s">
        <v>1110</v>
      </c>
      <c r="X2" s="52" t="s">
        <v>1111</v>
      </c>
      <c r="Y2" s="32" t="s">
        <v>1106</v>
      </c>
      <c r="Z2" s="32" t="s">
        <v>1108</v>
      </c>
      <c r="AA2" s="32" t="s">
        <v>1109</v>
      </c>
      <c r="AB2" s="32" t="s">
        <v>1110</v>
      </c>
      <c r="AC2" s="52" t="s">
        <v>1111</v>
      </c>
      <c r="AD2" s="31" t="s">
        <v>1118</v>
      </c>
      <c r="AE2" s="33" t="s">
        <v>1119</v>
      </c>
      <c r="AF2" s="24"/>
    </row>
    <row r="3" spans="1:33" x14ac:dyDescent="0.25">
      <c r="A3" t="s">
        <v>1223</v>
      </c>
      <c r="B3" t="str">
        <f>_xlfn.IFNA(VLOOKUP(A3,bkrcast_1530to1830!$F$1:$H$630,3,FALSE),"-")</f>
        <v>LocalBus</v>
      </c>
      <c r="C3" s="3">
        <f>_xlfn.IFNA(VLOOKUP($A3,compare_all!$A$2:$L$325,3,FALSE),0)</f>
        <v>0</v>
      </c>
      <c r="D3" s="3">
        <f>_xlfn.IFNA(VLOOKUP($A3,compare_all!$A$2:$L$325,4,FALSE),0)</f>
        <v>0</v>
      </c>
      <c r="E3" s="3">
        <f>_xlfn.IFNA(VLOOKUP($A3,compare_all!$A$2:$L$325,5,FALSE),0)</f>
        <v>0</v>
      </c>
      <c r="F3" s="3">
        <f>_xlfn.IFNA(VLOOKUP($A3,compare_all!$A$2:$L$325,6,FALSE),0)</f>
        <v>0</v>
      </c>
      <c r="G3" s="3">
        <f>_xlfn.IFNA(VLOOKUP($A3,compare_all!$A$2:$L$325,7,FALSE),0)</f>
        <v>0</v>
      </c>
      <c r="H3" s="3">
        <f>_xlfn.IFNA(VLOOKUP($A3,compare_all!$A$2:$L$325,8,FALSE),0)</f>
        <v>0</v>
      </c>
      <c r="I3" s="3">
        <f>_xlfn.IFNA(VLOOKUP($A3,compare_all!$A$2:$L$325,9,FALSE),0)</f>
        <v>0</v>
      </c>
      <c r="J3" s="3">
        <f>_xlfn.IFNA(VLOOKUP($A3,compare_all!$A$2:$L$325,10,FALSE),0)</f>
        <v>0</v>
      </c>
      <c r="K3" s="3">
        <f>_xlfn.IFNA(VLOOKUP($A3,compare_all!$A$2:$L$325,11,FALSE),0)</f>
        <v>0</v>
      </c>
      <c r="L3" s="3">
        <f>_xlfn.IFNA(VLOOKUP($A3,compare_all!$A$2:$L$325,12,FALSE),0)</f>
        <v>0</v>
      </c>
      <c r="M3" s="2"/>
      <c r="N3" s="19">
        <f>VLOOKUP($A3,transit_line_attrs!$N$1:$O$626,2,FALSE)</f>
        <v>1</v>
      </c>
      <c r="O3">
        <v>500</v>
      </c>
      <c r="Q3" t="s">
        <v>1112</v>
      </c>
      <c r="R3" s="24"/>
      <c r="S3" s="58" t="s">
        <v>332</v>
      </c>
      <c r="T3" s="41">
        <f>SUM(C3:C21)</f>
        <v>3942</v>
      </c>
      <c r="U3" s="42">
        <f t="shared" ref="U3:X3" si="0">SUM(D3:D21)</f>
        <v>6436.5</v>
      </c>
      <c r="V3" s="42">
        <f t="shared" si="0"/>
        <v>3783.5</v>
      </c>
      <c r="W3" s="57">
        <f t="shared" si="0"/>
        <v>1828</v>
      </c>
      <c r="X3" s="42">
        <f t="shared" si="0"/>
        <v>15990</v>
      </c>
      <c r="Y3" s="41">
        <f>SUM(H3:H21)</f>
        <v>4940</v>
      </c>
      <c r="Z3" s="42">
        <f t="shared" ref="Z3" si="1">SUM(I3:I21)</f>
        <v>7128</v>
      </c>
      <c r="AA3" s="42">
        <f t="shared" ref="AA3" si="2">SUM(J3:J21)</f>
        <v>4939</v>
      </c>
      <c r="AB3" s="57">
        <f t="shared" ref="AB3" si="3">SUM(K3:K21)</f>
        <v>0</v>
      </c>
      <c r="AC3" s="42">
        <f t="shared" ref="AC3" si="4">SUM(L3:L21)</f>
        <v>17007</v>
      </c>
      <c r="AD3" s="61">
        <f>AC3-X3</f>
        <v>1017</v>
      </c>
      <c r="AE3" s="60">
        <f>AD3/X3</f>
        <v>6.3602251407129454E-2</v>
      </c>
      <c r="AF3" s="24"/>
    </row>
    <row r="4" spans="1:33" x14ac:dyDescent="0.25">
      <c r="A4" t="s">
        <v>191</v>
      </c>
      <c r="B4" t="str">
        <f>_xlfn.IFNA(VLOOKUP(A4,bkrcast_1530to1830!$F$1:$H$630,3,FALSE),"-")</f>
        <v>LocalBus</v>
      </c>
      <c r="C4" s="3">
        <f>_xlfn.IFNA(VLOOKUP($A4,compare_all!$A$2:$L$325,3,FALSE),0)</f>
        <v>292</v>
      </c>
      <c r="D4" s="3">
        <f>_xlfn.IFNA(VLOOKUP($A4,compare_all!$A$2:$L$325,4,FALSE),0)</f>
        <v>679.5</v>
      </c>
      <c r="E4" s="3">
        <f>_xlfn.IFNA(VLOOKUP($A4,compare_all!$A$2:$L$325,5,FALSE),0)</f>
        <v>352</v>
      </c>
      <c r="F4" s="3">
        <f>_xlfn.IFNA(VLOOKUP($A4,compare_all!$A$2:$L$325,6,FALSE),0)</f>
        <v>216.5</v>
      </c>
      <c r="G4" s="3">
        <f>_xlfn.IFNA(VLOOKUP($A4,compare_all!$A$2:$L$325,7,FALSE),0)</f>
        <v>1540</v>
      </c>
      <c r="H4" s="3">
        <f>_xlfn.IFNA(VLOOKUP($A4,compare_all!$A$2:$L$325,8,FALSE),0)</f>
        <v>127</v>
      </c>
      <c r="I4" s="3">
        <f>_xlfn.IFNA(VLOOKUP($A4,compare_all!$A$2:$L$325,9,FALSE),0)</f>
        <v>212</v>
      </c>
      <c r="J4" s="3">
        <f>_xlfn.IFNA(VLOOKUP($A4,compare_all!$A$2:$L$325,10,FALSE),0)</f>
        <v>125</v>
      </c>
      <c r="K4" s="3">
        <f>_xlfn.IFNA(VLOOKUP($A4,compare_all!$A$2:$L$325,11,FALSE),0)</f>
        <v>0</v>
      </c>
      <c r="L4" s="3">
        <f>_xlfn.IFNA(VLOOKUP($A4,compare_all!$A$2:$L$325,12,FALSE),0)</f>
        <v>464</v>
      </c>
      <c r="M4" s="2">
        <f t="shared" ref="M4:M21" si="5">(G4-L4)/G4</f>
        <v>0.69870129870129871</v>
      </c>
      <c r="N4" s="19">
        <f>VLOOKUP($A4,transit_line_attrs!$N$1:$O$626,2,FALSE)</f>
        <v>1</v>
      </c>
      <c r="O4">
        <v>1000</v>
      </c>
      <c r="Q4" s="16">
        <f>RSQ(L4:L20,G4:G20)</f>
        <v>0.71187027973323691</v>
      </c>
      <c r="R4" s="24"/>
      <c r="S4" s="54"/>
      <c r="T4" s="45"/>
      <c r="U4" s="45"/>
      <c r="V4" s="45"/>
      <c r="W4" s="45"/>
      <c r="X4" s="45"/>
      <c r="Y4" s="45"/>
      <c r="Z4" s="45"/>
      <c r="AA4" s="45"/>
      <c r="AB4" s="45"/>
      <c r="AC4" s="45"/>
      <c r="AD4" s="34"/>
      <c r="AE4" s="55"/>
      <c r="AF4" s="24"/>
    </row>
    <row r="5" spans="1:33" x14ac:dyDescent="0.25">
      <c r="A5" t="s">
        <v>193</v>
      </c>
      <c r="B5" t="str">
        <f>_xlfn.IFNA(VLOOKUP(A5,bkrcast_1530to1830!$F$1:$H$630,3,FALSE),"-")</f>
        <v>LocalBus</v>
      </c>
      <c r="C5" s="3">
        <f>_xlfn.IFNA(VLOOKUP($A5,compare_all!$A$2:$L$325,3,FALSE),0)</f>
        <v>407</v>
      </c>
      <c r="D5" s="3">
        <f>_xlfn.IFNA(VLOOKUP($A5,compare_all!$A$2:$L$325,4,FALSE),0)</f>
        <v>881.5</v>
      </c>
      <c r="E5" s="3">
        <f>_xlfn.IFNA(VLOOKUP($A5,compare_all!$A$2:$L$325,5,FALSE),0)</f>
        <v>363.5</v>
      </c>
      <c r="F5" s="3">
        <f>_xlfn.IFNA(VLOOKUP($A5,compare_all!$A$2:$L$325,6,FALSE),0)</f>
        <v>187</v>
      </c>
      <c r="G5" s="3">
        <f>_xlfn.IFNA(VLOOKUP($A5,compare_all!$A$2:$L$325,7,FALSE),0)</f>
        <v>1839</v>
      </c>
      <c r="H5" s="3">
        <f>_xlfn.IFNA(VLOOKUP($A5,compare_all!$A$2:$L$325,8,FALSE),0)</f>
        <v>246</v>
      </c>
      <c r="I5" s="3">
        <f>_xlfn.IFNA(VLOOKUP($A5,compare_all!$A$2:$L$325,9,FALSE),0)</f>
        <v>416</v>
      </c>
      <c r="J5" s="3">
        <f>_xlfn.IFNA(VLOOKUP($A5,compare_all!$A$2:$L$325,10,FALSE),0)</f>
        <v>284</v>
      </c>
      <c r="K5" s="3">
        <f>_xlfn.IFNA(VLOOKUP($A5,compare_all!$A$2:$L$325,11,FALSE),0)</f>
        <v>0</v>
      </c>
      <c r="L5" s="3">
        <f>_xlfn.IFNA(VLOOKUP($A5,compare_all!$A$2:$L$325,12,FALSE),0)</f>
        <v>946</v>
      </c>
      <c r="M5" s="2">
        <f t="shared" si="5"/>
        <v>0.4855899945622621</v>
      </c>
      <c r="N5" s="19">
        <f>VLOOKUP($A5,transit_line_attrs!$N$1:$O$626,2,FALSE)</f>
        <v>1</v>
      </c>
      <c r="O5">
        <v>1500</v>
      </c>
      <c r="R5" s="24"/>
      <c r="S5" s="46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  <c r="AF5" s="24"/>
    </row>
    <row r="6" spans="1:33" x14ac:dyDescent="0.25">
      <c r="A6" t="s">
        <v>194</v>
      </c>
      <c r="B6" t="str">
        <f>_xlfn.IFNA(VLOOKUP(A6,bkrcast_1530to1830!$F$1:$H$630,3,FALSE),"-")</f>
        <v>LocalBus</v>
      </c>
      <c r="C6" s="3">
        <f>_xlfn.IFNA(VLOOKUP($A6,compare_all!$A$2:$L$325,3,FALSE),0)</f>
        <v>170</v>
      </c>
      <c r="D6" s="3">
        <f>_xlfn.IFNA(VLOOKUP($A6,compare_all!$A$2:$L$325,4,FALSE),0)</f>
        <v>24</v>
      </c>
      <c r="E6" s="3">
        <f>_xlfn.IFNA(VLOOKUP($A6,compare_all!$A$2:$L$325,5,FALSE),0)</f>
        <v>167.5</v>
      </c>
      <c r="F6" s="3">
        <f>_xlfn.IFNA(VLOOKUP($A6,compare_all!$A$2:$L$325,6,FALSE),0)</f>
        <v>36.5</v>
      </c>
      <c r="G6" s="3">
        <f>_xlfn.IFNA(VLOOKUP($A6,compare_all!$A$2:$L$325,7,FALSE),0)</f>
        <v>398</v>
      </c>
      <c r="H6" s="3">
        <f>_xlfn.IFNA(VLOOKUP($A6,compare_all!$A$2:$L$325,8,FALSE),0)</f>
        <v>8</v>
      </c>
      <c r="I6" s="3">
        <f>_xlfn.IFNA(VLOOKUP($A6,compare_all!$A$2:$L$325,9,FALSE),0)</f>
        <v>0</v>
      </c>
      <c r="J6" s="3">
        <f>_xlfn.IFNA(VLOOKUP($A6,compare_all!$A$2:$L$325,10,FALSE),0)</f>
        <v>16</v>
      </c>
      <c r="K6" s="3">
        <f>_xlfn.IFNA(VLOOKUP($A6,compare_all!$A$2:$L$325,11,FALSE),0)</f>
        <v>0</v>
      </c>
      <c r="L6" s="3">
        <f>_xlfn.IFNA(VLOOKUP($A6,compare_all!$A$2:$L$325,12,FALSE),0)</f>
        <v>24</v>
      </c>
      <c r="M6" s="2">
        <f t="shared" si="5"/>
        <v>0.93969849246231152</v>
      </c>
      <c r="N6" s="19">
        <f>VLOOKUP($A6,transit_line_attrs!$N$1:$O$626,2,FALSE)</f>
        <v>1</v>
      </c>
      <c r="O6">
        <v>2000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3" x14ac:dyDescent="0.25">
      <c r="A7" t="s">
        <v>195</v>
      </c>
      <c r="B7" t="str">
        <f>_xlfn.IFNA(VLOOKUP(A7,bkrcast_1530to1830!$F$1:$H$630,3,FALSE),"-")</f>
        <v>LocalBus</v>
      </c>
      <c r="C7" s="3">
        <f>_xlfn.IFNA(VLOOKUP($A7,compare_all!$A$2:$L$325,3,FALSE),0)</f>
        <v>347</v>
      </c>
      <c r="D7" s="3">
        <f>_xlfn.IFNA(VLOOKUP($A7,compare_all!$A$2:$L$325,4,FALSE),0)</f>
        <v>569</v>
      </c>
      <c r="E7" s="3">
        <f>_xlfn.IFNA(VLOOKUP($A7,compare_all!$A$2:$L$325,5,FALSE),0)</f>
        <v>356</v>
      </c>
      <c r="F7" s="3">
        <f>_xlfn.IFNA(VLOOKUP($A7,compare_all!$A$2:$L$325,6,FALSE),0)</f>
        <v>197</v>
      </c>
      <c r="G7" s="3">
        <f>_xlfn.IFNA(VLOOKUP($A7,compare_all!$A$2:$L$325,7,FALSE),0)</f>
        <v>1469</v>
      </c>
      <c r="H7" s="3">
        <f>_xlfn.IFNA(VLOOKUP($A7,compare_all!$A$2:$L$325,8,FALSE),0)</f>
        <v>497</v>
      </c>
      <c r="I7" s="3">
        <f>_xlfn.IFNA(VLOOKUP($A7,compare_all!$A$2:$L$325,9,FALSE),0)</f>
        <v>905</v>
      </c>
      <c r="J7" s="3">
        <f>_xlfn.IFNA(VLOOKUP($A7,compare_all!$A$2:$L$325,10,FALSE),0)</f>
        <v>629</v>
      </c>
      <c r="K7" s="3">
        <f>_xlfn.IFNA(VLOOKUP($A7,compare_all!$A$2:$L$325,11,FALSE),0)</f>
        <v>0</v>
      </c>
      <c r="L7" s="3">
        <f>_xlfn.IFNA(VLOOKUP($A7,compare_all!$A$2:$L$325,12,FALSE),0)</f>
        <v>2031</v>
      </c>
      <c r="M7" s="2">
        <f t="shared" si="5"/>
        <v>-0.38257317903335603</v>
      </c>
      <c r="N7" s="19">
        <f>VLOOKUP($A7,transit_line_attrs!$N$1:$O$626,2,FALSE)</f>
        <v>1</v>
      </c>
      <c r="O7">
        <v>2500</v>
      </c>
    </row>
    <row r="8" spans="1:33" x14ac:dyDescent="0.25">
      <c r="A8" t="s">
        <v>196</v>
      </c>
      <c r="B8" t="str">
        <f>_xlfn.IFNA(VLOOKUP(A8,bkrcast_1530to1830!$F$1:$H$630,3,FALSE),"-")</f>
        <v>LocalBus</v>
      </c>
      <c r="C8" s="3">
        <f>_xlfn.IFNA(VLOOKUP($A8,compare_all!$A$2:$L$325,3,FALSE),0)</f>
        <v>269</v>
      </c>
      <c r="D8" s="3">
        <f>_xlfn.IFNA(VLOOKUP($A8,compare_all!$A$2:$L$325,4,FALSE),0)</f>
        <v>408</v>
      </c>
      <c r="E8" s="3">
        <f>_xlfn.IFNA(VLOOKUP($A8,compare_all!$A$2:$L$325,5,FALSE),0)</f>
        <v>257.5</v>
      </c>
      <c r="F8" s="3">
        <f>_xlfn.IFNA(VLOOKUP($A8,compare_all!$A$2:$L$325,6,FALSE),0)</f>
        <v>242.5</v>
      </c>
      <c r="G8" s="3">
        <f>_xlfn.IFNA(VLOOKUP($A8,compare_all!$A$2:$L$325,7,FALSE),0)</f>
        <v>1177</v>
      </c>
      <c r="H8" s="3">
        <f>_xlfn.IFNA(VLOOKUP($A8,compare_all!$A$2:$L$325,8,FALSE),0)</f>
        <v>660</v>
      </c>
      <c r="I8" s="3">
        <f>_xlfn.IFNA(VLOOKUP($A8,compare_all!$A$2:$L$325,9,FALSE),0)</f>
        <v>1435</v>
      </c>
      <c r="J8" s="3">
        <f>_xlfn.IFNA(VLOOKUP($A8,compare_all!$A$2:$L$325,10,FALSE),0)</f>
        <v>670</v>
      </c>
      <c r="K8" s="3">
        <f>_xlfn.IFNA(VLOOKUP($A8,compare_all!$A$2:$L$325,11,FALSE),0)</f>
        <v>0</v>
      </c>
      <c r="L8" s="3">
        <f>_xlfn.IFNA(VLOOKUP($A8,compare_all!$A$2:$L$325,12,FALSE),0)</f>
        <v>2765</v>
      </c>
      <c r="M8" s="2">
        <f t="shared" si="5"/>
        <v>-1.3491928632115548</v>
      </c>
      <c r="N8" s="19">
        <f>VLOOKUP($A8,transit_line_attrs!$N$1:$O$626,2,FALSE)</f>
        <v>1</v>
      </c>
      <c r="O8">
        <v>3000</v>
      </c>
      <c r="AF8" s="21"/>
      <c r="AG8" s="21"/>
    </row>
    <row r="9" spans="1:33" x14ac:dyDescent="0.25">
      <c r="A9" t="s">
        <v>197</v>
      </c>
      <c r="B9" t="str">
        <f>_xlfn.IFNA(VLOOKUP(A9,bkrcast_1530to1830!$F$1:$H$630,3,FALSE),"-")</f>
        <v>LocalBus</v>
      </c>
      <c r="C9" s="3">
        <f>_xlfn.IFNA(VLOOKUP($A9,compare_all!$A$2:$L$325,3,FALSE),0)</f>
        <v>102</v>
      </c>
      <c r="D9" s="3">
        <f>_xlfn.IFNA(VLOOKUP($A9,compare_all!$A$2:$L$325,4,FALSE),0)</f>
        <v>222.5</v>
      </c>
      <c r="E9" s="3">
        <f>_xlfn.IFNA(VLOOKUP($A9,compare_all!$A$2:$L$325,5,FALSE),0)</f>
        <v>109</v>
      </c>
      <c r="F9" s="3">
        <f>_xlfn.IFNA(VLOOKUP($A9,compare_all!$A$2:$L$325,6,FALSE),0)</f>
        <v>57.5</v>
      </c>
      <c r="G9" s="3">
        <f>_xlfn.IFNA(VLOOKUP($A9,compare_all!$A$2:$L$325,7,FALSE),0)</f>
        <v>491</v>
      </c>
      <c r="H9" s="3">
        <f>_xlfn.IFNA(VLOOKUP($A9,compare_all!$A$2:$L$325,8,FALSE),0)</f>
        <v>129</v>
      </c>
      <c r="I9" s="3">
        <f>_xlfn.IFNA(VLOOKUP($A9,compare_all!$A$2:$L$325,9,FALSE),0)</f>
        <v>269</v>
      </c>
      <c r="J9" s="3">
        <f>_xlfn.IFNA(VLOOKUP($A9,compare_all!$A$2:$L$325,10,FALSE),0)</f>
        <v>109</v>
      </c>
      <c r="K9" s="3">
        <f>_xlfn.IFNA(VLOOKUP($A9,compare_all!$A$2:$L$325,11,FALSE),0)</f>
        <v>0</v>
      </c>
      <c r="L9" s="3">
        <f>_xlfn.IFNA(VLOOKUP($A9,compare_all!$A$2:$L$325,12,FALSE),0)</f>
        <v>507</v>
      </c>
      <c r="M9" s="2">
        <f t="shared" si="5"/>
        <v>-3.2586558044806514E-2</v>
      </c>
      <c r="N9" s="19">
        <f>VLOOKUP($A9,transit_line_attrs!$N$1:$O$626,2,FALSE)</f>
        <v>1</v>
      </c>
      <c r="O9">
        <v>3500</v>
      </c>
    </row>
    <row r="10" spans="1:33" x14ac:dyDescent="0.25">
      <c r="A10" t="s">
        <v>198</v>
      </c>
      <c r="B10" t="s">
        <v>332</v>
      </c>
      <c r="C10" s="3">
        <f>_xlfn.IFNA(VLOOKUP($A10,compare_all!$A$2:$L$325,3,FALSE),0)</f>
        <v>70</v>
      </c>
      <c r="D10" s="3">
        <f>_xlfn.IFNA(VLOOKUP($A10,compare_all!$A$2:$L$325,4,FALSE),0)</f>
        <v>0</v>
      </c>
      <c r="E10" s="3">
        <f>_xlfn.IFNA(VLOOKUP($A10,compare_all!$A$2:$L$325,5,FALSE),0)</f>
        <v>32</v>
      </c>
      <c r="F10" s="3">
        <f>_xlfn.IFNA(VLOOKUP($A10,compare_all!$A$2:$L$325,6,FALSE),0)</f>
        <v>0</v>
      </c>
      <c r="G10" s="3">
        <f>_xlfn.IFNA(VLOOKUP($A10,compare_all!$A$2:$L$325,7,FALSE),0)</f>
        <v>102</v>
      </c>
      <c r="H10" s="3">
        <f>_xlfn.IFNA(VLOOKUP($A10,compare_all!$A$2:$L$325,8,FALSE),0)</f>
        <v>151</v>
      </c>
      <c r="I10" s="3">
        <f>_xlfn.IFNA(VLOOKUP($A10,compare_all!$A$2:$L$325,9,FALSE),0)</f>
        <v>0</v>
      </c>
      <c r="J10" s="3">
        <f>_xlfn.IFNA(VLOOKUP($A10,compare_all!$A$2:$L$325,10,FALSE),0)</f>
        <v>0</v>
      </c>
      <c r="K10" s="3">
        <f>_xlfn.IFNA(VLOOKUP($A10,compare_all!$A$2:$L$325,11,FALSE),0)</f>
        <v>0</v>
      </c>
      <c r="L10" s="3">
        <f>_xlfn.IFNA(VLOOKUP($A10,compare_all!$A$2:$L$325,12,FALSE),0)</f>
        <v>151</v>
      </c>
      <c r="M10" s="2">
        <f t="shared" si="5"/>
        <v>-0.48039215686274511</v>
      </c>
      <c r="N10" s="19">
        <v>1</v>
      </c>
      <c r="O10">
        <v>4000</v>
      </c>
    </row>
    <row r="11" spans="1:33" x14ac:dyDescent="0.25">
      <c r="A11" t="s">
        <v>199</v>
      </c>
      <c r="B11" t="str">
        <f>_xlfn.IFNA(VLOOKUP(A11,bkrcast_1530to1830!$F$1:$H$630,3,FALSE),"-")</f>
        <v>LocalBus</v>
      </c>
      <c r="C11" s="3">
        <f>_xlfn.IFNA(VLOOKUP($A11,compare_all!$A$2:$L$325,3,FALSE),0)</f>
        <v>182</v>
      </c>
      <c r="D11" s="3">
        <f>_xlfn.IFNA(VLOOKUP($A11,compare_all!$A$2:$L$325,4,FALSE),0)</f>
        <v>434</v>
      </c>
      <c r="E11" s="3">
        <f>_xlfn.IFNA(VLOOKUP($A11,compare_all!$A$2:$L$325,5,FALSE),0)</f>
        <v>159</v>
      </c>
      <c r="F11" s="3">
        <f>_xlfn.IFNA(VLOOKUP($A11,compare_all!$A$2:$L$325,6,FALSE),0)</f>
        <v>72</v>
      </c>
      <c r="G11" s="3">
        <f>_xlfn.IFNA(VLOOKUP($A11,compare_all!$A$2:$L$325,7,FALSE),0)</f>
        <v>847</v>
      </c>
      <c r="H11" s="3">
        <f>_xlfn.IFNA(VLOOKUP($A11,compare_all!$A$2:$L$325,8,FALSE),0)</f>
        <v>344</v>
      </c>
      <c r="I11" s="3">
        <f>_xlfn.IFNA(VLOOKUP($A11,compare_all!$A$2:$L$325,9,FALSE),0)</f>
        <v>595</v>
      </c>
      <c r="J11" s="3">
        <f>_xlfn.IFNA(VLOOKUP($A11,compare_all!$A$2:$L$325,10,FALSE),0)</f>
        <v>404</v>
      </c>
      <c r="K11" s="3">
        <f>_xlfn.IFNA(VLOOKUP($A11,compare_all!$A$2:$L$325,11,FALSE),0)</f>
        <v>0</v>
      </c>
      <c r="L11" s="3">
        <f>_xlfn.IFNA(VLOOKUP($A11,compare_all!$A$2:$L$325,12,FALSE),0)</f>
        <v>1343</v>
      </c>
      <c r="M11" s="2">
        <f t="shared" si="5"/>
        <v>-0.58559622195985828</v>
      </c>
      <c r="N11" s="19">
        <f>VLOOKUP($A11,transit_line_attrs!$N$1:$O$626,2,FALSE)</f>
        <v>1</v>
      </c>
      <c r="O11">
        <v>4500</v>
      </c>
    </row>
    <row r="12" spans="1:33" x14ac:dyDescent="0.25">
      <c r="A12" t="s">
        <v>201</v>
      </c>
      <c r="B12" t="str">
        <f>_xlfn.IFNA(VLOOKUP(A12,bkrcast_1530to1830!$F$1:$H$630,3,FALSE),"-")</f>
        <v>LocalBus</v>
      </c>
      <c r="C12" s="3">
        <f>_xlfn.IFNA(VLOOKUP($A12,compare_all!$A$2:$L$325,3,FALSE),0)</f>
        <v>172</v>
      </c>
      <c r="D12" s="3">
        <f>_xlfn.IFNA(VLOOKUP($A12,compare_all!$A$2:$L$325,4,FALSE),0)</f>
        <v>322</v>
      </c>
      <c r="E12" s="3">
        <f>_xlfn.IFNA(VLOOKUP($A12,compare_all!$A$2:$L$325,5,FALSE),0)</f>
        <v>167</v>
      </c>
      <c r="F12" s="3">
        <f>_xlfn.IFNA(VLOOKUP($A12,compare_all!$A$2:$L$325,6,FALSE),0)</f>
        <v>96</v>
      </c>
      <c r="G12" s="3">
        <f>_xlfn.IFNA(VLOOKUP($A12,compare_all!$A$2:$L$325,7,FALSE),0)</f>
        <v>757</v>
      </c>
      <c r="H12" s="3">
        <f>_xlfn.IFNA(VLOOKUP($A12,compare_all!$A$2:$L$325,8,FALSE),0)</f>
        <v>216</v>
      </c>
      <c r="I12" s="3">
        <f>_xlfn.IFNA(VLOOKUP($A12,compare_all!$A$2:$L$325,9,FALSE),0)</f>
        <v>423</v>
      </c>
      <c r="J12" s="3">
        <f>_xlfn.IFNA(VLOOKUP($A12,compare_all!$A$2:$L$325,10,FALSE),0)</f>
        <v>207</v>
      </c>
      <c r="K12" s="3">
        <f>_xlfn.IFNA(VLOOKUP($A12,compare_all!$A$2:$L$325,11,FALSE),0)</f>
        <v>0</v>
      </c>
      <c r="L12" s="3">
        <f>_xlfn.IFNA(VLOOKUP($A12,compare_all!$A$2:$L$325,12,FALSE),0)</f>
        <v>846</v>
      </c>
      <c r="M12" s="2">
        <f t="shared" si="5"/>
        <v>-0.11756935270805813</v>
      </c>
      <c r="N12" s="19">
        <f>VLOOKUP($A12,transit_line_attrs!$N$1:$O$626,2,FALSE)</f>
        <v>1</v>
      </c>
      <c r="O12">
        <v>5000</v>
      </c>
    </row>
    <row r="13" spans="1:33" x14ac:dyDescent="0.25">
      <c r="A13" t="s">
        <v>203</v>
      </c>
      <c r="B13" t="str">
        <f>_xlfn.IFNA(VLOOKUP(A13,bkrcast_1530to1830!$F$1:$H$630,3,FALSE),"-")</f>
        <v>LocalBus</v>
      </c>
      <c r="C13" s="3">
        <f>_xlfn.IFNA(VLOOKUP($A13,compare_all!$A$2:$L$325,3,FALSE),0)</f>
        <v>120</v>
      </c>
      <c r="D13" s="3">
        <f>_xlfn.IFNA(VLOOKUP($A13,compare_all!$A$2:$L$325,4,FALSE),0)</f>
        <v>0</v>
      </c>
      <c r="E13" s="3">
        <f>_xlfn.IFNA(VLOOKUP($A13,compare_all!$A$2:$L$325,5,FALSE),0)</f>
        <v>77</v>
      </c>
      <c r="F13" s="3">
        <f>_xlfn.IFNA(VLOOKUP($A13,compare_all!$A$2:$L$325,6,FALSE),0)</f>
        <v>0</v>
      </c>
      <c r="G13" s="3">
        <f>_xlfn.IFNA(VLOOKUP($A13,compare_all!$A$2:$L$325,7,FALSE),0)</f>
        <v>197</v>
      </c>
      <c r="H13" s="3">
        <f>_xlfn.IFNA(VLOOKUP($A13,compare_all!$A$2:$L$325,8,FALSE),0)</f>
        <v>15</v>
      </c>
      <c r="I13" s="3">
        <f>_xlfn.IFNA(VLOOKUP($A13,compare_all!$A$2:$L$325,9,FALSE),0)</f>
        <v>0</v>
      </c>
      <c r="J13" s="3">
        <f>_xlfn.IFNA(VLOOKUP($A13,compare_all!$A$2:$L$325,10,FALSE),0)</f>
        <v>5</v>
      </c>
      <c r="K13" s="3">
        <f>_xlfn.IFNA(VLOOKUP($A13,compare_all!$A$2:$L$325,11,FALSE),0)</f>
        <v>0</v>
      </c>
      <c r="L13" s="3">
        <f>_xlfn.IFNA(VLOOKUP($A13,compare_all!$A$2:$L$325,12,FALSE),0)</f>
        <v>20</v>
      </c>
      <c r="M13" s="2">
        <f t="shared" si="5"/>
        <v>0.89847715736040612</v>
      </c>
      <c r="N13" s="19">
        <f>VLOOKUP($A13,transit_line_attrs!$N$1:$O$626,2,FALSE)</f>
        <v>1</v>
      </c>
      <c r="O13">
        <v>5500</v>
      </c>
    </row>
    <row r="14" spans="1:33" x14ac:dyDescent="0.25">
      <c r="A14" t="s">
        <v>204</v>
      </c>
      <c r="B14" t="str">
        <f>_xlfn.IFNA(VLOOKUP(A14,bkrcast_1530to1830!$F$1:$H$630,3,FALSE),"-")</f>
        <v>LocalBus</v>
      </c>
      <c r="C14" s="3">
        <f>_xlfn.IFNA(VLOOKUP($A14,compare_all!$A$2:$L$325,3,FALSE),0)</f>
        <v>128</v>
      </c>
      <c r="D14" s="3">
        <f>_xlfn.IFNA(VLOOKUP($A14,compare_all!$A$2:$L$325,4,FALSE),0)</f>
        <v>0</v>
      </c>
      <c r="E14" s="3">
        <f>_xlfn.IFNA(VLOOKUP($A14,compare_all!$A$2:$L$325,5,FALSE),0)</f>
        <v>105</v>
      </c>
      <c r="F14" s="3">
        <f>_xlfn.IFNA(VLOOKUP($A14,compare_all!$A$2:$L$325,6,FALSE),0)</f>
        <v>8</v>
      </c>
      <c r="G14" s="3">
        <f>_xlfn.IFNA(VLOOKUP($A14,compare_all!$A$2:$L$325,7,FALSE),0)</f>
        <v>241</v>
      </c>
      <c r="H14" s="3">
        <f>_xlfn.IFNA(VLOOKUP($A14,compare_all!$A$2:$L$325,8,FALSE),0)</f>
        <v>88</v>
      </c>
      <c r="I14" s="3">
        <f>_xlfn.IFNA(VLOOKUP($A14,compare_all!$A$2:$L$325,9,FALSE),0)</f>
        <v>0</v>
      </c>
      <c r="J14" s="3">
        <f>_xlfn.IFNA(VLOOKUP($A14,compare_all!$A$2:$L$325,10,FALSE),0)</f>
        <v>73</v>
      </c>
      <c r="K14" s="3">
        <f>_xlfn.IFNA(VLOOKUP($A14,compare_all!$A$2:$L$325,11,FALSE),0)</f>
        <v>0</v>
      </c>
      <c r="L14" s="3">
        <f>_xlfn.IFNA(VLOOKUP($A14,compare_all!$A$2:$L$325,12,FALSE),0)</f>
        <v>161</v>
      </c>
      <c r="M14" s="2">
        <f t="shared" si="5"/>
        <v>0.33195020746887965</v>
      </c>
      <c r="N14" s="19">
        <f>VLOOKUP($A14,transit_line_attrs!$N$1:$O$626,2,FALSE)</f>
        <v>1</v>
      </c>
      <c r="O14">
        <v>6000</v>
      </c>
    </row>
    <row r="15" spans="1:33" x14ac:dyDescent="0.25">
      <c r="A15" t="s">
        <v>205</v>
      </c>
      <c r="B15" t="str">
        <f>_xlfn.IFNA(VLOOKUP(A15,bkrcast_1530to1830!$F$1:$H$630,3,FALSE),"-")</f>
        <v>LocalBus</v>
      </c>
      <c r="C15" s="3">
        <f>_xlfn.IFNA(VLOOKUP($A15,compare_all!$A$2:$L$325,3,FALSE),0)</f>
        <v>847</v>
      </c>
      <c r="D15" s="3">
        <f>_xlfn.IFNA(VLOOKUP($A15,compare_all!$A$2:$L$325,4,FALSE),0)</f>
        <v>1691</v>
      </c>
      <c r="E15" s="3">
        <f>_xlfn.IFNA(VLOOKUP($A15,compare_all!$A$2:$L$325,5,FALSE),0)</f>
        <v>857.5</v>
      </c>
      <c r="F15" s="3">
        <f>_xlfn.IFNA(VLOOKUP($A15,compare_all!$A$2:$L$325,6,FALSE),0)</f>
        <v>397.5</v>
      </c>
      <c r="G15" s="3">
        <f>_xlfn.IFNA(VLOOKUP($A15,compare_all!$A$2:$L$325,7,FALSE),0)</f>
        <v>3793</v>
      </c>
      <c r="H15" s="3">
        <f>_xlfn.IFNA(VLOOKUP($A15,compare_all!$A$2:$L$325,8,FALSE),0)</f>
        <v>1115</v>
      </c>
      <c r="I15" s="3">
        <f>_xlfn.IFNA(VLOOKUP($A15,compare_all!$A$2:$L$325,9,FALSE),0)</f>
        <v>1830</v>
      </c>
      <c r="J15" s="3">
        <f>_xlfn.IFNA(VLOOKUP($A15,compare_all!$A$2:$L$325,10,FALSE),0)</f>
        <v>1220</v>
      </c>
      <c r="K15" s="3">
        <f>_xlfn.IFNA(VLOOKUP($A15,compare_all!$A$2:$L$325,11,FALSE),0)</f>
        <v>0</v>
      </c>
      <c r="L15" s="3">
        <f>_xlfn.IFNA(VLOOKUP($A15,compare_all!$A$2:$L$325,12,FALSE),0)</f>
        <v>4165</v>
      </c>
      <c r="M15" s="2">
        <f t="shared" si="5"/>
        <v>-9.8075402056419722E-2</v>
      </c>
      <c r="N15" s="19">
        <f>VLOOKUP($A15,transit_line_attrs!$N$1:$O$626,2,FALSE)</f>
        <v>1</v>
      </c>
      <c r="O15">
        <v>6500</v>
      </c>
    </row>
    <row r="16" spans="1:33" x14ac:dyDescent="0.25">
      <c r="A16" t="s">
        <v>206</v>
      </c>
      <c r="B16" t="str">
        <f>_xlfn.IFNA(VLOOKUP(A16,bkrcast_1530to1830!$F$1:$H$630,3,FALSE),"-")</f>
        <v>LocalBus</v>
      </c>
      <c r="C16" s="3">
        <f>_xlfn.IFNA(VLOOKUP($A16,compare_all!$A$2:$L$325,3,FALSE),0)</f>
        <v>107</v>
      </c>
      <c r="D16" s="3">
        <f>_xlfn.IFNA(VLOOKUP($A16,compare_all!$A$2:$L$325,4,FALSE),0)</f>
        <v>186</v>
      </c>
      <c r="E16" s="3">
        <f>_xlfn.IFNA(VLOOKUP($A16,compare_all!$A$2:$L$325,5,FALSE),0)</f>
        <v>80</v>
      </c>
      <c r="F16" s="3">
        <f>_xlfn.IFNA(VLOOKUP($A16,compare_all!$A$2:$L$325,6,FALSE),0)</f>
        <v>16</v>
      </c>
      <c r="G16" s="3">
        <f>_xlfn.IFNA(VLOOKUP($A16,compare_all!$A$2:$L$325,7,FALSE),0)</f>
        <v>389</v>
      </c>
      <c r="H16" s="3">
        <f>_xlfn.IFNA(VLOOKUP($A16,compare_all!$A$2:$L$325,8,FALSE),0)</f>
        <v>100</v>
      </c>
      <c r="I16" s="3">
        <f>_xlfn.IFNA(VLOOKUP($A16,compare_all!$A$2:$L$325,9,FALSE),0)</f>
        <v>134</v>
      </c>
      <c r="J16" s="3">
        <f>_xlfn.IFNA(VLOOKUP($A16,compare_all!$A$2:$L$325,10,FALSE),0)</f>
        <v>86</v>
      </c>
      <c r="K16" s="3">
        <f>_xlfn.IFNA(VLOOKUP($A16,compare_all!$A$2:$L$325,11,FALSE),0)</f>
        <v>0</v>
      </c>
      <c r="L16" s="3">
        <f>_xlfn.IFNA(VLOOKUP($A16,compare_all!$A$2:$L$325,12,FALSE),0)</f>
        <v>320</v>
      </c>
      <c r="M16" s="2">
        <f t="shared" si="5"/>
        <v>0.17737789203084833</v>
      </c>
      <c r="N16" s="19">
        <v>1</v>
      </c>
      <c r="O16">
        <v>7000</v>
      </c>
    </row>
    <row r="17" spans="1:15" x14ac:dyDescent="0.25">
      <c r="A17" t="s">
        <v>207</v>
      </c>
      <c r="B17" t="str">
        <f>_xlfn.IFNA(VLOOKUP(A17,bkrcast_1530to1830!$F$1:$H$630,3,FALSE),"-")</f>
        <v>LocalBus</v>
      </c>
      <c r="C17" s="3">
        <f>_xlfn.IFNA(VLOOKUP($A17,compare_all!$A$2:$L$325,3,FALSE),0)</f>
        <v>204</v>
      </c>
      <c r="D17" s="3">
        <f>_xlfn.IFNA(VLOOKUP($A17,compare_all!$A$2:$L$325,4,FALSE),0)</f>
        <v>495</v>
      </c>
      <c r="E17" s="3">
        <f>_xlfn.IFNA(VLOOKUP($A17,compare_all!$A$2:$L$325,5,FALSE),0)</f>
        <v>247</v>
      </c>
      <c r="F17" s="3">
        <f>_xlfn.IFNA(VLOOKUP($A17,compare_all!$A$2:$L$325,6,FALSE),0)</f>
        <v>217</v>
      </c>
      <c r="G17" s="3">
        <f>_xlfn.IFNA(VLOOKUP($A17,compare_all!$A$2:$L$325,7,FALSE),0)</f>
        <v>1163</v>
      </c>
      <c r="H17" s="3">
        <f>_xlfn.IFNA(VLOOKUP($A17,compare_all!$A$2:$L$325,8,FALSE),0)</f>
        <v>243</v>
      </c>
      <c r="I17" s="3">
        <f>_xlfn.IFNA(VLOOKUP($A17,compare_all!$A$2:$L$325,9,FALSE),0)</f>
        <v>369</v>
      </c>
      <c r="J17" s="3">
        <f>_xlfn.IFNA(VLOOKUP($A17,compare_all!$A$2:$L$325,10,FALSE),0)</f>
        <v>216</v>
      </c>
      <c r="K17" s="3">
        <f>_xlfn.IFNA(VLOOKUP($A17,compare_all!$A$2:$L$325,11,FALSE),0)</f>
        <v>0</v>
      </c>
      <c r="L17" s="3">
        <f>_xlfn.IFNA(VLOOKUP($A17,compare_all!$A$2:$L$325,12,FALSE),0)</f>
        <v>828</v>
      </c>
      <c r="M17" s="2">
        <f t="shared" si="5"/>
        <v>0.28804815133276013</v>
      </c>
      <c r="N17" s="19">
        <f>VLOOKUP($A17,transit_line_attrs!$N$1:$O$626,2,FALSE)</f>
        <v>1</v>
      </c>
      <c r="O17">
        <v>7500</v>
      </c>
    </row>
    <row r="18" spans="1:15" x14ac:dyDescent="0.25">
      <c r="A18" t="s">
        <v>208</v>
      </c>
      <c r="B18" t="str">
        <f>_xlfn.IFNA(VLOOKUP(A18,bkrcast_1530to1830!$F$1:$H$630,3,FALSE),"-")</f>
        <v>LocalBus</v>
      </c>
      <c r="C18" s="3">
        <f>_xlfn.IFNA(VLOOKUP($A18,compare_all!$A$2:$L$325,3,FALSE),0)</f>
        <v>333</v>
      </c>
      <c r="D18" s="3">
        <f>_xlfn.IFNA(VLOOKUP($A18,compare_all!$A$2:$L$325,4,FALSE),0)</f>
        <v>382.5</v>
      </c>
      <c r="E18" s="3">
        <f>_xlfn.IFNA(VLOOKUP($A18,compare_all!$A$2:$L$325,5,FALSE),0)</f>
        <v>268.5</v>
      </c>
      <c r="F18" s="3">
        <f>_xlfn.IFNA(VLOOKUP($A18,compare_all!$A$2:$L$325,6,FALSE),0)</f>
        <v>54</v>
      </c>
      <c r="G18" s="3">
        <f>_xlfn.IFNA(VLOOKUP($A18,compare_all!$A$2:$L$325,7,FALSE),0)</f>
        <v>1038</v>
      </c>
      <c r="H18" s="3">
        <f>_xlfn.IFNA(VLOOKUP($A18,compare_all!$A$2:$L$325,8,FALSE),0)</f>
        <v>472</v>
      </c>
      <c r="I18" s="3">
        <f>_xlfn.IFNA(VLOOKUP($A18,compare_all!$A$2:$L$325,9,FALSE),0)</f>
        <v>369</v>
      </c>
      <c r="J18" s="3">
        <f>_xlfn.IFNA(VLOOKUP($A18,compare_all!$A$2:$L$325,10,FALSE),0)</f>
        <v>357</v>
      </c>
      <c r="K18" s="3">
        <f>_xlfn.IFNA(VLOOKUP($A18,compare_all!$A$2:$L$325,11,FALSE),0)</f>
        <v>0</v>
      </c>
      <c r="L18" s="3">
        <f>_xlfn.IFNA(VLOOKUP($A18,compare_all!$A$2:$L$325,12,FALSE),0)</f>
        <v>1198</v>
      </c>
      <c r="M18" s="2">
        <f t="shared" si="5"/>
        <v>-0.15414258188824662</v>
      </c>
      <c r="N18" s="19">
        <f>VLOOKUP($A18,transit_line_attrs!$N$1:$O$626,2,FALSE)</f>
        <v>1</v>
      </c>
      <c r="O18">
        <v>8000</v>
      </c>
    </row>
    <row r="19" spans="1:15" x14ac:dyDescent="0.25">
      <c r="A19" t="s">
        <v>258</v>
      </c>
      <c r="B19" t="str">
        <f>_xlfn.IFNA(VLOOKUP(A19,bkrcast_1530to1830!$F$1:$H$630,3,FALSE),"-")</f>
        <v>LocalBus</v>
      </c>
      <c r="C19" s="3">
        <f>_xlfn.IFNA(VLOOKUP($A19,compare_all!$A$2:$L$325,3,FALSE),0)</f>
        <v>64</v>
      </c>
      <c r="D19" s="3">
        <f>_xlfn.IFNA(VLOOKUP($A19,compare_all!$A$2:$L$325,4,FALSE),0)</f>
        <v>12</v>
      </c>
      <c r="E19" s="3">
        <f>_xlfn.IFNA(VLOOKUP($A19,compare_all!$A$2:$L$325,5,FALSE),0)</f>
        <v>52</v>
      </c>
      <c r="F19" s="3">
        <f>_xlfn.IFNA(VLOOKUP($A19,compare_all!$A$2:$L$325,6,FALSE),0)</f>
        <v>0</v>
      </c>
      <c r="G19" s="3">
        <f>_xlfn.IFNA(VLOOKUP($A19,compare_all!$A$2:$L$325,7,FALSE),0)</f>
        <v>128</v>
      </c>
      <c r="H19" s="3">
        <f>_xlfn.IFNA(VLOOKUP($A19,compare_all!$A$2:$L$325,8,FALSE),0)</f>
        <v>91</v>
      </c>
      <c r="I19" s="3">
        <f>_xlfn.IFNA(VLOOKUP($A19,compare_all!$A$2:$L$325,9,FALSE),0)</f>
        <v>0</v>
      </c>
      <c r="J19" s="3">
        <f>_xlfn.IFNA(VLOOKUP($A19,compare_all!$A$2:$L$325,10,FALSE),0)</f>
        <v>111</v>
      </c>
      <c r="K19" s="3">
        <f>_xlfn.IFNA(VLOOKUP($A19,compare_all!$A$2:$L$325,11,FALSE),0)</f>
        <v>0</v>
      </c>
      <c r="L19" s="3">
        <f>_xlfn.IFNA(VLOOKUP($A19,compare_all!$A$2:$L$325,12,FALSE),0)</f>
        <v>202</v>
      </c>
      <c r="M19" s="2">
        <f t="shared" si="5"/>
        <v>-0.578125</v>
      </c>
      <c r="N19" s="19">
        <f>VLOOKUP($A19,transit_line_attrs!$N$1:$O$626,2,FALSE)</f>
        <v>1</v>
      </c>
      <c r="O19">
        <v>8500</v>
      </c>
    </row>
    <row r="20" spans="1:15" x14ac:dyDescent="0.25">
      <c r="A20" t="s">
        <v>259</v>
      </c>
      <c r="B20" t="str">
        <f>_xlfn.IFNA(VLOOKUP(A20,bkrcast_1530to1830!$F$1:$H$630,3,FALSE),"-")</f>
        <v>LocalBus</v>
      </c>
      <c r="C20" s="3">
        <f>_xlfn.IFNA(VLOOKUP($A20,compare_all!$A$2:$L$325,3,FALSE),0)</f>
        <v>86</v>
      </c>
      <c r="D20" s="3">
        <f>_xlfn.IFNA(VLOOKUP($A20,compare_all!$A$2:$L$325,4,FALSE),0)</f>
        <v>119.5</v>
      </c>
      <c r="E20" s="3">
        <f>_xlfn.IFNA(VLOOKUP($A20,compare_all!$A$2:$L$325,5,FALSE),0)</f>
        <v>91</v>
      </c>
      <c r="F20" s="3">
        <f>_xlfn.IFNA(VLOOKUP($A20,compare_all!$A$2:$L$325,6,FALSE),0)</f>
        <v>17.5</v>
      </c>
      <c r="G20" s="3">
        <f>_xlfn.IFNA(VLOOKUP($A20,compare_all!$A$2:$L$325,7,FALSE),0)</f>
        <v>314</v>
      </c>
      <c r="H20" s="3">
        <f>_xlfn.IFNA(VLOOKUP($A20,compare_all!$A$2:$L$325,8,FALSE),0)</f>
        <v>334</v>
      </c>
      <c r="I20" s="3">
        <f>_xlfn.IFNA(VLOOKUP($A20,compare_all!$A$2:$L$325,9,FALSE),0)</f>
        <v>39</v>
      </c>
      <c r="J20" s="3">
        <f>_xlfn.IFNA(VLOOKUP($A20,compare_all!$A$2:$L$325,10,FALSE),0)</f>
        <v>310</v>
      </c>
      <c r="K20" s="3">
        <f>_xlfn.IFNA(VLOOKUP($A20,compare_all!$A$2:$L$325,11,FALSE),0)</f>
        <v>0</v>
      </c>
      <c r="L20" s="3">
        <f>_xlfn.IFNA(VLOOKUP($A20,compare_all!$A$2:$L$325,12,FALSE),0)</f>
        <v>683</v>
      </c>
      <c r="M20" s="2">
        <f t="shared" si="5"/>
        <v>-1.1751592356687899</v>
      </c>
      <c r="N20" s="19">
        <f>VLOOKUP($A20,transit_line_attrs!$N$1:$O$626,2,FALSE)</f>
        <v>1</v>
      </c>
      <c r="O20">
        <v>9000</v>
      </c>
    </row>
    <row r="21" spans="1:15" x14ac:dyDescent="0.25">
      <c r="A21" t="s">
        <v>260</v>
      </c>
      <c r="B21" t="str">
        <f>_xlfn.IFNA(VLOOKUP(A21,bkrcast_1530to1830!$F$1:$H$630,3,FALSE),"-")</f>
        <v>LocalBus</v>
      </c>
      <c r="C21" s="3">
        <f>_xlfn.IFNA(VLOOKUP($A21,compare_all!$A$2:$L$325,3,FALSE),0)</f>
        <v>42</v>
      </c>
      <c r="D21" s="3">
        <f>_xlfn.IFNA(VLOOKUP($A21,compare_all!$A$2:$L$325,4,FALSE),0)</f>
        <v>10</v>
      </c>
      <c r="E21" s="3">
        <f>_xlfn.IFNA(VLOOKUP($A21,compare_all!$A$2:$L$325,5,FALSE),0)</f>
        <v>42</v>
      </c>
      <c r="F21" s="3">
        <f>_xlfn.IFNA(VLOOKUP($A21,compare_all!$A$2:$L$325,6,FALSE),0)</f>
        <v>13</v>
      </c>
      <c r="G21" s="3">
        <f>_xlfn.IFNA(VLOOKUP($A21,compare_all!$A$2:$L$325,7,FALSE),0)</f>
        <v>107</v>
      </c>
      <c r="H21" s="3">
        <f>_xlfn.IFNA(VLOOKUP($A21,compare_all!$A$2:$L$325,8,FALSE),0)</f>
        <v>104</v>
      </c>
      <c r="I21" s="3">
        <f>_xlfn.IFNA(VLOOKUP($A21,compare_all!$A$2:$L$325,9,FALSE),0)</f>
        <v>132</v>
      </c>
      <c r="J21" s="3">
        <f>_xlfn.IFNA(VLOOKUP($A21,compare_all!$A$2:$L$325,10,FALSE),0)</f>
        <v>117</v>
      </c>
      <c r="K21" s="3">
        <f>_xlfn.IFNA(VLOOKUP($A21,compare_all!$A$2:$L$325,11,FALSE),0)</f>
        <v>0</v>
      </c>
      <c r="L21" s="3">
        <f>_xlfn.IFNA(VLOOKUP($A21,compare_all!$A$2:$L$325,12,FALSE),0)</f>
        <v>353</v>
      </c>
      <c r="M21" s="2">
        <f t="shared" si="5"/>
        <v>-2.2990654205607477</v>
      </c>
      <c r="N21" s="19">
        <f>VLOOKUP($A21,transit_line_attrs!$N$1:$O$626,2,FALSE)</f>
        <v>1</v>
      </c>
      <c r="O21">
        <v>9500</v>
      </c>
    </row>
    <row r="22" spans="1:15" x14ac:dyDescent="0.25">
      <c r="A22" s="10" t="s">
        <v>1116</v>
      </c>
      <c r="B22" s="15"/>
      <c r="C22" s="7">
        <f t="shared" ref="C22:L22" si="6">SUM(C3:C21)</f>
        <v>3942</v>
      </c>
      <c r="D22" s="8">
        <f t="shared" si="6"/>
        <v>6436.5</v>
      </c>
      <c r="E22" s="8">
        <f t="shared" si="6"/>
        <v>3783.5</v>
      </c>
      <c r="F22" s="8">
        <f t="shared" si="6"/>
        <v>1828</v>
      </c>
      <c r="G22" s="9">
        <f t="shared" si="6"/>
        <v>15990</v>
      </c>
      <c r="H22" s="7">
        <f t="shared" si="6"/>
        <v>4940</v>
      </c>
      <c r="I22" s="8">
        <f t="shared" si="6"/>
        <v>7128</v>
      </c>
      <c r="J22" s="8">
        <f t="shared" si="6"/>
        <v>4939</v>
      </c>
      <c r="K22" s="8">
        <f t="shared" si="6"/>
        <v>0</v>
      </c>
      <c r="L22" s="9">
        <f t="shared" si="6"/>
        <v>17007</v>
      </c>
      <c r="M22" s="2">
        <f t="shared" ref="M22" si="7">(G22-L22)/G22</f>
        <v>-6.3602251407129454E-2</v>
      </c>
      <c r="N22" s="2"/>
    </row>
  </sheetData>
  <mergeCells count="5">
    <mergeCell ref="C1:G1"/>
    <mergeCell ref="H1:L1"/>
    <mergeCell ref="T1:X1"/>
    <mergeCell ref="Y1:AC1"/>
    <mergeCell ref="AD1:AE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F255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X6" sqref="X6"/>
    </sheetView>
  </sheetViews>
  <sheetFormatPr defaultRowHeight="15" x14ac:dyDescent="0.25"/>
  <cols>
    <col min="1" max="2" width="8.5703125" customWidth="1"/>
    <col min="3" max="6" width="9.5703125" customWidth="1"/>
    <col min="7" max="7" width="10.5703125" customWidth="1"/>
    <col min="8" max="8" width="9.5703125" customWidth="1"/>
    <col min="17" max="17" width="10" customWidth="1"/>
    <col min="20" max="20" width="11.5703125" customWidth="1"/>
  </cols>
  <sheetData>
    <row r="1" spans="1:32" x14ac:dyDescent="0.25">
      <c r="A1" s="20" t="s">
        <v>1212</v>
      </c>
      <c r="C1" s="64" t="s">
        <v>1115</v>
      </c>
      <c r="D1" s="65"/>
      <c r="E1" s="65"/>
      <c r="F1" s="65"/>
      <c r="G1" s="66"/>
      <c r="H1" s="64" t="s">
        <v>1107</v>
      </c>
      <c r="I1" s="65"/>
      <c r="J1" s="65"/>
      <c r="K1" s="65"/>
      <c r="L1" s="66"/>
      <c r="R1" s="24"/>
      <c r="S1" s="62"/>
      <c r="T1" s="67" t="s">
        <v>1115</v>
      </c>
      <c r="U1" s="68"/>
      <c r="V1" s="68"/>
      <c r="W1" s="68"/>
      <c r="X1" s="69"/>
      <c r="Y1" s="67" t="s">
        <v>1107</v>
      </c>
      <c r="Z1" s="68"/>
      <c r="AA1" s="68"/>
      <c r="AB1" s="68"/>
      <c r="AC1" s="69"/>
      <c r="AD1" s="70" t="s">
        <v>1213</v>
      </c>
      <c r="AE1" s="71"/>
      <c r="AF1" s="24"/>
    </row>
    <row r="2" spans="1:32" x14ac:dyDescent="0.25">
      <c r="A2" t="s">
        <v>0</v>
      </c>
      <c r="B2" t="s">
        <v>1117</v>
      </c>
      <c r="C2" s="11" t="s">
        <v>1106</v>
      </c>
      <c r="D2" s="12" t="s">
        <v>1108</v>
      </c>
      <c r="E2" s="12" t="s">
        <v>1109</v>
      </c>
      <c r="F2" s="12" t="s">
        <v>1110</v>
      </c>
      <c r="G2" s="13" t="s">
        <v>1111</v>
      </c>
      <c r="H2" s="11" t="s">
        <v>1106</v>
      </c>
      <c r="I2" s="12" t="s">
        <v>1108</v>
      </c>
      <c r="J2" s="12" t="s">
        <v>1109</v>
      </c>
      <c r="K2" s="12" t="s">
        <v>1110</v>
      </c>
      <c r="L2" s="13" t="s">
        <v>1111</v>
      </c>
      <c r="M2" s="14" t="s">
        <v>1113</v>
      </c>
      <c r="N2" s="14" t="s">
        <v>1211</v>
      </c>
      <c r="O2" s="14" t="s">
        <v>1114</v>
      </c>
      <c r="P2" s="14"/>
      <c r="R2" s="24"/>
      <c r="S2" s="31" t="s">
        <v>1117</v>
      </c>
      <c r="T2" s="31" t="s">
        <v>1106</v>
      </c>
      <c r="U2" s="32" t="s">
        <v>1108</v>
      </c>
      <c r="V2" s="32" t="s">
        <v>1109</v>
      </c>
      <c r="W2" s="32" t="s">
        <v>1110</v>
      </c>
      <c r="X2" s="33" t="s">
        <v>1111</v>
      </c>
      <c r="Y2" s="32" t="s">
        <v>1106</v>
      </c>
      <c r="Z2" s="32" t="s">
        <v>1108</v>
      </c>
      <c r="AA2" s="32" t="s">
        <v>1109</v>
      </c>
      <c r="AB2" s="32" t="s">
        <v>1110</v>
      </c>
      <c r="AC2" s="33" t="s">
        <v>1111</v>
      </c>
      <c r="AD2" s="31" t="s">
        <v>1118</v>
      </c>
      <c r="AE2" s="33" t="s">
        <v>1119</v>
      </c>
      <c r="AF2" s="24"/>
    </row>
    <row r="3" spans="1:32" x14ac:dyDescent="0.25">
      <c r="A3" t="s">
        <v>239</v>
      </c>
      <c r="B3" t="str">
        <f>_xlfn.IFNA(VLOOKUP(A3,bkrcast_1530to1830!$F$1:$H$630,3,FALSE),"-")</f>
        <v>LocalBus</v>
      </c>
      <c r="C3" s="3">
        <f>_xlfn.IFNA(VLOOKUP($A3,compare_all!$A$2:$L$325,3,FALSE),0)</f>
        <v>0</v>
      </c>
      <c r="D3" s="3">
        <f>_xlfn.IFNA(VLOOKUP($A3,compare_all!$A$2:$L$325,4,FALSE),0)</f>
        <v>0</v>
      </c>
      <c r="E3" s="3">
        <f>_xlfn.IFNA(VLOOKUP($A3,compare_all!$A$2:$L$325,5,FALSE),0)</f>
        <v>0</v>
      </c>
      <c r="F3" s="3">
        <f>_xlfn.IFNA(VLOOKUP($A3,compare_all!$A$2:$L$325,6,FALSE),0)</f>
        <v>0</v>
      </c>
      <c r="G3" s="3">
        <f>_xlfn.IFNA(VLOOKUP($A3,compare_all!$A$2:$L$325,7,FALSE),0)</f>
        <v>0</v>
      </c>
      <c r="H3" s="3">
        <f>_xlfn.IFNA(VLOOKUP($A3,compare_all!$A$2:$L$325,8,FALSE),0)</f>
        <v>2</v>
      </c>
      <c r="I3" s="3">
        <f>_xlfn.IFNA(VLOOKUP($A3,compare_all!$A$2:$L$325,9,FALSE),0)</f>
        <v>90</v>
      </c>
      <c r="J3" s="3">
        <f>_xlfn.IFNA(VLOOKUP($A3,compare_all!$A$2:$L$325,10,FALSE),0)</f>
        <v>40</v>
      </c>
      <c r="K3" s="3">
        <f>_xlfn.IFNA(VLOOKUP($A3,compare_all!$A$2:$L$325,11,FALSE),0)</f>
        <v>0</v>
      </c>
      <c r="L3" s="3">
        <f>_xlfn.IFNA(VLOOKUP($A3,compare_all!$A$2:$L$325,12,FALSE),0)</f>
        <v>132</v>
      </c>
      <c r="M3" s="2" t="e">
        <f>(G3-L3)/G3</f>
        <v>#DIV/0!</v>
      </c>
      <c r="N3" s="19">
        <f>VLOOKUP($A3,transit_line_attrs!$N$1:$O$626,2,FALSE)</f>
        <v>0</v>
      </c>
      <c r="O3">
        <v>500</v>
      </c>
      <c r="Q3" t="s">
        <v>1112</v>
      </c>
      <c r="R3" s="24"/>
      <c r="S3" s="62" t="s">
        <v>332</v>
      </c>
      <c r="T3" s="42">
        <f>SUM(C3:C254)</f>
        <v>89662</v>
      </c>
      <c r="U3" s="42">
        <f t="shared" ref="U3:AC3" si="0">SUM(D3:D254)</f>
        <v>145577.5</v>
      </c>
      <c r="V3" s="42">
        <f t="shared" si="0"/>
        <v>98684.5</v>
      </c>
      <c r="W3" s="42">
        <f t="shared" si="0"/>
        <v>60053</v>
      </c>
      <c r="X3" s="43">
        <f t="shared" si="0"/>
        <v>393977</v>
      </c>
      <c r="Y3" s="42">
        <f t="shared" si="0"/>
        <v>120535.69500000001</v>
      </c>
      <c r="Z3" s="42">
        <f t="shared" si="0"/>
        <v>125269.06</v>
      </c>
      <c r="AA3" s="42">
        <f t="shared" si="0"/>
        <v>122180.79999999999</v>
      </c>
      <c r="AB3" s="42">
        <f t="shared" si="0"/>
        <v>40052.76</v>
      </c>
      <c r="AC3" s="43">
        <f t="shared" si="0"/>
        <v>408038.315</v>
      </c>
      <c r="AD3" s="59">
        <f>AC3-X3</f>
        <v>14061.315000000002</v>
      </c>
      <c r="AE3" s="60">
        <f>AD3/X3</f>
        <v>3.5690700218540684E-2</v>
      </c>
      <c r="AF3" s="24"/>
    </row>
    <row r="4" spans="1:32" x14ac:dyDescent="0.25">
      <c r="A4" t="s">
        <v>175</v>
      </c>
      <c r="B4" t="str">
        <f>_xlfn.IFNA(VLOOKUP(A4,bkrcast_1530to1830!$F$1:$H$630,3,FALSE),"-")</f>
        <v>LocalBus</v>
      </c>
      <c r="C4" s="3">
        <f>_xlfn.IFNA(VLOOKUP($A4,compare_all!$A$2:$L$325,3,FALSE),0)</f>
        <v>5</v>
      </c>
      <c r="D4" s="3">
        <f>_xlfn.IFNA(VLOOKUP($A4,compare_all!$A$2:$L$325,4,FALSE),0)</f>
        <v>0</v>
      </c>
      <c r="E4" s="3">
        <f>_xlfn.IFNA(VLOOKUP($A4,compare_all!$A$2:$L$325,5,FALSE),0)</f>
        <v>3</v>
      </c>
      <c r="F4" s="3">
        <f>_xlfn.IFNA(VLOOKUP($A4,compare_all!$A$2:$L$325,6,FALSE),0)</f>
        <v>0</v>
      </c>
      <c r="G4" s="3">
        <f>_xlfn.IFNA(VLOOKUP($A4,compare_all!$A$2:$L$325,7,FALSE),0)</f>
        <v>8</v>
      </c>
      <c r="H4" s="3">
        <f>_xlfn.IFNA(VLOOKUP($A4,compare_all!$A$2:$L$325,8,FALSE),0)</f>
        <v>5.0000000000000001E-3</v>
      </c>
      <c r="I4" s="3">
        <f>_xlfn.IFNA(VLOOKUP($A4,compare_all!$A$2:$L$325,9,FALSE),0)</f>
        <v>0</v>
      </c>
      <c r="J4" s="3">
        <f>_xlfn.IFNA(VLOOKUP($A4,compare_all!$A$2:$L$325,10,FALSE),0)</f>
        <v>0</v>
      </c>
      <c r="K4" s="3">
        <f>_xlfn.IFNA(VLOOKUP($A4,compare_all!$A$2:$L$325,11,FALSE),0)</f>
        <v>0</v>
      </c>
      <c r="L4" s="3">
        <f>_xlfn.IFNA(VLOOKUP($A4,compare_all!$A$2:$L$325,12,FALSE),0)</f>
        <v>5.0000000000000001E-3</v>
      </c>
      <c r="M4" s="2">
        <f t="shared" ref="M4:M67" si="1">(G4-L4)/G4</f>
        <v>0.99937500000000001</v>
      </c>
      <c r="N4" s="19">
        <f>VLOOKUP($A4,transit_line_attrs!$N$1:$O$626,2,FALSE)</f>
        <v>0</v>
      </c>
      <c r="O4">
        <v>1000</v>
      </c>
      <c r="Q4" s="16">
        <f>RSQ(L3:L69,G3:G69)</f>
        <v>2.0777467377555803E-3</v>
      </c>
      <c r="R4" s="24"/>
      <c r="S4" s="54"/>
      <c r="T4" s="45"/>
      <c r="U4" s="45"/>
      <c r="V4" s="45"/>
      <c r="W4" s="45"/>
      <c r="X4" s="45"/>
      <c r="Y4" s="45"/>
      <c r="Z4" s="45"/>
      <c r="AA4" s="45"/>
      <c r="AB4" s="45"/>
      <c r="AC4" s="45"/>
      <c r="AD4" s="34"/>
      <c r="AE4" s="55"/>
      <c r="AF4" s="24"/>
    </row>
    <row r="5" spans="1:32" x14ac:dyDescent="0.25">
      <c r="A5" t="s">
        <v>302</v>
      </c>
      <c r="B5" t="str">
        <f>_xlfn.IFNA(VLOOKUP(A5,bkrcast_1530to1830!$F$1:$H$630,3,FALSE),"-")</f>
        <v>LocalBus</v>
      </c>
      <c r="C5" s="3">
        <f>_xlfn.IFNA(VLOOKUP($A5,compare_all!$A$2:$L$325,3,FALSE),0)</f>
        <v>0</v>
      </c>
      <c r="D5" s="3">
        <f>_xlfn.IFNA(VLOOKUP($A5,compare_all!$A$2:$L$325,4,FALSE),0)</f>
        <v>0</v>
      </c>
      <c r="E5" s="3">
        <f>_xlfn.IFNA(VLOOKUP($A5,compare_all!$A$2:$L$325,5,FALSE),0)</f>
        <v>5</v>
      </c>
      <c r="F5" s="3">
        <f>_xlfn.IFNA(VLOOKUP($A5,compare_all!$A$2:$L$325,6,FALSE),0)</f>
        <v>5</v>
      </c>
      <c r="G5" s="3">
        <f>_xlfn.IFNA(VLOOKUP($A5,compare_all!$A$2:$L$325,7,FALSE),0)</f>
        <v>10</v>
      </c>
      <c r="H5" s="3">
        <f>_xlfn.IFNA(VLOOKUP($A5,compare_all!$A$2:$L$325,8,FALSE),0)</f>
        <v>0</v>
      </c>
      <c r="I5" s="3">
        <f>_xlfn.IFNA(VLOOKUP($A5,compare_all!$A$2:$L$325,9,FALSE),0)</f>
        <v>0</v>
      </c>
      <c r="J5" s="3">
        <f>_xlfn.IFNA(VLOOKUP($A5,compare_all!$A$2:$L$325,10,FALSE),0)</f>
        <v>1479</v>
      </c>
      <c r="K5" s="3">
        <f>_xlfn.IFNA(VLOOKUP($A5,compare_all!$A$2:$L$325,11,FALSE),0)</f>
        <v>0</v>
      </c>
      <c r="L5" s="3">
        <f>_xlfn.IFNA(VLOOKUP($A5,compare_all!$A$2:$L$325,12,FALSE),0)</f>
        <v>1479</v>
      </c>
      <c r="M5" s="2">
        <f t="shared" si="1"/>
        <v>-146.9</v>
      </c>
      <c r="N5" s="19">
        <f>VLOOKUP($A5,transit_line_attrs!$N$1:$O$626,2,FALSE)</f>
        <v>0</v>
      </c>
      <c r="O5">
        <v>1500</v>
      </c>
      <c r="R5" s="24"/>
      <c r="S5" s="46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  <c r="AF5" s="24"/>
    </row>
    <row r="6" spans="1:32" x14ac:dyDescent="0.25">
      <c r="A6" t="s">
        <v>24</v>
      </c>
      <c r="B6" t="str">
        <f>_xlfn.IFNA(VLOOKUP(A6,bkrcast_1530to1830!$F$1:$H$630,3,FALSE),"-")</f>
        <v>LocalBus</v>
      </c>
      <c r="C6" s="3">
        <f>_xlfn.IFNA(VLOOKUP($A6,compare_all!$A$2:$L$325,3,FALSE),0)</f>
        <v>6</v>
      </c>
      <c r="D6" s="3">
        <f>_xlfn.IFNA(VLOOKUP($A6,compare_all!$A$2:$L$325,4,FALSE),0)</f>
        <v>0</v>
      </c>
      <c r="E6" s="3">
        <f>_xlfn.IFNA(VLOOKUP($A6,compare_all!$A$2:$L$325,5,FALSE),0)</f>
        <v>8</v>
      </c>
      <c r="F6" s="3">
        <f>_xlfn.IFNA(VLOOKUP($A6,compare_all!$A$2:$L$325,6,FALSE),0)</f>
        <v>2</v>
      </c>
      <c r="G6" s="3">
        <f>_xlfn.IFNA(VLOOKUP($A6,compare_all!$A$2:$L$325,7,FALSE),0)</f>
        <v>16</v>
      </c>
      <c r="H6" s="3">
        <f>_xlfn.IFNA(VLOOKUP($A6,compare_all!$A$2:$L$325,8,FALSE),0)</f>
        <v>20</v>
      </c>
      <c r="I6" s="3">
        <f>_xlfn.IFNA(VLOOKUP($A6,compare_all!$A$2:$L$325,9,FALSE),0)</f>
        <v>0</v>
      </c>
      <c r="J6" s="3">
        <f>_xlfn.IFNA(VLOOKUP($A6,compare_all!$A$2:$L$325,10,FALSE),0)</f>
        <v>18</v>
      </c>
      <c r="K6" s="3">
        <f>_xlfn.IFNA(VLOOKUP($A6,compare_all!$A$2:$L$325,11,FALSE),0)</f>
        <v>0</v>
      </c>
      <c r="L6" s="3">
        <f>_xlfn.IFNA(VLOOKUP($A6,compare_all!$A$2:$L$325,12,FALSE),0)</f>
        <v>38</v>
      </c>
      <c r="M6" s="2">
        <f t="shared" si="1"/>
        <v>-1.375</v>
      </c>
      <c r="N6" s="19">
        <f>VLOOKUP($A6,transit_line_attrs!$N$1:$O$626,2,FALSE)</f>
        <v>0</v>
      </c>
      <c r="O6">
        <v>2000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x14ac:dyDescent="0.25">
      <c r="A7" t="s">
        <v>238</v>
      </c>
      <c r="B7" t="str">
        <f>_xlfn.IFNA(VLOOKUP(A7,bkrcast_1530to1830!$F$1:$H$630,3,FALSE),"-")</f>
        <v>ExpBus</v>
      </c>
      <c r="C7" s="3">
        <f>_xlfn.IFNA(VLOOKUP($A7,compare_all!$A$2:$L$325,3,FALSE),0)</f>
        <v>9</v>
      </c>
      <c r="D7" s="3">
        <f>_xlfn.IFNA(VLOOKUP($A7,compare_all!$A$2:$L$325,4,FALSE),0)</f>
        <v>1</v>
      </c>
      <c r="E7" s="3">
        <f>_xlfn.IFNA(VLOOKUP($A7,compare_all!$A$2:$L$325,5,FALSE),0)</f>
        <v>18</v>
      </c>
      <c r="F7" s="3">
        <f>_xlfn.IFNA(VLOOKUP($A7,compare_all!$A$2:$L$325,6,FALSE),0)</f>
        <v>0</v>
      </c>
      <c r="G7" s="3">
        <f>_xlfn.IFNA(VLOOKUP($A7,compare_all!$A$2:$L$325,7,FALSE),0)</f>
        <v>28</v>
      </c>
      <c r="H7" s="3">
        <f>_xlfn.IFNA(VLOOKUP($A7,compare_all!$A$2:$L$325,8,FALSE),0)</f>
        <v>0</v>
      </c>
      <c r="I7" s="3">
        <f>_xlfn.IFNA(VLOOKUP($A7,compare_all!$A$2:$L$325,9,FALSE),0)</f>
        <v>0</v>
      </c>
      <c r="J7" s="3">
        <f>_xlfn.IFNA(VLOOKUP($A7,compare_all!$A$2:$L$325,10,FALSE),0)</f>
        <v>0</v>
      </c>
      <c r="K7" s="3">
        <f>_xlfn.IFNA(VLOOKUP($A7,compare_all!$A$2:$L$325,11,FALSE),0)</f>
        <v>0</v>
      </c>
      <c r="L7" s="3">
        <f>_xlfn.IFNA(VLOOKUP($A7,compare_all!$A$2:$L$325,12,FALSE),0)</f>
        <v>0</v>
      </c>
      <c r="M7" s="2">
        <f t="shared" si="1"/>
        <v>1</v>
      </c>
      <c r="N7" s="19">
        <f>VLOOKUP($A7,transit_line_attrs!$N$1:$O$626,2,FALSE)</f>
        <v>0</v>
      </c>
      <c r="O7">
        <v>2500</v>
      </c>
    </row>
    <row r="8" spans="1:32" x14ac:dyDescent="0.25">
      <c r="A8" t="s">
        <v>10</v>
      </c>
      <c r="B8" t="str">
        <f>_xlfn.IFNA(VLOOKUP(A8,bkrcast_1530to1830!$F$1:$H$630,3,FALSE),"-")</f>
        <v>LocalBus</v>
      </c>
      <c r="C8" s="3">
        <f>_xlfn.IFNA(VLOOKUP($A8,compare_all!$A$2:$L$325,3,FALSE),0)</f>
        <v>17</v>
      </c>
      <c r="D8" s="3">
        <f>_xlfn.IFNA(VLOOKUP($A8,compare_all!$A$2:$L$325,4,FALSE),0)</f>
        <v>0</v>
      </c>
      <c r="E8" s="3">
        <f>_xlfn.IFNA(VLOOKUP($A8,compare_all!$A$2:$L$325,5,FALSE),0)</f>
        <v>10</v>
      </c>
      <c r="F8" s="3">
        <f>_xlfn.IFNA(VLOOKUP($A8,compare_all!$A$2:$L$325,6,FALSE),0)</f>
        <v>4</v>
      </c>
      <c r="G8" s="3">
        <f>_xlfn.IFNA(VLOOKUP($A8,compare_all!$A$2:$L$325,7,FALSE),0)</f>
        <v>31</v>
      </c>
      <c r="H8" s="3">
        <f>_xlfn.IFNA(VLOOKUP($A8,compare_all!$A$2:$L$325,8,FALSE),0)</f>
        <v>0</v>
      </c>
      <c r="I8" s="3">
        <f>_xlfn.IFNA(VLOOKUP($A8,compare_all!$A$2:$L$325,9,FALSE),0)</f>
        <v>0</v>
      </c>
      <c r="J8" s="3">
        <f>_xlfn.IFNA(VLOOKUP($A8,compare_all!$A$2:$L$325,10,FALSE),0)</f>
        <v>0</v>
      </c>
      <c r="K8" s="3">
        <f>_xlfn.IFNA(VLOOKUP($A8,compare_all!$A$2:$L$325,11,FALSE),0)</f>
        <v>0</v>
      </c>
      <c r="L8" s="3">
        <f>_xlfn.IFNA(VLOOKUP($A8,compare_all!$A$2:$L$325,12,FALSE),0)</f>
        <v>0</v>
      </c>
      <c r="M8" s="2">
        <f t="shared" si="1"/>
        <v>1</v>
      </c>
      <c r="N8" s="19">
        <f>VLOOKUP($A8,transit_line_attrs!$N$1:$O$626,2,FALSE)</f>
        <v>0</v>
      </c>
      <c r="O8">
        <v>3000</v>
      </c>
    </row>
    <row r="9" spans="1:32" x14ac:dyDescent="0.25">
      <c r="A9" t="s">
        <v>289</v>
      </c>
      <c r="B9" t="str">
        <f>_xlfn.IFNA(VLOOKUP(A9,bkrcast_1530to1830!$F$1:$H$630,3,FALSE),"-")</f>
        <v>LocalBus</v>
      </c>
      <c r="C9" s="3">
        <f>_xlfn.IFNA(VLOOKUP($A9,compare_all!$A$2:$L$325,3,FALSE),0)</f>
        <v>12</v>
      </c>
      <c r="D9" s="3">
        <f>_xlfn.IFNA(VLOOKUP($A9,compare_all!$A$2:$L$325,4,FALSE),0)</f>
        <v>0</v>
      </c>
      <c r="E9" s="3">
        <f>_xlfn.IFNA(VLOOKUP($A9,compare_all!$A$2:$L$325,5,FALSE),0)</f>
        <v>14</v>
      </c>
      <c r="F9" s="3">
        <f>_xlfn.IFNA(VLOOKUP($A9,compare_all!$A$2:$L$325,6,FALSE),0)</f>
        <v>6</v>
      </c>
      <c r="G9" s="3">
        <f>_xlfn.IFNA(VLOOKUP($A9,compare_all!$A$2:$L$325,7,FALSE),0)</f>
        <v>32</v>
      </c>
      <c r="H9" s="3">
        <f>_xlfn.IFNA(VLOOKUP($A9,compare_all!$A$2:$L$325,8,FALSE),0)</f>
        <v>1</v>
      </c>
      <c r="I9" s="3">
        <f>_xlfn.IFNA(VLOOKUP($A9,compare_all!$A$2:$L$325,9,FALSE),0)</f>
        <v>0</v>
      </c>
      <c r="J9" s="3">
        <f>_xlfn.IFNA(VLOOKUP($A9,compare_all!$A$2:$L$325,10,FALSE),0)</f>
        <v>0</v>
      </c>
      <c r="K9" s="3">
        <f>_xlfn.IFNA(VLOOKUP($A9,compare_all!$A$2:$L$325,11,FALSE),0)</f>
        <v>0</v>
      </c>
      <c r="L9" s="3">
        <f>_xlfn.IFNA(VLOOKUP($A9,compare_all!$A$2:$L$325,12,FALSE),0)</f>
        <v>1</v>
      </c>
      <c r="M9" s="2">
        <f t="shared" si="1"/>
        <v>0.96875</v>
      </c>
      <c r="N9" s="19">
        <f>VLOOKUP($A9,transit_line_attrs!$N$1:$O$626,2,FALSE)</f>
        <v>0</v>
      </c>
      <c r="O9">
        <v>3500</v>
      </c>
    </row>
    <row r="10" spans="1:32" x14ac:dyDescent="0.25">
      <c r="A10" t="s">
        <v>303</v>
      </c>
      <c r="B10" t="str">
        <f>_xlfn.IFNA(VLOOKUP(A10,bkrcast_1530to1830!$F$1:$H$630,3,FALSE),"-")</f>
        <v>LocalBus</v>
      </c>
      <c r="C10" s="3">
        <f>_xlfn.IFNA(VLOOKUP($A10,compare_all!$A$2:$L$325,3,FALSE),0)</f>
        <v>14</v>
      </c>
      <c r="D10" s="3">
        <f>_xlfn.IFNA(VLOOKUP($A10,compare_all!$A$2:$L$325,4,FALSE),0)</f>
        <v>5.5</v>
      </c>
      <c r="E10" s="3">
        <f>_xlfn.IFNA(VLOOKUP($A10,compare_all!$A$2:$L$325,5,FALSE),0)</f>
        <v>11.5</v>
      </c>
      <c r="F10" s="3">
        <f>_xlfn.IFNA(VLOOKUP($A10,compare_all!$A$2:$L$325,6,FALSE),0)</f>
        <v>6</v>
      </c>
      <c r="G10" s="3">
        <f>_xlfn.IFNA(VLOOKUP($A10,compare_all!$A$2:$L$325,7,FALSE),0)</f>
        <v>37</v>
      </c>
      <c r="H10" s="3">
        <f>_xlfn.IFNA(VLOOKUP($A10,compare_all!$A$2:$L$325,8,FALSE),0)</f>
        <v>1572</v>
      </c>
      <c r="I10" s="3">
        <f>_xlfn.IFNA(VLOOKUP($A10,compare_all!$A$2:$L$325,9,FALSE),0)</f>
        <v>0</v>
      </c>
      <c r="J10" s="3">
        <f>_xlfn.IFNA(VLOOKUP($A10,compare_all!$A$2:$L$325,10,FALSE),0)</f>
        <v>17</v>
      </c>
      <c r="K10" s="3">
        <f>_xlfn.IFNA(VLOOKUP($A10,compare_all!$A$2:$L$325,11,FALSE),0)</f>
        <v>0</v>
      </c>
      <c r="L10" s="3">
        <f>_xlfn.IFNA(VLOOKUP($A10,compare_all!$A$2:$L$325,12,FALSE),0)</f>
        <v>1589</v>
      </c>
      <c r="M10" s="2">
        <f t="shared" si="1"/>
        <v>-41.945945945945944</v>
      </c>
      <c r="N10" s="19">
        <f>VLOOKUP($A10,transit_line_attrs!$N$1:$O$626,2,FALSE)</f>
        <v>0</v>
      </c>
      <c r="O10">
        <v>4000</v>
      </c>
    </row>
    <row r="11" spans="1:32" x14ac:dyDescent="0.25">
      <c r="A11" t="s">
        <v>181</v>
      </c>
      <c r="B11" t="str">
        <f>_xlfn.IFNA(VLOOKUP(A11,bkrcast_1530to1830!$F$1:$H$630,3,FALSE),"-")</f>
        <v>LocalBus</v>
      </c>
      <c r="C11" s="3">
        <f>_xlfn.IFNA(VLOOKUP($A11,compare_all!$A$2:$L$325,3,FALSE),0)</f>
        <v>12</v>
      </c>
      <c r="D11" s="3">
        <f>_xlfn.IFNA(VLOOKUP($A11,compare_all!$A$2:$L$325,4,FALSE),0)</f>
        <v>0</v>
      </c>
      <c r="E11" s="3">
        <f>_xlfn.IFNA(VLOOKUP($A11,compare_all!$A$2:$L$325,5,FALSE),0)</f>
        <v>20</v>
      </c>
      <c r="F11" s="3">
        <f>_xlfn.IFNA(VLOOKUP($A11,compare_all!$A$2:$L$325,6,FALSE),0)</f>
        <v>6</v>
      </c>
      <c r="G11" s="3">
        <f>_xlfn.IFNA(VLOOKUP($A11,compare_all!$A$2:$L$325,7,FALSE),0)</f>
        <v>38</v>
      </c>
      <c r="H11" s="3">
        <f>_xlfn.IFNA(VLOOKUP($A11,compare_all!$A$2:$L$325,8,FALSE),0)</f>
        <v>50</v>
      </c>
      <c r="I11" s="3">
        <f>_xlfn.IFNA(VLOOKUP($A11,compare_all!$A$2:$L$325,9,FALSE),0)</f>
        <v>50</v>
      </c>
      <c r="J11" s="3">
        <f>_xlfn.IFNA(VLOOKUP($A11,compare_all!$A$2:$L$325,10,FALSE),0)</f>
        <v>25</v>
      </c>
      <c r="K11" s="3">
        <f>_xlfn.IFNA(VLOOKUP($A11,compare_all!$A$2:$L$325,11,FALSE),0)</f>
        <v>0</v>
      </c>
      <c r="L11" s="3">
        <f>_xlfn.IFNA(VLOOKUP($A11,compare_all!$A$2:$L$325,12,FALSE),0)</f>
        <v>125</v>
      </c>
      <c r="M11" s="2">
        <f t="shared" si="1"/>
        <v>-2.2894736842105261</v>
      </c>
      <c r="N11" s="19">
        <f>VLOOKUP($A11,transit_line_attrs!$N$1:$O$626,2,FALSE)</f>
        <v>0</v>
      </c>
      <c r="O11">
        <v>4500</v>
      </c>
    </row>
    <row r="12" spans="1:32" x14ac:dyDescent="0.25">
      <c r="A12" t="s">
        <v>268</v>
      </c>
      <c r="B12" t="str">
        <f>_xlfn.IFNA(VLOOKUP(A12,bkrcast_1530to1830!$F$1:$H$630,3,FALSE),"-")</f>
        <v>ExpBus</v>
      </c>
      <c r="C12" s="3">
        <f>_xlfn.IFNA(VLOOKUP($A12,compare_all!$A$2:$L$325,3,FALSE),0)</f>
        <v>24</v>
      </c>
      <c r="D12" s="3">
        <f>_xlfn.IFNA(VLOOKUP($A12,compare_all!$A$2:$L$325,4,FALSE),0)</f>
        <v>7.5</v>
      </c>
      <c r="E12" s="3">
        <f>_xlfn.IFNA(VLOOKUP($A12,compare_all!$A$2:$L$325,5,FALSE),0)</f>
        <v>7.5</v>
      </c>
      <c r="F12" s="3">
        <f>_xlfn.IFNA(VLOOKUP($A12,compare_all!$A$2:$L$325,6,FALSE),0)</f>
        <v>0</v>
      </c>
      <c r="G12" s="3">
        <f>_xlfn.IFNA(VLOOKUP($A12,compare_all!$A$2:$L$325,7,FALSE),0)</f>
        <v>39</v>
      </c>
      <c r="H12" s="3">
        <f>_xlfn.IFNA(VLOOKUP($A12,compare_all!$A$2:$L$325,8,FALSE),0)</f>
        <v>9</v>
      </c>
      <c r="I12" s="3">
        <f>_xlfn.IFNA(VLOOKUP($A12,compare_all!$A$2:$L$325,9,FALSE),0)</f>
        <v>0</v>
      </c>
      <c r="J12" s="3">
        <f>_xlfn.IFNA(VLOOKUP($A12,compare_all!$A$2:$L$325,10,FALSE),0)</f>
        <v>5</v>
      </c>
      <c r="K12" s="3">
        <f>_xlfn.IFNA(VLOOKUP($A12,compare_all!$A$2:$L$325,11,FALSE),0)</f>
        <v>0</v>
      </c>
      <c r="L12" s="3">
        <f>_xlfn.IFNA(VLOOKUP($A12,compare_all!$A$2:$L$325,12,FALSE),0)</f>
        <v>14</v>
      </c>
      <c r="M12" s="2">
        <f t="shared" si="1"/>
        <v>0.64102564102564108</v>
      </c>
      <c r="N12" s="19">
        <f>VLOOKUP($A12,transit_line_attrs!$N$1:$O$626,2,FALSE)</f>
        <v>0</v>
      </c>
      <c r="O12">
        <v>5000</v>
      </c>
    </row>
    <row r="13" spans="1:32" x14ac:dyDescent="0.25">
      <c r="A13" t="s">
        <v>59</v>
      </c>
      <c r="B13" t="str">
        <f>_xlfn.IFNA(VLOOKUP(A13,bkrcast_1530to1830!$F$1:$H$630,3,FALSE),"-")</f>
        <v>LocalBus</v>
      </c>
      <c r="C13" s="3">
        <f>_xlfn.IFNA(VLOOKUP($A13,compare_all!$A$2:$L$325,3,FALSE),0)</f>
        <v>10</v>
      </c>
      <c r="D13" s="3">
        <f>_xlfn.IFNA(VLOOKUP($A13,compare_all!$A$2:$L$325,4,FALSE),0)</f>
        <v>23</v>
      </c>
      <c r="E13" s="3">
        <f>_xlfn.IFNA(VLOOKUP($A13,compare_all!$A$2:$L$325,5,FALSE),0)</f>
        <v>8</v>
      </c>
      <c r="F13" s="3">
        <f>_xlfn.IFNA(VLOOKUP($A13,compare_all!$A$2:$L$325,6,FALSE),0)</f>
        <v>0</v>
      </c>
      <c r="G13" s="3">
        <f>_xlfn.IFNA(VLOOKUP($A13,compare_all!$A$2:$L$325,7,FALSE),0)</f>
        <v>41</v>
      </c>
      <c r="H13" s="3">
        <f>_xlfn.IFNA(VLOOKUP($A13,compare_all!$A$2:$L$325,8,FALSE),0)</f>
        <v>0</v>
      </c>
      <c r="I13" s="3">
        <f>_xlfn.IFNA(VLOOKUP($A13,compare_all!$A$2:$L$325,9,FALSE),0)</f>
        <v>2</v>
      </c>
      <c r="J13" s="3">
        <f>_xlfn.IFNA(VLOOKUP($A13,compare_all!$A$2:$L$325,10,FALSE),0)</f>
        <v>0</v>
      </c>
      <c r="K13" s="3">
        <f>_xlfn.IFNA(VLOOKUP($A13,compare_all!$A$2:$L$325,11,FALSE),0)</f>
        <v>0</v>
      </c>
      <c r="L13" s="3">
        <f>_xlfn.IFNA(VLOOKUP($A13,compare_all!$A$2:$L$325,12,FALSE),0)</f>
        <v>2</v>
      </c>
      <c r="M13" s="2">
        <f t="shared" si="1"/>
        <v>0.95121951219512191</v>
      </c>
      <c r="N13" s="19">
        <f>VLOOKUP($A13,transit_line_attrs!$N$1:$O$626,2,FALSE)</f>
        <v>0</v>
      </c>
      <c r="O13">
        <v>5500</v>
      </c>
    </row>
    <row r="14" spans="1:32" x14ac:dyDescent="0.25">
      <c r="A14" t="s">
        <v>60</v>
      </c>
      <c r="B14" t="str">
        <f>_xlfn.IFNA(VLOOKUP(A14,bkrcast_1530to1830!$F$1:$H$630,3,FALSE),"-")</f>
        <v>LocalBus</v>
      </c>
      <c r="C14" s="3">
        <f>_xlfn.IFNA(VLOOKUP($A14,compare_all!$A$2:$L$325,3,FALSE),0)</f>
        <v>0</v>
      </c>
      <c r="D14" s="3">
        <f>_xlfn.IFNA(VLOOKUP($A14,compare_all!$A$2:$L$325,4,FALSE),0)</f>
        <v>40.5</v>
      </c>
      <c r="E14" s="3">
        <f>_xlfn.IFNA(VLOOKUP($A14,compare_all!$A$2:$L$325,5,FALSE),0)</f>
        <v>5.5</v>
      </c>
      <c r="F14" s="3">
        <f>_xlfn.IFNA(VLOOKUP($A14,compare_all!$A$2:$L$325,6,FALSE),0)</f>
        <v>0</v>
      </c>
      <c r="G14" s="3">
        <f>_xlfn.IFNA(VLOOKUP($A14,compare_all!$A$2:$L$325,7,FALSE),0)</f>
        <v>46</v>
      </c>
      <c r="H14" s="3">
        <f>_xlfn.IFNA(VLOOKUP($A14,compare_all!$A$2:$L$325,8,FALSE),0)</f>
        <v>2</v>
      </c>
      <c r="I14" s="3">
        <f>_xlfn.IFNA(VLOOKUP($A14,compare_all!$A$2:$L$325,9,FALSE),0)</f>
        <v>84</v>
      </c>
      <c r="J14" s="3">
        <f>_xlfn.IFNA(VLOOKUP($A14,compare_all!$A$2:$L$325,10,FALSE),0)</f>
        <v>9</v>
      </c>
      <c r="K14" s="3">
        <f>_xlfn.IFNA(VLOOKUP($A14,compare_all!$A$2:$L$325,11,FALSE),0)</f>
        <v>10</v>
      </c>
      <c r="L14" s="3">
        <f>_xlfn.IFNA(VLOOKUP($A14,compare_all!$A$2:$L$325,12,FALSE),0)</f>
        <v>105</v>
      </c>
      <c r="M14" s="2">
        <f t="shared" si="1"/>
        <v>-1.2826086956521738</v>
      </c>
      <c r="N14" s="19">
        <f>VLOOKUP($A14,transit_line_attrs!$N$1:$O$626,2,FALSE)</f>
        <v>0</v>
      </c>
      <c r="O14">
        <v>6000</v>
      </c>
    </row>
    <row r="15" spans="1:32" x14ac:dyDescent="0.25">
      <c r="A15" t="s">
        <v>267</v>
      </c>
      <c r="B15" t="str">
        <f>_xlfn.IFNA(VLOOKUP(A15,bkrcast_1530to1830!$F$1:$H$630,3,FALSE),"-")</f>
        <v>ExpBus</v>
      </c>
      <c r="C15" s="3">
        <f>_xlfn.IFNA(VLOOKUP($A15,compare_all!$A$2:$L$325,3,FALSE),0)</f>
        <v>29</v>
      </c>
      <c r="D15" s="3">
        <f>_xlfn.IFNA(VLOOKUP($A15,compare_all!$A$2:$L$325,4,FALSE),0)</f>
        <v>10</v>
      </c>
      <c r="E15" s="3">
        <f>_xlfn.IFNA(VLOOKUP($A15,compare_all!$A$2:$L$325,5,FALSE),0)</f>
        <v>10</v>
      </c>
      <c r="F15" s="3">
        <f>_xlfn.IFNA(VLOOKUP($A15,compare_all!$A$2:$L$325,6,FALSE),0)</f>
        <v>0</v>
      </c>
      <c r="G15" s="3">
        <f>_xlfn.IFNA(VLOOKUP($A15,compare_all!$A$2:$L$325,7,FALSE),0)</f>
        <v>49</v>
      </c>
      <c r="H15" s="3">
        <f>_xlfn.IFNA(VLOOKUP($A15,compare_all!$A$2:$L$325,8,FALSE),0)</f>
        <v>0</v>
      </c>
      <c r="I15" s="3">
        <f>_xlfn.IFNA(VLOOKUP($A15,compare_all!$A$2:$L$325,9,FALSE),0)</f>
        <v>0</v>
      </c>
      <c r="J15" s="3">
        <f>_xlfn.IFNA(VLOOKUP($A15,compare_all!$A$2:$L$325,10,FALSE),0)</f>
        <v>42</v>
      </c>
      <c r="K15" s="3">
        <f>_xlfn.IFNA(VLOOKUP($A15,compare_all!$A$2:$L$325,11,FALSE),0)</f>
        <v>0</v>
      </c>
      <c r="L15" s="3">
        <f>_xlfn.IFNA(VLOOKUP($A15,compare_all!$A$2:$L$325,12,FALSE),0)</f>
        <v>42</v>
      </c>
      <c r="M15" s="2">
        <f t="shared" si="1"/>
        <v>0.14285714285714285</v>
      </c>
      <c r="N15" s="19">
        <f>VLOOKUP($A15,transit_line_attrs!$N$1:$O$626,2,FALSE)</f>
        <v>0</v>
      </c>
      <c r="O15">
        <v>6500</v>
      </c>
    </row>
    <row r="16" spans="1:32" x14ac:dyDescent="0.25">
      <c r="A16" t="s">
        <v>308</v>
      </c>
      <c r="B16" t="str">
        <f>_xlfn.IFNA(VLOOKUP(A16,bkrcast_1530to1830!$F$1:$H$630,3,FALSE),"-")</f>
        <v>LocalBus</v>
      </c>
      <c r="C16" s="3">
        <f>_xlfn.IFNA(VLOOKUP($A16,compare_all!$A$2:$L$325,3,FALSE),0)</f>
        <v>15</v>
      </c>
      <c r="D16" s="3">
        <f>_xlfn.IFNA(VLOOKUP($A16,compare_all!$A$2:$L$325,4,FALSE),0)</f>
        <v>17.5</v>
      </c>
      <c r="E16" s="3">
        <f>_xlfn.IFNA(VLOOKUP($A16,compare_all!$A$2:$L$325,5,FALSE),0)</f>
        <v>12.5</v>
      </c>
      <c r="F16" s="3">
        <f>_xlfn.IFNA(VLOOKUP($A16,compare_all!$A$2:$L$325,6,FALSE),0)</f>
        <v>9</v>
      </c>
      <c r="G16" s="3">
        <f>_xlfn.IFNA(VLOOKUP($A16,compare_all!$A$2:$L$325,7,FALSE),0)</f>
        <v>54</v>
      </c>
      <c r="H16" s="3">
        <f>_xlfn.IFNA(VLOOKUP($A16,compare_all!$A$2:$L$325,8,FALSE),0)</f>
        <v>7</v>
      </c>
      <c r="I16" s="3">
        <f>_xlfn.IFNA(VLOOKUP($A16,compare_all!$A$2:$L$325,9,FALSE),0)</f>
        <v>40</v>
      </c>
      <c r="J16" s="3">
        <f>_xlfn.IFNA(VLOOKUP($A16,compare_all!$A$2:$L$325,10,FALSE),0)</f>
        <v>2</v>
      </c>
      <c r="K16" s="3">
        <f>_xlfn.IFNA(VLOOKUP($A16,compare_all!$A$2:$L$325,11,FALSE),0)</f>
        <v>1</v>
      </c>
      <c r="L16" s="3">
        <f>_xlfn.IFNA(VLOOKUP($A16,compare_all!$A$2:$L$325,12,FALSE),0)</f>
        <v>50</v>
      </c>
      <c r="M16" s="2">
        <f t="shared" si="1"/>
        <v>7.407407407407407E-2</v>
      </c>
      <c r="N16" s="19">
        <f>VLOOKUP($A16,transit_line_attrs!$N$1:$O$626,2,FALSE)</f>
        <v>0</v>
      </c>
      <c r="O16">
        <v>7000</v>
      </c>
    </row>
    <row r="17" spans="1:15" x14ac:dyDescent="0.25">
      <c r="A17" t="s">
        <v>242</v>
      </c>
      <c r="B17" t="str">
        <f>_xlfn.IFNA(VLOOKUP(A17,bkrcast_1530to1830!$F$1:$H$630,3,FALSE),"-")</f>
        <v>LocalBus</v>
      </c>
      <c r="C17" s="3">
        <f>_xlfn.IFNA(VLOOKUP($A17,compare_all!$A$2:$L$325,3,FALSE),0)</f>
        <v>31</v>
      </c>
      <c r="D17" s="3">
        <f>_xlfn.IFNA(VLOOKUP($A17,compare_all!$A$2:$L$325,4,FALSE),0)</f>
        <v>14.5</v>
      </c>
      <c r="E17" s="3">
        <f>_xlfn.IFNA(VLOOKUP($A17,compare_all!$A$2:$L$325,5,FALSE),0)</f>
        <v>14.5</v>
      </c>
      <c r="F17" s="3">
        <f>_xlfn.IFNA(VLOOKUP($A17,compare_all!$A$2:$L$325,6,FALSE),0)</f>
        <v>0</v>
      </c>
      <c r="G17" s="3">
        <f>_xlfn.IFNA(VLOOKUP($A17,compare_all!$A$2:$L$325,7,FALSE),0)</f>
        <v>60</v>
      </c>
      <c r="H17" s="3">
        <f>_xlfn.IFNA(VLOOKUP($A17,compare_all!$A$2:$L$325,8,FALSE),0)</f>
        <v>9.0000000000000011E-2</v>
      </c>
      <c r="I17" s="3">
        <f>_xlfn.IFNA(VLOOKUP($A17,compare_all!$A$2:$L$325,9,FALSE),0)</f>
        <v>0</v>
      </c>
      <c r="J17" s="3">
        <f>_xlfn.IFNA(VLOOKUP($A17,compare_all!$A$2:$L$325,10,FALSE),0)</f>
        <v>0</v>
      </c>
      <c r="K17" s="3">
        <f>_xlfn.IFNA(VLOOKUP($A17,compare_all!$A$2:$L$325,11,FALSE),0)</f>
        <v>0</v>
      </c>
      <c r="L17" s="3">
        <f>_xlfn.IFNA(VLOOKUP($A17,compare_all!$A$2:$L$325,12,FALSE),0)</f>
        <v>9.0000000000000011E-2</v>
      </c>
      <c r="M17" s="2">
        <f t="shared" si="1"/>
        <v>0.99849999999999994</v>
      </c>
      <c r="N17" s="19">
        <f>VLOOKUP($A17,transit_line_attrs!$N$1:$O$626,2,FALSE)</f>
        <v>0</v>
      </c>
      <c r="O17">
        <v>7500</v>
      </c>
    </row>
    <row r="18" spans="1:15" x14ac:dyDescent="0.25">
      <c r="A18" t="s">
        <v>264</v>
      </c>
      <c r="B18" t="str">
        <f>_xlfn.IFNA(VLOOKUP(A18,bkrcast_1530to1830!$F$1:$H$630,3,FALSE),"-")</f>
        <v>ExpBus</v>
      </c>
      <c r="C18" s="3">
        <f>_xlfn.IFNA(VLOOKUP($A18,compare_all!$A$2:$L$325,3,FALSE),0)</f>
        <v>44</v>
      </c>
      <c r="D18" s="3">
        <f>_xlfn.IFNA(VLOOKUP($A18,compare_all!$A$2:$L$325,4,FALSE),0)</f>
        <v>10</v>
      </c>
      <c r="E18" s="3">
        <f>_xlfn.IFNA(VLOOKUP($A18,compare_all!$A$2:$L$325,5,FALSE),0)</f>
        <v>10</v>
      </c>
      <c r="F18" s="3">
        <f>_xlfn.IFNA(VLOOKUP($A18,compare_all!$A$2:$L$325,6,FALSE),0)</f>
        <v>0</v>
      </c>
      <c r="G18" s="3">
        <f>_xlfn.IFNA(VLOOKUP($A18,compare_all!$A$2:$L$325,7,FALSE),0)</f>
        <v>64</v>
      </c>
      <c r="H18" s="3">
        <f>_xlfn.IFNA(VLOOKUP($A18,compare_all!$A$2:$L$325,8,FALSE),0)</f>
        <v>0</v>
      </c>
      <c r="I18" s="3">
        <f>_xlfn.IFNA(VLOOKUP($A18,compare_all!$A$2:$L$325,9,FALSE),0)</f>
        <v>0</v>
      </c>
      <c r="J18" s="3">
        <f>_xlfn.IFNA(VLOOKUP($A18,compare_all!$A$2:$L$325,10,FALSE),0)</f>
        <v>0</v>
      </c>
      <c r="K18" s="3">
        <f>_xlfn.IFNA(VLOOKUP($A18,compare_all!$A$2:$L$325,11,FALSE),0)</f>
        <v>0</v>
      </c>
      <c r="L18" s="3">
        <f>_xlfn.IFNA(VLOOKUP($A18,compare_all!$A$2:$L$325,12,FALSE),0)</f>
        <v>0</v>
      </c>
      <c r="M18" s="2">
        <f t="shared" si="1"/>
        <v>1</v>
      </c>
      <c r="N18" s="19">
        <f>VLOOKUP($A18,transit_line_attrs!$N$1:$O$626,2,FALSE)</f>
        <v>0</v>
      </c>
      <c r="O18">
        <v>8000</v>
      </c>
    </row>
    <row r="19" spans="1:15" x14ac:dyDescent="0.25">
      <c r="A19" t="s">
        <v>265</v>
      </c>
      <c r="B19" t="str">
        <f>_xlfn.IFNA(VLOOKUP(A19,bkrcast_1530to1830!$F$1:$H$630,3,FALSE),"-")</f>
        <v>ExpBus</v>
      </c>
      <c r="C19" s="3">
        <f>_xlfn.IFNA(VLOOKUP($A19,compare_all!$A$2:$L$325,3,FALSE),0)</f>
        <v>36</v>
      </c>
      <c r="D19" s="3">
        <f>_xlfn.IFNA(VLOOKUP($A19,compare_all!$A$2:$L$325,4,FALSE),0)</f>
        <v>14</v>
      </c>
      <c r="E19" s="3">
        <f>_xlfn.IFNA(VLOOKUP($A19,compare_all!$A$2:$L$325,5,FALSE),0)</f>
        <v>14</v>
      </c>
      <c r="F19" s="3">
        <f>_xlfn.IFNA(VLOOKUP($A19,compare_all!$A$2:$L$325,6,FALSE),0)</f>
        <v>0</v>
      </c>
      <c r="G19" s="3">
        <f>_xlfn.IFNA(VLOOKUP($A19,compare_all!$A$2:$L$325,7,FALSE),0)</f>
        <v>64</v>
      </c>
      <c r="H19" s="3">
        <f>_xlfn.IFNA(VLOOKUP($A19,compare_all!$A$2:$L$325,8,FALSE),0)</f>
        <v>0</v>
      </c>
      <c r="I19" s="3">
        <f>_xlfn.IFNA(VLOOKUP($A19,compare_all!$A$2:$L$325,9,FALSE),0)</f>
        <v>0</v>
      </c>
      <c r="J19" s="3">
        <f>_xlfn.IFNA(VLOOKUP($A19,compare_all!$A$2:$L$325,10,FALSE),0)</f>
        <v>0</v>
      </c>
      <c r="K19" s="3">
        <f>_xlfn.IFNA(VLOOKUP($A19,compare_all!$A$2:$L$325,11,FALSE),0)</f>
        <v>0</v>
      </c>
      <c r="L19" s="3">
        <f>_xlfn.IFNA(VLOOKUP($A19,compare_all!$A$2:$L$325,12,FALSE),0)</f>
        <v>0</v>
      </c>
      <c r="M19" s="2">
        <f t="shared" si="1"/>
        <v>1</v>
      </c>
      <c r="N19" s="19">
        <f>VLOOKUP($A19,transit_line_attrs!$N$1:$O$626,2,FALSE)</f>
        <v>0</v>
      </c>
      <c r="O19">
        <v>8500</v>
      </c>
    </row>
    <row r="20" spans="1:15" x14ac:dyDescent="0.25">
      <c r="A20" t="s">
        <v>160</v>
      </c>
      <c r="B20" t="str">
        <f>_xlfn.IFNA(VLOOKUP(A20,bkrcast_1530to1830!$F$1:$H$630,3,FALSE),"-")</f>
        <v>LocalBus</v>
      </c>
      <c r="C20" s="3">
        <f>_xlfn.IFNA(VLOOKUP($A20,compare_all!$A$2:$L$325,3,FALSE),0)</f>
        <v>20</v>
      </c>
      <c r="D20" s="3">
        <f>_xlfn.IFNA(VLOOKUP($A20,compare_all!$A$2:$L$325,4,FALSE),0)</f>
        <v>6.5</v>
      </c>
      <c r="E20" s="3">
        <f>_xlfn.IFNA(VLOOKUP($A20,compare_all!$A$2:$L$325,5,FALSE),0)</f>
        <v>24.5</v>
      </c>
      <c r="F20" s="3">
        <f>_xlfn.IFNA(VLOOKUP($A20,compare_all!$A$2:$L$325,6,FALSE),0)</f>
        <v>17</v>
      </c>
      <c r="G20" s="3">
        <f>_xlfn.IFNA(VLOOKUP($A20,compare_all!$A$2:$L$325,7,FALSE),0)</f>
        <v>68</v>
      </c>
      <c r="H20" s="3">
        <f>_xlfn.IFNA(VLOOKUP($A20,compare_all!$A$2:$L$325,8,FALSE),0)</f>
        <v>11</v>
      </c>
      <c r="I20" s="3">
        <f>_xlfn.IFNA(VLOOKUP($A20,compare_all!$A$2:$L$325,9,FALSE),0)</f>
        <v>27</v>
      </c>
      <c r="J20" s="3">
        <f>_xlfn.IFNA(VLOOKUP($A20,compare_all!$A$2:$L$325,10,FALSE),0)</f>
        <v>33</v>
      </c>
      <c r="K20" s="3">
        <f>_xlfn.IFNA(VLOOKUP($A20,compare_all!$A$2:$L$325,11,FALSE),0)</f>
        <v>0</v>
      </c>
      <c r="L20" s="3">
        <f>_xlfn.IFNA(VLOOKUP($A20,compare_all!$A$2:$L$325,12,FALSE),0)</f>
        <v>71</v>
      </c>
      <c r="M20" s="2">
        <f t="shared" si="1"/>
        <v>-4.4117647058823532E-2</v>
      </c>
      <c r="N20" s="19">
        <f>VLOOKUP($A20,transit_line_attrs!$N$1:$O$626,2,FALSE)</f>
        <v>0</v>
      </c>
      <c r="O20">
        <v>9000</v>
      </c>
    </row>
    <row r="21" spans="1:15" x14ac:dyDescent="0.25">
      <c r="A21" t="s">
        <v>9</v>
      </c>
      <c r="B21" t="str">
        <f>_xlfn.IFNA(VLOOKUP(A21,bkrcast_1530to1830!$F$1:$H$630,3,FALSE),"-")</f>
        <v>LocalBus</v>
      </c>
      <c r="C21" s="3">
        <f>_xlfn.IFNA(VLOOKUP($A21,compare_all!$A$2:$L$325,3,FALSE),0)</f>
        <v>40</v>
      </c>
      <c r="D21" s="3">
        <f>_xlfn.IFNA(VLOOKUP($A21,compare_all!$A$2:$L$325,4,FALSE),0)</f>
        <v>0</v>
      </c>
      <c r="E21" s="3">
        <f>_xlfn.IFNA(VLOOKUP($A21,compare_all!$A$2:$L$325,5,FALSE),0)</f>
        <v>33.5</v>
      </c>
      <c r="F21" s="3">
        <f>_xlfn.IFNA(VLOOKUP($A21,compare_all!$A$2:$L$325,6,FALSE),0)</f>
        <v>3.5</v>
      </c>
      <c r="G21" s="3">
        <f>_xlfn.IFNA(VLOOKUP($A21,compare_all!$A$2:$L$325,7,FALSE),0)</f>
        <v>77</v>
      </c>
      <c r="H21" s="3">
        <f>_xlfn.IFNA(VLOOKUP($A21,compare_all!$A$2:$L$325,8,FALSE),0)</f>
        <v>71</v>
      </c>
      <c r="I21" s="3">
        <f>_xlfn.IFNA(VLOOKUP($A21,compare_all!$A$2:$L$325,9,FALSE),0)</f>
        <v>76</v>
      </c>
      <c r="J21" s="3">
        <f>_xlfn.IFNA(VLOOKUP($A21,compare_all!$A$2:$L$325,10,FALSE),0)</f>
        <v>48</v>
      </c>
      <c r="K21" s="3">
        <f>_xlfn.IFNA(VLOOKUP($A21,compare_all!$A$2:$L$325,11,FALSE),0)</f>
        <v>20</v>
      </c>
      <c r="L21" s="3">
        <f>_xlfn.IFNA(VLOOKUP($A21,compare_all!$A$2:$L$325,12,FALSE),0)</f>
        <v>215</v>
      </c>
      <c r="M21" s="2">
        <f t="shared" si="1"/>
        <v>-1.7922077922077921</v>
      </c>
      <c r="N21" s="19">
        <f>VLOOKUP($A21,transit_line_attrs!$N$1:$O$626,2,FALSE)</f>
        <v>0</v>
      </c>
      <c r="O21">
        <v>9500</v>
      </c>
    </row>
    <row r="22" spans="1:15" x14ac:dyDescent="0.25">
      <c r="A22" t="s">
        <v>248</v>
      </c>
      <c r="B22" t="str">
        <f>_xlfn.IFNA(VLOOKUP(A22,bkrcast_1530to1830!$F$1:$H$630,3,FALSE),"-")</f>
        <v>LocalBus</v>
      </c>
      <c r="C22" s="3">
        <f>_xlfn.IFNA(VLOOKUP($A22,compare_all!$A$2:$L$325,3,FALSE),0)</f>
        <v>6</v>
      </c>
      <c r="D22" s="3">
        <f>_xlfn.IFNA(VLOOKUP($A22,compare_all!$A$2:$L$325,4,FALSE),0)</f>
        <v>49</v>
      </c>
      <c r="E22" s="3">
        <f>_xlfn.IFNA(VLOOKUP($A22,compare_all!$A$2:$L$325,5,FALSE),0)</f>
        <v>25</v>
      </c>
      <c r="F22" s="3">
        <f>_xlfn.IFNA(VLOOKUP($A22,compare_all!$A$2:$L$325,6,FALSE),0)</f>
        <v>0</v>
      </c>
      <c r="G22" s="3">
        <f>_xlfn.IFNA(VLOOKUP($A22,compare_all!$A$2:$L$325,7,FALSE),0)</f>
        <v>80</v>
      </c>
      <c r="H22" s="3">
        <f>_xlfn.IFNA(VLOOKUP($A22,compare_all!$A$2:$L$325,8,FALSE),0)</f>
        <v>39</v>
      </c>
      <c r="I22" s="3">
        <f>_xlfn.IFNA(VLOOKUP($A22,compare_all!$A$2:$L$325,9,FALSE),0)</f>
        <v>74</v>
      </c>
      <c r="J22" s="3">
        <f>_xlfn.IFNA(VLOOKUP($A22,compare_all!$A$2:$L$325,10,FALSE),0)</f>
        <v>35</v>
      </c>
      <c r="K22" s="3">
        <f>_xlfn.IFNA(VLOOKUP($A22,compare_all!$A$2:$L$325,11,FALSE),0)</f>
        <v>0</v>
      </c>
      <c r="L22" s="3">
        <f>_xlfn.IFNA(VLOOKUP($A22,compare_all!$A$2:$L$325,12,FALSE),0)</f>
        <v>148</v>
      </c>
      <c r="M22" s="2">
        <f t="shared" si="1"/>
        <v>-0.85</v>
      </c>
      <c r="N22" s="19">
        <f>VLOOKUP($A22,transit_line_attrs!$N$1:$O$626,2,FALSE)</f>
        <v>0</v>
      </c>
      <c r="O22">
        <v>10000</v>
      </c>
    </row>
    <row r="23" spans="1:15" x14ac:dyDescent="0.25">
      <c r="A23" t="s">
        <v>56</v>
      </c>
      <c r="B23" t="str">
        <f>_xlfn.IFNA(VLOOKUP(A23,bkrcast_1530to1830!$F$1:$H$630,3,FALSE),"-")</f>
        <v>LocalBus</v>
      </c>
      <c r="C23" s="3">
        <f>_xlfn.IFNA(VLOOKUP($A23,compare_all!$A$2:$L$325,3,FALSE),0)</f>
        <v>5</v>
      </c>
      <c r="D23" s="3">
        <f>_xlfn.IFNA(VLOOKUP($A23,compare_all!$A$2:$L$325,4,FALSE),0)</f>
        <v>60</v>
      </c>
      <c r="E23" s="3">
        <f>_xlfn.IFNA(VLOOKUP($A23,compare_all!$A$2:$L$325,5,FALSE),0)</f>
        <v>20</v>
      </c>
      <c r="F23" s="3">
        <f>_xlfn.IFNA(VLOOKUP($A23,compare_all!$A$2:$L$325,6,FALSE),0)</f>
        <v>0</v>
      </c>
      <c r="G23" s="3">
        <f>_xlfn.IFNA(VLOOKUP($A23,compare_all!$A$2:$L$325,7,FALSE),0)</f>
        <v>85</v>
      </c>
      <c r="H23" s="3">
        <f>_xlfn.IFNA(VLOOKUP($A23,compare_all!$A$2:$L$325,8,FALSE),0)</f>
        <v>0</v>
      </c>
      <c r="I23" s="3">
        <f>_xlfn.IFNA(VLOOKUP($A23,compare_all!$A$2:$L$325,9,FALSE),0)</f>
        <v>0</v>
      </c>
      <c r="J23" s="3">
        <f>_xlfn.IFNA(VLOOKUP($A23,compare_all!$A$2:$L$325,10,FALSE),0)</f>
        <v>0</v>
      </c>
      <c r="K23" s="3">
        <f>_xlfn.IFNA(VLOOKUP($A23,compare_all!$A$2:$L$325,11,FALSE),0)</f>
        <v>0</v>
      </c>
      <c r="L23" s="3">
        <f>_xlfn.IFNA(VLOOKUP($A23,compare_all!$A$2:$L$325,12,FALSE),0)</f>
        <v>0</v>
      </c>
      <c r="M23" s="2">
        <f t="shared" si="1"/>
        <v>1</v>
      </c>
      <c r="N23" s="19">
        <f>VLOOKUP($A23,transit_line_attrs!$N$1:$O$626,2,FALSE)</f>
        <v>0</v>
      </c>
      <c r="O23">
        <v>10500</v>
      </c>
    </row>
    <row r="24" spans="1:15" x14ac:dyDescent="0.25">
      <c r="A24" t="s">
        <v>247</v>
      </c>
      <c r="B24" t="str">
        <f>_xlfn.IFNA(VLOOKUP(A24,bkrcast_1530to1830!$F$1:$H$630,3,FALSE),"-")</f>
        <v>LocalBus</v>
      </c>
      <c r="C24" s="3">
        <f>_xlfn.IFNA(VLOOKUP($A24,compare_all!$A$2:$L$325,3,FALSE),0)</f>
        <v>13</v>
      </c>
      <c r="D24" s="3">
        <f>_xlfn.IFNA(VLOOKUP($A24,compare_all!$A$2:$L$325,4,FALSE),0)</f>
        <v>65.5</v>
      </c>
      <c r="E24" s="3">
        <f>_xlfn.IFNA(VLOOKUP($A24,compare_all!$A$2:$L$325,5,FALSE),0)</f>
        <v>7.5</v>
      </c>
      <c r="F24" s="3">
        <f>_xlfn.IFNA(VLOOKUP($A24,compare_all!$A$2:$L$325,6,FALSE),0)</f>
        <v>0</v>
      </c>
      <c r="G24" s="3">
        <f>_xlfn.IFNA(VLOOKUP($A24,compare_all!$A$2:$L$325,7,FALSE),0)</f>
        <v>86</v>
      </c>
      <c r="H24" s="3">
        <f>_xlfn.IFNA(VLOOKUP($A24,compare_all!$A$2:$L$325,8,FALSE),0)</f>
        <v>52</v>
      </c>
      <c r="I24" s="3">
        <f>_xlfn.IFNA(VLOOKUP($A24,compare_all!$A$2:$L$325,9,FALSE),0)</f>
        <v>32</v>
      </c>
      <c r="J24" s="3">
        <f>_xlfn.IFNA(VLOOKUP($A24,compare_all!$A$2:$L$325,10,FALSE),0)</f>
        <v>47</v>
      </c>
      <c r="K24" s="3">
        <f>_xlfn.IFNA(VLOOKUP($A24,compare_all!$A$2:$L$325,11,FALSE),0)</f>
        <v>0</v>
      </c>
      <c r="L24" s="3">
        <f>_xlfn.IFNA(VLOOKUP($A24,compare_all!$A$2:$L$325,12,FALSE),0)</f>
        <v>131</v>
      </c>
      <c r="M24" s="2">
        <f t="shared" si="1"/>
        <v>-0.52325581395348841</v>
      </c>
      <c r="N24" s="19">
        <f>VLOOKUP($A24,transit_line_attrs!$N$1:$O$626,2,FALSE)</f>
        <v>0</v>
      </c>
      <c r="O24">
        <v>11000</v>
      </c>
    </row>
    <row r="25" spans="1:15" x14ac:dyDescent="0.25">
      <c r="A25" t="s">
        <v>243</v>
      </c>
      <c r="B25" t="str">
        <f>_xlfn.IFNA(VLOOKUP(A25,bkrcast_1530to1830!$F$1:$H$630,3,FALSE),"-")</f>
        <v>LocalBus</v>
      </c>
      <c r="C25" s="3">
        <f>_xlfn.IFNA(VLOOKUP($A25,compare_all!$A$2:$L$325,3,FALSE),0)</f>
        <v>48</v>
      </c>
      <c r="D25" s="3">
        <f>_xlfn.IFNA(VLOOKUP($A25,compare_all!$A$2:$L$325,4,FALSE),0)</f>
        <v>22</v>
      </c>
      <c r="E25" s="3">
        <f>_xlfn.IFNA(VLOOKUP($A25,compare_all!$A$2:$L$325,5,FALSE),0)</f>
        <v>22</v>
      </c>
      <c r="F25" s="3">
        <f>_xlfn.IFNA(VLOOKUP($A25,compare_all!$A$2:$L$325,6,FALSE),0)</f>
        <v>0</v>
      </c>
      <c r="G25" s="3">
        <f>_xlfn.IFNA(VLOOKUP($A25,compare_all!$A$2:$L$325,7,FALSE),0)</f>
        <v>92</v>
      </c>
      <c r="H25" s="3">
        <f>_xlfn.IFNA(VLOOKUP($A25,compare_all!$A$2:$L$325,8,FALSE),0)</f>
        <v>1.04</v>
      </c>
      <c r="I25" s="3">
        <f>_xlfn.IFNA(VLOOKUP($A25,compare_all!$A$2:$L$325,9,FALSE),0)</f>
        <v>0</v>
      </c>
      <c r="J25" s="3">
        <f>_xlfn.IFNA(VLOOKUP($A25,compare_all!$A$2:$L$325,10,FALSE),0)</f>
        <v>0.2</v>
      </c>
      <c r="K25" s="3">
        <f>_xlfn.IFNA(VLOOKUP($A25,compare_all!$A$2:$L$325,11,FALSE),0)</f>
        <v>0</v>
      </c>
      <c r="L25" s="3">
        <f>_xlfn.IFNA(VLOOKUP($A25,compare_all!$A$2:$L$325,12,FALSE),0)</f>
        <v>1.24</v>
      </c>
      <c r="M25" s="2">
        <f t="shared" si="1"/>
        <v>0.98652173913043484</v>
      </c>
      <c r="N25" s="19">
        <f>VLOOKUP($A25,transit_line_attrs!$N$1:$O$626,2,FALSE)</f>
        <v>0</v>
      </c>
      <c r="O25">
        <v>11500</v>
      </c>
    </row>
    <row r="26" spans="1:15" x14ac:dyDescent="0.25">
      <c r="A26" t="s">
        <v>29</v>
      </c>
      <c r="B26" t="str">
        <f>_xlfn.IFNA(VLOOKUP(A26,bkrcast_1530to1830!$F$1:$H$630,3,FALSE),"-")</f>
        <v>LocalBus</v>
      </c>
      <c r="C26" s="3">
        <f>_xlfn.IFNA(VLOOKUP($A26,compare_all!$A$2:$L$325,3,FALSE),0)</f>
        <v>1</v>
      </c>
      <c r="D26" s="3">
        <f>_xlfn.IFNA(VLOOKUP($A26,compare_all!$A$2:$L$325,4,FALSE),0)</f>
        <v>30.5</v>
      </c>
      <c r="E26" s="3">
        <f>_xlfn.IFNA(VLOOKUP($A26,compare_all!$A$2:$L$325,5,FALSE),0)</f>
        <v>22.5</v>
      </c>
      <c r="F26" s="3">
        <f>_xlfn.IFNA(VLOOKUP($A26,compare_all!$A$2:$L$325,6,FALSE),0)</f>
        <v>40</v>
      </c>
      <c r="G26" s="3">
        <f>_xlfn.IFNA(VLOOKUP($A26,compare_all!$A$2:$L$325,7,FALSE),0)</f>
        <v>94</v>
      </c>
      <c r="H26" s="3">
        <f>_xlfn.IFNA(VLOOKUP($A26,compare_all!$A$2:$L$325,8,FALSE),0)</f>
        <v>35</v>
      </c>
      <c r="I26" s="3">
        <f>_xlfn.IFNA(VLOOKUP($A26,compare_all!$A$2:$L$325,9,FALSE),0)</f>
        <v>0</v>
      </c>
      <c r="J26" s="3">
        <f>_xlfn.IFNA(VLOOKUP($A26,compare_all!$A$2:$L$325,10,FALSE),0)</f>
        <v>30</v>
      </c>
      <c r="K26" s="3">
        <f>_xlfn.IFNA(VLOOKUP($A26,compare_all!$A$2:$L$325,11,FALSE),0)</f>
        <v>0</v>
      </c>
      <c r="L26" s="3">
        <f>_xlfn.IFNA(VLOOKUP($A26,compare_all!$A$2:$L$325,12,FALSE),0)</f>
        <v>65</v>
      </c>
      <c r="M26" s="2">
        <f t="shared" si="1"/>
        <v>0.30851063829787234</v>
      </c>
      <c r="N26" s="19">
        <f>VLOOKUP($A26,transit_line_attrs!$N$1:$O$626,2,FALSE)</f>
        <v>0</v>
      </c>
      <c r="O26">
        <v>12000</v>
      </c>
    </row>
    <row r="27" spans="1:15" x14ac:dyDescent="0.25">
      <c r="A27" t="s">
        <v>57</v>
      </c>
      <c r="B27" t="str">
        <f>_xlfn.IFNA(VLOOKUP(A27,bkrcast_1530to1830!$F$1:$H$630,3,FALSE),"-")</f>
        <v>LocalBus</v>
      </c>
      <c r="C27" s="3">
        <f>_xlfn.IFNA(VLOOKUP($A27,compare_all!$A$2:$L$325,3,FALSE),0)</f>
        <v>16</v>
      </c>
      <c r="D27" s="3">
        <f>_xlfn.IFNA(VLOOKUP($A27,compare_all!$A$2:$L$325,4,FALSE),0)</f>
        <v>53</v>
      </c>
      <c r="E27" s="3">
        <f>_xlfn.IFNA(VLOOKUP($A27,compare_all!$A$2:$L$325,5,FALSE),0)</f>
        <v>22.5</v>
      </c>
      <c r="F27" s="3">
        <f>_xlfn.IFNA(VLOOKUP($A27,compare_all!$A$2:$L$325,6,FALSE),0)</f>
        <v>10.5</v>
      </c>
      <c r="G27" s="3">
        <f>_xlfn.IFNA(VLOOKUP($A27,compare_all!$A$2:$L$325,7,FALSE),0)</f>
        <v>102</v>
      </c>
      <c r="H27" s="3">
        <f>_xlfn.IFNA(VLOOKUP($A27,compare_all!$A$2:$L$325,8,FALSE),0)</f>
        <v>0</v>
      </c>
      <c r="I27" s="3">
        <f>_xlfn.IFNA(VLOOKUP($A27,compare_all!$A$2:$L$325,9,FALSE),0)</f>
        <v>0</v>
      </c>
      <c r="J27" s="3">
        <f>_xlfn.IFNA(VLOOKUP($A27,compare_all!$A$2:$L$325,10,FALSE),0)</f>
        <v>0</v>
      </c>
      <c r="K27" s="3">
        <f>_xlfn.IFNA(VLOOKUP($A27,compare_all!$A$2:$L$325,11,FALSE),0)</f>
        <v>30</v>
      </c>
      <c r="L27" s="3">
        <f>_xlfn.IFNA(VLOOKUP($A27,compare_all!$A$2:$L$325,12,FALSE),0)</f>
        <v>30</v>
      </c>
      <c r="M27" s="2">
        <f t="shared" si="1"/>
        <v>0.70588235294117652</v>
      </c>
      <c r="N27" s="19">
        <f>VLOOKUP($A27,transit_line_attrs!$N$1:$O$626,2,FALSE)</f>
        <v>0</v>
      </c>
      <c r="O27">
        <v>12500</v>
      </c>
    </row>
    <row r="28" spans="1:15" x14ac:dyDescent="0.25">
      <c r="A28" t="s">
        <v>250</v>
      </c>
      <c r="B28" t="str">
        <f>_xlfn.IFNA(VLOOKUP(A28,bkrcast_1530to1830!$F$1:$H$630,3,FALSE),"-")</f>
        <v>LocalBus</v>
      </c>
      <c r="C28" s="3">
        <f>_xlfn.IFNA(VLOOKUP($A28,compare_all!$A$2:$L$325,3,FALSE),0)</f>
        <v>11</v>
      </c>
      <c r="D28" s="3">
        <f>_xlfn.IFNA(VLOOKUP($A28,compare_all!$A$2:$L$325,4,FALSE),0)</f>
        <v>77.5</v>
      </c>
      <c r="E28" s="3">
        <f>_xlfn.IFNA(VLOOKUP($A28,compare_all!$A$2:$L$325,5,FALSE),0)</f>
        <v>14.5</v>
      </c>
      <c r="F28" s="3">
        <f>_xlfn.IFNA(VLOOKUP($A28,compare_all!$A$2:$L$325,6,FALSE),0)</f>
        <v>0</v>
      </c>
      <c r="G28" s="3">
        <f>_xlfn.IFNA(VLOOKUP($A28,compare_all!$A$2:$L$325,7,FALSE),0)</f>
        <v>103</v>
      </c>
      <c r="H28" s="3">
        <f>_xlfn.IFNA(VLOOKUP($A28,compare_all!$A$2:$L$325,8,FALSE),0)</f>
        <v>0</v>
      </c>
      <c r="I28" s="3">
        <f>_xlfn.IFNA(VLOOKUP($A28,compare_all!$A$2:$L$325,9,FALSE),0)</f>
        <v>0.06</v>
      </c>
      <c r="J28" s="3">
        <f>_xlfn.IFNA(VLOOKUP($A28,compare_all!$A$2:$L$325,10,FALSE),0)</f>
        <v>1.1000000000000001</v>
      </c>
      <c r="K28" s="3">
        <f>_xlfn.IFNA(VLOOKUP($A28,compare_all!$A$2:$L$325,11,FALSE),0)</f>
        <v>0</v>
      </c>
      <c r="L28" s="3">
        <f>_xlfn.IFNA(VLOOKUP($A28,compare_all!$A$2:$L$325,12,FALSE),0)</f>
        <v>1.1600000000000001</v>
      </c>
      <c r="M28" s="2">
        <f t="shared" si="1"/>
        <v>0.98873786407766995</v>
      </c>
      <c r="N28" s="19">
        <f>VLOOKUP($A28,transit_line_attrs!$N$1:$O$626,2,FALSE)</f>
        <v>0</v>
      </c>
      <c r="O28">
        <v>13000</v>
      </c>
    </row>
    <row r="29" spans="1:15" x14ac:dyDescent="0.25">
      <c r="A29" t="s">
        <v>50</v>
      </c>
      <c r="B29" t="str">
        <f>_xlfn.IFNA(VLOOKUP(A29,bkrcast_1530to1830!$F$1:$H$630,3,FALSE),"-")</f>
        <v>LocalBus</v>
      </c>
      <c r="C29" s="3">
        <f>_xlfn.IFNA(VLOOKUP($A29,compare_all!$A$2:$L$325,3,FALSE),0)</f>
        <v>12</v>
      </c>
      <c r="D29" s="3">
        <f>_xlfn.IFNA(VLOOKUP($A29,compare_all!$A$2:$L$325,4,FALSE),0)</f>
        <v>63</v>
      </c>
      <c r="E29" s="3">
        <f>_xlfn.IFNA(VLOOKUP($A29,compare_all!$A$2:$L$325,5,FALSE),0)</f>
        <v>33</v>
      </c>
      <c r="F29" s="3">
        <f>_xlfn.IFNA(VLOOKUP($A29,compare_all!$A$2:$L$325,6,FALSE),0)</f>
        <v>4</v>
      </c>
      <c r="G29" s="3">
        <f>_xlfn.IFNA(VLOOKUP($A29,compare_all!$A$2:$L$325,7,FALSE),0)</f>
        <v>112</v>
      </c>
      <c r="H29" s="3">
        <f>_xlfn.IFNA(VLOOKUP($A29,compare_all!$A$2:$L$325,8,FALSE),0)</f>
        <v>13</v>
      </c>
      <c r="I29" s="3">
        <f>_xlfn.IFNA(VLOOKUP($A29,compare_all!$A$2:$L$325,9,FALSE),0)</f>
        <v>18</v>
      </c>
      <c r="J29" s="3">
        <f>_xlfn.IFNA(VLOOKUP($A29,compare_all!$A$2:$L$325,10,FALSE),0)</f>
        <v>14</v>
      </c>
      <c r="K29" s="3">
        <f>_xlfn.IFNA(VLOOKUP($A29,compare_all!$A$2:$L$325,11,FALSE),0)</f>
        <v>1</v>
      </c>
      <c r="L29" s="3">
        <f>_xlfn.IFNA(VLOOKUP($A29,compare_all!$A$2:$L$325,12,FALSE),0)</f>
        <v>46</v>
      </c>
      <c r="M29" s="2">
        <f t="shared" si="1"/>
        <v>0.5892857142857143</v>
      </c>
      <c r="N29" s="19">
        <f>VLOOKUP($A29,transit_line_attrs!$N$1:$O$626,2,FALSE)</f>
        <v>0</v>
      </c>
      <c r="O29">
        <v>13500</v>
      </c>
    </row>
    <row r="30" spans="1:15" x14ac:dyDescent="0.25">
      <c r="A30" t="s">
        <v>253</v>
      </c>
      <c r="B30" t="str">
        <f>_xlfn.IFNA(VLOOKUP(A30,bkrcast_1530to1830!$F$1:$H$630,3,FALSE),"-")</f>
        <v>LocalBus</v>
      </c>
      <c r="C30" s="3">
        <f>_xlfn.IFNA(VLOOKUP($A30,compare_all!$A$2:$L$325,3,FALSE),0)</f>
        <v>0</v>
      </c>
      <c r="D30" s="3">
        <f>_xlfn.IFNA(VLOOKUP($A30,compare_all!$A$2:$L$325,4,FALSE),0)</f>
        <v>105</v>
      </c>
      <c r="E30" s="3">
        <f>_xlfn.IFNA(VLOOKUP($A30,compare_all!$A$2:$L$325,5,FALSE),0)</f>
        <v>11</v>
      </c>
      <c r="F30" s="3">
        <f>_xlfn.IFNA(VLOOKUP($A30,compare_all!$A$2:$L$325,6,FALSE),0)</f>
        <v>0</v>
      </c>
      <c r="G30" s="3">
        <f>_xlfn.IFNA(VLOOKUP($A30,compare_all!$A$2:$L$325,7,FALSE),0)</f>
        <v>116</v>
      </c>
      <c r="H30" s="3">
        <f>_xlfn.IFNA(VLOOKUP($A30,compare_all!$A$2:$L$325,8,FALSE),0)</f>
        <v>125</v>
      </c>
      <c r="I30" s="3">
        <f>_xlfn.IFNA(VLOOKUP($A30,compare_all!$A$2:$L$325,9,FALSE),0)</f>
        <v>216</v>
      </c>
      <c r="J30" s="3">
        <f>_xlfn.IFNA(VLOOKUP($A30,compare_all!$A$2:$L$325,10,FALSE),0)</f>
        <v>120</v>
      </c>
      <c r="K30" s="3">
        <f>_xlfn.IFNA(VLOOKUP($A30,compare_all!$A$2:$L$325,11,FALSE),0)</f>
        <v>0</v>
      </c>
      <c r="L30" s="3">
        <f>_xlfn.IFNA(VLOOKUP($A30,compare_all!$A$2:$L$325,12,FALSE),0)</f>
        <v>461</v>
      </c>
      <c r="M30" s="2">
        <f t="shared" si="1"/>
        <v>-2.9741379310344827</v>
      </c>
      <c r="N30" s="19">
        <f>VLOOKUP($A30,transit_line_attrs!$N$1:$O$626,2,FALSE)</f>
        <v>0</v>
      </c>
      <c r="O30">
        <v>14000</v>
      </c>
    </row>
    <row r="31" spans="1:15" x14ac:dyDescent="0.25">
      <c r="A31" t="s">
        <v>240</v>
      </c>
      <c r="B31" t="str">
        <f>_xlfn.IFNA(VLOOKUP(A31,bkrcast_1530to1830!$F$1:$H$630,3,FALSE),"-")</f>
        <v>LocalBus</v>
      </c>
      <c r="C31" s="3">
        <f>_xlfn.IFNA(VLOOKUP($A31,compare_all!$A$2:$L$325,3,FALSE),0)</f>
        <v>50</v>
      </c>
      <c r="D31" s="3">
        <f>_xlfn.IFNA(VLOOKUP($A31,compare_all!$A$2:$L$325,4,FALSE),0)</f>
        <v>4.5</v>
      </c>
      <c r="E31" s="3">
        <f>_xlfn.IFNA(VLOOKUP($A31,compare_all!$A$2:$L$325,5,FALSE),0)</f>
        <v>46.5</v>
      </c>
      <c r="F31" s="3">
        <f>_xlfn.IFNA(VLOOKUP($A31,compare_all!$A$2:$L$325,6,FALSE),0)</f>
        <v>16</v>
      </c>
      <c r="G31" s="3">
        <f>_xlfn.IFNA(VLOOKUP($A31,compare_all!$A$2:$L$325,7,FALSE),0)</f>
        <v>117</v>
      </c>
      <c r="H31" s="3">
        <f>_xlfn.IFNA(VLOOKUP($A31,compare_all!$A$2:$L$325,8,FALSE),0)</f>
        <v>0</v>
      </c>
      <c r="I31" s="3">
        <f>_xlfn.IFNA(VLOOKUP($A31,compare_all!$A$2:$L$325,9,FALSE),0)</f>
        <v>0</v>
      </c>
      <c r="J31" s="3">
        <f>_xlfn.IFNA(VLOOKUP($A31,compare_all!$A$2:$L$325,10,FALSE),0)</f>
        <v>0</v>
      </c>
      <c r="K31" s="3">
        <f>_xlfn.IFNA(VLOOKUP($A31,compare_all!$A$2:$L$325,11,FALSE),0)</f>
        <v>0</v>
      </c>
      <c r="L31" s="3">
        <f>_xlfn.IFNA(VLOOKUP($A31,compare_all!$A$2:$L$325,12,FALSE),0)</f>
        <v>0</v>
      </c>
      <c r="M31" s="2">
        <f t="shared" si="1"/>
        <v>1</v>
      </c>
      <c r="N31" s="19">
        <f>VLOOKUP($A31,transit_line_attrs!$N$1:$O$626,2,FALSE)</f>
        <v>0</v>
      </c>
      <c r="O31">
        <v>14500</v>
      </c>
    </row>
    <row r="32" spans="1:15" x14ac:dyDescent="0.25">
      <c r="A32" t="s">
        <v>256</v>
      </c>
      <c r="B32" t="str">
        <f>_xlfn.IFNA(VLOOKUP(A32,bkrcast_1530to1830!$F$1:$H$630,3,FALSE),"-")</f>
        <v>LocalBus</v>
      </c>
      <c r="C32" s="3">
        <f>_xlfn.IFNA(VLOOKUP($A32,compare_all!$A$2:$L$325,3,FALSE),0)</f>
        <v>15</v>
      </c>
      <c r="D32" s="3">
        <f>_xlfn.IFNA(VLOOKUP($A32,compare_all!$A$2:$L$325,4,FALSE),0)</f>
        <v>95</v>
      </c>
      <c r="E32" s="3">
        <f>_xlfn.IFNA(VLOOKUP($A32,compare_all!$A$2:$L$325,5,FALSE),0)</f>
        <v>8</v>
      </c>
      <c r="F32" s="3">
        <f>_xlfn.IFNA(VLOOKUP($A32,compare_all!$A$2:$L$325,6,FALSE),0)</f>
        <v>0</v>
      </c>
      <c r="G32" s="3">
        <f>_xlfn.IFNA(VLOOKUP($A32,compare_all!$A$2:$L$325,7,FALSE),0)</f>
        <v>118</v>
      </c>
      <c r="H32" s="3">
        <f>_xlfn.IFNA(VLOOKUP($A32,compare_all!$A$2:$L$325,8,FALSE),0)</f>
        <v>0</v>
      </c>
      <c r="I32" s="3">
        <f>_xlfn.IFNA(VLOOKUP($A32,compare_all!$A$2:$L$325,9,FALSE),0)</f>
        <v>0.2</v>
      </c>
      <c r="J32" s="3">
        <f>_xlfn.IFNA(VLOOKUP($A32,compare_all!$A$2:$L$325,10,FALSE),0)</f>
        <v>1</v>
      </c>
      <c r="K32" s="3">
        <f>_xlfn.IFNA(VLOOKUP($A32,compare_all!$A$2:$L$325,11,FALSE),0)</f>
        <v>0</v>
      </c>
      <c r="L32" s="3">
        <f>_xlfn.IFNA(VLOOKUP($A32,compare_all!$A$2:$L$325,12,FALSE),0)</f>
        <v>1.2</v>
      </c>
      <c r="M32" s="2">
        <f t="shared" si="1"/>
        <v>0.98983050847457621</v>
      </c>
      <c r="N32" s="19">
        <f>VLOOKUP($A32,transit_line_attrs!$N$1:$O$626,2,FALSE)</f>
        <v>0</v>
      </c>
      <c r="O32">
        <v>15000</v>
      </c>
    </row>
    <row r="33" spans="1:15" x14ac:dyDescent="0.25">
      <c r="A33" t="s">
        <v>23</v>
      </c>
      <c r="B33" t="str">
        <f>_xlfn.IFNA(VLOOKUP(A33,bkrcast_1530to1830!$F$1:$H$630,3,FALSE),"-")</f>
        <v>LocalBus</v>
      </c>
      <c r="C33" s="3">
        <f>_xlfn.IFNA(VLOOKUP($A33,compare_all!$A$2:$L$325,3,FALSE),0)</f>
        <v>15</v>
      </c>
      <c r="D33" s="3">
        <f>_xlfn.IFNA(VLOOKUP($A33,compare_all!$A$2:$L$325,4,FALSE),0)</f>
        <v>45.5</v>
      </c>
      <c r="E33" s="3">
        <f>_xlfn.IFNA(VLOOKUP($A33,compare_all!$A$2:$L$325,5,FALSE),0)</f>
        <v>11.5</v>
      </c>
      <c r="F33" s="3">
        <f>_xlfn.IFNA(VLOOKUP($A33,compare_all!$A$2:$L$325,6,FALSE),0)</f>
        <v>47</v>
      </c>
      <c r="G33" s="3">
        <f>_xlfn.IFNA(VLOOKUP($A33,compare_all!$A$2:$L$325,7,FALSE),0)</f>
        <v>119</v>
      </c>
      <c r="H33" s="3">
        <f>_xlfn.IFNA(VLOOKUP($A33,compare_all!$A$2:$L$325,8,FALSE),0)</f>
        <v>1</v>
      </c>
      <c r="I33" s="3">
        <f>_xlfn.IFNA(VLOOKUP($A33,compare_all!$A$2:$L$325,9,FALSE),0)</f>
        <v>0</v>
      </c>
      <c r="J33" s="3">
        <f>_xlfn.IFNA(VLOOKUP($A33,compare_all!$A$2:$L$325,10,FALSE),0)</f>
        <v>4</v>
      </c>
      <c r="K33" s="3">
        <f>_xlfn.IFNA(VLOOKUP($A33,compare_all!$A$2:$L$325,11,FALSE),0)</f>
        <v>0</v>
      </c>
      <c r="L33" s="3">
        <f>_xlfn.IFNA(VLOOKUP($A33,compare_all!$A$2:$L$325,12,FALSE),0)</f>
        <v>5</v>
      </c>
      <c r="M33" s="2">
        <f t="shared" si="1"/>
        <v>0.95798319327731096</v>
      </c>
      <c r="N33" s="19">
        <f>VLOOKUP($A33,transit_line_attrs!$N$1:$O$626,2,FALSE)</f>
        <v>0</v>
      </c>
      <c r="O33">
        <v>15500</v>
      </c>
    </row>
    <row r="34" spans="1:15" x14ac:dyDescent="0.25">
      <c r="A34" t="s">
        <v>241</v>
      </c>
      <c r="B34" t="str">
        <f>_xlfn.IFNA(VLOOKUP(A34,bkrcast_1530to1830!$F$1:$H$630,3,FALSE),"-")</f>
        <v>LocalBus</v>
      </c>
      <c r="C34" s="3">
        <f>_xlfn.IFNA(VLOOKUP($A34,compare_all!$A$2:$L$325,3,FALSE),0)</f>
        <v>48</v>
      </c>
      <c r="D34" s="3">
        <f>_xlfn.IFNA(VLOOKUP($A34,compare_all!$A$2:$L$325,4,FALSE),0)</f>
        <v>6.5</v>
      </c>
      <c r="E34" s="3">
        <f>_xlfn.IFNA(VLOOKUP($A34,compare_all!$A$2:$L$325,5,FALSE),0)</f>
        <v>52.5</v>
      </c>
      <c r="F34" s="3">
        <f>_xlfn.IFNA(VLOOKUP($A34,compare_all!$A$2:$L$325,6,FALSE),0)</f>
        <v>19</v>
      </c>
      <c r="G34" s="3">
        <f>_xlfn.IFNA(VLOOKUP($A34,compare_all!$A$2:$L$325,7,FALSE),0)</f>
        <v>126</v>
      </c>
      <c r="H34" s="3">
        <f>_xlfn.IFNA(VLOOKUP($A34,compare_all!$A$2:$L$325,8,FALSE),0)</f>
        <v>0</v>
      </c>
      <c r="I34" s="3">
        <f>_xlfn.IFNA(VLOOKUP($A34,compare_all!$A$2:$L$325,9,FALSE),0)</f>
        <v>0</v>
      </c>
      <c r="J34" s="3">
        <f>_xlfn.IFNA(VLOOKUP($A34,compare_all!$A$2:$L$325,10,FALSE),0)</f>
        <v>0</v>
      </c>
      <c r="K34" s="3">
        <f>_xlfn.IFNA(VLOOKUP($A34,compare_all!$A$2:$L$325,11,FALSE),0)</f>
        <v>0</v>
      </c>
      <c r="L34" s="3">
        <f>_xlfn.IFNA(VLOOKUP($A34,compare_all!$A$2:$L$325,12,FALSE),0)</f>
        <v>0</v>
      </c>
      <c r="M34" s="2">
        <f t="shared" si="1"/>
        <v>1</v>
      </c>
      <c r="N34" s="19">
        <f>VLOOKUP($A34,transit_line_attrs!$N$1:$O$626,2,FALSE)</f>
        <v>0</v>
      </c>
      <c r="O34">
        <v>16000</v>
      </c>
    </row>
    <row r="35" spans="1:15" x14ac:dyDescent="0.25">
      <c r="A35" t="s">
        <v>58</v>
      </c>
      <c r="B35" t="str">
        <f>_xlfn.IFNA(VLOOKUP(A35,bkrcast_1530to1830!$F$1:$H$630,3,FALSE),"-")</f>
        <v>LocalBus</v>
      </c>
      <c r="C35" s="3">
        <f>_xlfn.IFNA(VLOOKUP($A35,compare_all!$A$2:$L$325,3,FALSE),0)</f>
        <v>10</v>
      </c>
      <c r="D35" s="3">
        <f>_xlfn.IFNA(VLOOKUP($A35,compare_all!$A$2:$L$325,4,FALSE),0)</f>
        <v>82.5</v>
      </c>
      <c r="E35" s="3">
        <f>_xlfn.IFNA(VLOOKUP($A35,compare_all!$A$2:$L$325,5,FALSE),0)</f>
        <v>32</v>
      </c>
      <c r="F35" s="3">
        <f>_xlfn.IFNA(VLOOKUP($A35,compare_all!$A$2:$L$325,6,FALSE),0)</f>
        <v>3.5</v>
      </c>
      <c r="G35" s="3">
        <f>_xlfn.IFNA(VLOOKUP($A35,compare_all!$A$2:$L$325,7,FALSE),0)</f>
        <v>128</v>
      </c>
      <c r="H35" s="3">
        <f>_xlfn.IFNA(VLOOKUP($A35,compare_all!$A$2:$L$325,8,FALSE),0)</f>
        <v>0</v>
      </c>
      <c r="I35" s="3">
        <f>_xlfn.IFNA(VLOOKUP($A35,compare_all!$A$2:$L$325,9,FALSE),0)</f>
        <v>0</v>
      </c>
      <c r="J35" s="3">
        <f>_xlfn.IFNA(VLOOKUP($A35,compare_all!$A$2:$L$325,10,FALSE),0)</f>
        <v>0</v>
      </c>
      <c r="K35" s="3">
        <f>_xlfn.IFNA(VLOOKUP($A35,compare_all!$A$2:$L$325,11,FALSE),0)</f>
        <v>0</v>
      </c>
      <c r="L35" s="3">
        <f>_xlfn.IFNA(VLOOKUP($A35,compare_all!$A$2:$L$325,12,FALSE),0)</f>
        <v>0</v>
      </c>
      <c r="M35" s="2">
        <f t="shared" si="1"/>
        <v>1</v>
      </c>
      <c r="N35" s="19">
        <f>VLOOKUP($A35,transit_line_attrs!$N$1:$O$626,2,FALSE)</f>
        <v>0</v>
      </c>
      <c r="O35">
        <v>16500</v>
      </c>
    </row>
    <row r="36" spans="1:15" x14ac:dyDescent="0.25">
      <c r="A36" t="s">
        <v>142</v>
      </c>
      <c r="B36" t="str">
        <f>_xlfn.IFNA(VLOOKUP(A36,bkrcast_1530to1830!$F$1:$H$630,3,FALSE),"-")</f>
        <v>LocalBus</v>
      </c>
      <c r="C36" s="3">
        <f>_xlfn.IFNA(VLOOKUP($A36,compare_all!$A$2:$L$325,3,FALSE),0)</f>
        <v>18</v>
      </c>
      <c r="D36" s="3">
        <f>_xlfn.IFNA(VLOOKUP($A36,compare_all!$A$2:$L$325,4,FALSE),0)</f>
        <v>78</v>
      </c>
      <c r="E36" s="3">
        <f>_xlfn.IFNA(VLOOKUP($A36,compare_all!$A$2:$L$325,5,FALSE),0)</f>
        <v>27</v>
      </c>
      <c r="F36" s="3">
        <f>_xlfn.IFNA(VLOOKUP($A36,compare_all!$A$2:$L$325,6,FALSE),0)</f>
        <v>8</v>
      </c>
      <c r="G36" s="3">
        <f>_xlfn.IFNA(VLOOKUP($A36,compare_all!$A$2:$L$325,7,FALSE),0)</f>
        <v>131</v>
      </c>
      <c r="H36" s="3">
        <f>_xlfn.IFNA(VLOOKUP($A36,compare_all!$A$2:$L$325,8,FALSE),0)</f>
        <v>24</v>
      </c>
      <c r="I36" s="3">
        <f>_xlfn.IFNA(VLOOKUP($A36,compare_all!$A$2:$L$325,9,FALSE),0)</f>
        <v>31</v>
      </c>
      <c r="J36" s="3">
        <f>_xlfn.IFNA(VLOOKUP($A36,compare_all!$A$2:$L$325,10,FALSE),0)</f>
        <v>23</v>
      </c>
      <c r="K36" s="3">
        <f>_xlfn.IFNA(VLOOKUP($A36,compare_all!$A$2:$L$325,11,FALSE),0)</f>
        <v>0</v>
      </c>
      <c r="L36" s="3">
        <f>_xlfn.IFNA(VLOOKUP($A36,compare_all!$A$2:$L$325,12,FALSE),0)</f>
        <v>78</v>
      </c>
      <c r="M36" s="2">
        <f t="shared" si="1"/>
        <v>0.40458015267175573</v>
      </c>
      <c r="N36" s="19">
        <f>VLOOKUP($A36,transit_line_attrs!$N$1:$O$626,2,FALSE)</f>
        <v>0</v>
      </c>
      <c r="O36">
        <v>17000</v>
      </c>
    </row>
    <row r="37" spans="1:15" x14ac:dyDescent="0.25">
      <c r="A37" t="s">
        <v>178</v>
      </c>
      <c r="B37" t="str">
        <f>_xlfn.IFNA(VLOOKUP(A37,bkrcast_1530to1830!$F$1:$H$630,3,FALSE),"-")</f>
        <v>LocalBus</v>
      </c>
      <c r="C37" s="3">
        <f>_xlfn.IFNA(VLOOKUP($A37,compare_all!$A$2:$L$325,3,FALSE),0)</f>
        <v>25</v>
      </c>
      <c r="D37" s="3">
        <f>_xlfn.IFNA(VLOOKUP($A37,compare_all!$A$2:$L$325,4,FALSE),0)</f>
        <v>99.5</v>
      </c>
      <c r="E37" s="3">
        <f>_xlfn.IFNA(VLOOKUP($A37,compare_all!$A$2:$L$325,5,FALSE),0)</f>
        <v>14.5</v>
      </c>
      <c r="F37" s="3">
        <f>_xlfn.IFNA(VLOOKUP($A37,compare_all!$A$2:$L$325,6,FALSE),0)</f>
        <v>0</v>
      </c>
      <c r="G37" s="3">
        <f>_xlfn.IFNA(VLOOKUP($A37,compare_all!$A$2:$L$325,7,FALSE),0)</f>
        <v>139</v>
      </c>
      <c r="H37" s="3">
        <f>_xlfn.IFNA(VLOOKUP($A37,compare_all!$A$2:$L$325,8,FALSE),0)</f>
        <v>0.03</v>
      </c>
      <c r="I37" s="3">
        <f>_xlfn.IFNA(VLOOKUP($A37,compare_all!$A$2:$L$325,9,FALSE),0)</f>
        <v>0</v>
      </c>
      <c r="J37" s="3">
        <f>_xlfn.IFNA(VLOOKUP($A37,compare_all!$A$2:$L$325,10,FALSE),0)</f>
        <v>0</v>
      </c>
      <c r="K37" s="3">
        <f>_xlfn.IFNA(VLOOKUP($A37,compare_all!$A$2:$L$325,11,FALSE),0)</f>
        <v>0</v>
      </c>
      <c r="L37" s="3">
        <f>_xlfn.IFNA(VLOOKUP($A37,compare_all!$A$2:$L$325,12,FALSE),0)</f>
        <v>0.03</v>
      </c>
      <c r="M37" s="2">
        <f t="shared" si="1"/>
        <v>0.99978417266187047</v>
      </c>
      <c r="N37" s="19">
        <f>VLOOKUP($A37,transit_line_attrs!$N$1:$O$626,2,FALSE)</f>
        <v>0</v>
      </c>
      <c r="O37">
        <v>17500</v>
      </c>
    </row>
    <row r="38" spans="1:15" x14ac:dyDescent="0.25">
      <c r="A38" t="s">
        <v>126</v>
      </c>
      <c r="B38" t="str">
        <f>_xlfn.IFNA(VLOOKUP(A38,bkrcast_1530to1830!$F$1:$H$630,3,FALSE),"-")</f>
        <v>LocalBus</v>
      </c>
      <c r="C38" s="3">
        <f>_xlfn.IFNA(VLOOKUP($A38,compare_all!$A$2:$L$325,3,FALSE),0)</f>
        <v>58</v>
      </c>
      <c r="D38" s="3">
        <f>_xlfn.IFNA(VLOOKUP($A38,compare_all!$A$2:$L$325,4,FALSE),0)</f>
        <v>27.5</v>
      </c>
      <c r="E38" s="3">
        <f>_xlfn.IFNA(VLOOKUP($A38,compare_all!$A$2:$L$325,5,FALSE),0)</f>
        <v>44.5</v>
      </c>
      <c r="F38" s="3">
        <f>_xlfn.IFNA(VLOOKUP($A38,compare_all!$A$2:$L$325,6,FALSE),0)</f>
        <v>14</v>
      </c>
      <c r="G38" s="3">
        <f>_xlfn.IFNA(VLOOKUP($A38,compare_all!$A$2:$L$325,7,FALSE),0)</f>
        <v>144</v>
      </c>
      <c r="H38" s="3">
        <f>_xlfn.IFNA(VLOOKUP($A38,compare_all!$A$2:$L$325,8,FALSE),0)</f>
        <v>45</v>
      </c>
      <c r="I38" s="3">
        <f>_xlfn.IFNA(VLOOKUP($A38,compare_all!$A$2:$L$325,9,FALSE),0)</f>
        <v>48</v>
      </c>
      <c r="J38" s="3">
        <f>_xlfn.IFNA(VLOOKUP($A38,compare_all!$A$2:$L$325,10,FALSE),0)</f>
        <v>45</v>
      </c>
      <c r="K38" s="3">
        <f>_xlfn.IFNA(VLOOKUP($A38,compare_all!$A$2:$L$325,11,FALSE),0)</f>
        <v>0</v>
      </c>
      <c r="L38" s="3">
        <f>_xlfn.IFNA(VLOOKUP($A38,compare_all!$A$2:$L$325,12,FALSE),0)</f>
        <v>138</v>
      </c>
      <c r="M38" s="2">
        <f t="shared" si="1"/>
        <v>4.1666666666666664E-2</v>
      </c>
      <c r="N38" s="19">
        <f>VLOOKUP($A38,transit_line_attrs!$N$1:$O$626,2,FALSE)</f>
        <v>0</v>
      </c>
      <c r="O38">
        <v>18000</v>
      </c>
    </row>
    <row r="39" spans="1:15" x14ac:dyDescent="0.25">
      <c r="A39" t="s">
        <v>26</v>
      </c>
      <c r="B39" t="str">
        <f>_xlfn.IFNA(VLOOKUP(A39,bkrcast_1530to1830!$F$1:$H$630,3,FALSE),"-")</f>
        <v>LocalBus</v>
      </c>
      <c r="C39" s="3">
        <f>_xlfn.IFNA(VLOOKUP($A39,compare_all!$A$2:$L$325,3,FALSE),0)</f>
        <v>5</v>
      </c>
      <c r="D39" s="3">
        <f>_xlfn.IFNA(VLOOKUP($A39,compare_all!$A$2:$L$325,4,FALSE),0)</f>
        <v>57.5</v>
      </c>
      <c r="E39" s="3">
        <f>_xlfn.IFNA(VLOOKUP($A39,compare_all!$A$2:$L$325,5,FALSE),0)</f>
        <v>14.5</v>
      </c>
      <c r="F39" s="3">
        <f>_xlfn.IFNA(VLOOKUP($A39,compare_all!$A$2:$L$325,6,FALSE),0)</f>
        <v>71</v>
      </c>
      <c r="G39" s="3">
        <f>_xlfn.IFNA(VLOOKUP($A39,compare_all!$A$2:$L$325,7,FALSE),0)</f>
        <v>148</v>
      </c>
      <c r="H39" s="3">
        <f>_xlfn.IFNA(VLOOKUP($A39,compare_all!$A$2:$L$325,8,FALSE),0)</f>
        <v>29</v>
      </c>
      <c r="I39" s="3">
        <f>_xlfn.IFNA(VLOOKUP($A39,compare_all!$A$2:$L$325,9,FALSE),0)</f>
        <v>0</v>
      </c>
      <c r="J39" s="3">
        <f>_xlfn.IFNA(VLOOKUP($A39,compare_all!$A$2:$L$325,10,FALSE),0)</f>
        <v>50</v>
      </c>
      <c r="K39" s="3">
        <f>_xlfn.IFNA(VLOOKUP($A39,compare_all!$A$2:$L$325,11,FALSE),0)</f>
        <v>0</v>
      </c>
      <c r="L39" s="3">
        <f>_xlfn.IFNA(VLOOKUP($A39,compare_all!$A$2:$L$325,12,FALSE),0)</f>
        <v>79</v>
      </c>
      <c r="M39" s="2">
        <f t="shared" si="1"/>
        <v>0.46621621621621623</v>
      </c>
      <c r="N39" s="19">
        <f>VLOOKUP($A39,transit_line_attrs!$N$1:$O$626,2,FALSE)</f>
        <v>0</v>
      </c>
      <c r="O39">
        <v>18500</v>
      </c>
    </row>
    <row r="40" spans="1:15" x14ac:dyDescent="0.25">
      <c r="A40" t="s">
        <v>255</v>
      </c>
      <c r="B40" t="str">
        <f>_xlfn.IFNA(VLOOKUP(A40,bkrcast_1530to1830!$F$1:$H$630,3,FALSE),"-")</f>
        <v>LocalBus</v>
      </c>
      <c r="C40" s="3">
        <f>_xlfn.IFNA(VLOOKUP($A40,compare_all!$A$2:$L$325,3,FALSE),0)</f>
        <v>35</v>
      </c>
      <c r="D40" s="3">
        <f>_xlfn.IFNA(VLOOKUP($A40,compare_all!$A$2:$L$325,4,FALSE),0)</f>
        <v>57.5</v>
      </c>
      <c r="E40" s="3">
        <f>_xlfn.IFNA(VLOOKUP($A40,compare_all!$A$2:$L$325,5,FALSE),0)</f>
        <v>40.5</v>
      </c>
      <c r="F40" s="3">
        <f>_xlfn.IFNA(VLOOKUP($A40,compare_all!$A$2:$L$325,6,FALSE),0)</f>
        <v>16</v>
      </c>
      <c r="G40" s="3">
        <f>_xlfn.IFNA(VLOOKUP($A40,compare_all!$A$2:$L$325,7,FALSE),0)</f>
        <v>149</v>
      </c>
      <c r="H40" s="3">
        <f>_xlfn.IFNA(VLOOKUP($A40,compare_all!$A$2:$L$325,8,FALSE),0)</f>
        <v>12</v>
      </c>
      <c r="I40" s="3">
        <f>_xlfn.IFNA(VLOOKUP($A40,compare_all!$A$2:$L$325,9,FALSE),0)</f>
        <v>15</v>
      </c>
      <c r="J40" s="3">
        <f>_xlfn.IFNA(VLOOKUP($A40,compare_all!$A$2:$L$325,10,FALSE),0)</f>
        <v>3</v>
      </c>
      <c r="K40" s="3">
        <f>_xlfn.IFNA(VLOOKUP($A40,compare_all!$A$2:$L$325,11,FALSE),0)</f>
        <v>0</v>
      </c>
      <c r="L40" s="3">
        <f>_xlfn.IFNA(VLOOKUP($A40,compare_all!$A$2:$L$325,12,FALSE),0)</f>
        <v>30</v>
      </c>
      <c r="M40" s="2">
        <f t="shared" si="1"/>
        <v>0.79865771812080533</v>
      </c>
      <c r="N40" s="19">
        <f>VLOOKUP($A40,transit_line_attrs!$N$1:$O$626,2,FALSE)</f>
        <v>0</v>
      </c>
      <c r="O40">
        <v>19000</v>
      </c>
    </row>
    <row r="41" spans="1:15" x14ac:dyDescent="0.25">
      <c r="A41" t="s">
        <v>49</v>
      </c>
      <c r="B41" t="str">
        <f>_xlfn.IFNA(VLOOKUP(A41,bkrcast_1530to1830!$F$1:$H$630,3,FALSE),"-")</f>
        <v>LocalBus</v>
      </c>
      <c r="C41" s="3">
        <f>_xlfn.IFNA(VLOOKUP($A41,compare_all!$A$2:$L$325,3,FALSE),0)</f>
        <v>35</v>
      </c>
      <c r="D41" s="3">
        <f>_xlfn.IFNA(VLOOKUP($A41,compare_all!$A$2:$L$325,4,FALSE),0)</f>
        <v>70</v>
      </c>
      <c r="E41" s="3">
        <f>_xlfn.IFNA(VLOOKUP($A41,compare_all!$A$2:$L$325,5,FALSE),0)</f>
        <v>36</v>
      </c>
      <c r="F41" s="3">
        <f>_xlfn.IFNA(VLOOKUP($A41,compare_all!$A$2:$L$325,6,FALSE),0)</f>
        <v>11</v>
      </c>
      <c r="G41" s="3">
        <f>_xlfn.IFNA(VLOOKUP($A41,compare_all!$A$2:$L$325,7,FALSE),0)</f>
        <v>152</v>
      </c>
      <c r="H41" s="3">
        <f>_xlfn.IFNA(VLOOKUP($A41,compare_all!$A$2:$L$325,8,FALSE),0)</f>
        <v>8</v>
      </c>
      <c r="I41" s="3">
        <f>_xlfn.IFNA(VLOOKUP($A41,compare_all!$A$2:$L$325,9,FALSE),0)</f>
        <v>13</v>
      </c>
      <c r="J41" s="3">
        <f>_xlfn.IFNA(VLOOKUP($A41,compare_all!$A$2:$L$325,10,FALSE),0)</f>
        <v>8</v>
      </c>
      <c r="K41" s="3">
        <f>_xlfn.IFNA(VLOOKUP($A41,compare_all!$A$2:$L$325,11,FALSE),0)</f>
        <v>1</v>
      </c>
      <c r="L41" s="3">
        <f>_xlfn.IFNA(VLOOKUP($A41,compare_all!$A$2:$L$325,12,FALSE),0)</f>
        <v>30</v>
      </c>
      <c r="M41" s="2">
        <f t="shared" si="1"/>
        <v>0.80263157894736847</v>
      </c>
      <c r="N41" s="19">
        <f>VLOOKUP($A41,transit_line_attrs!$N$1:$O$626,2,FALSE)</f>
        <v>0</v>
      </c>
      <c r="O41">
        <v>19500</v>
      </c>
    </row>
    <row r="42" spans="1:15" x14ac:dyDescent="0.25">
      <c r="A42" t="s">
        <v>149</v>
      </c>
      <c r="B42" t="str">
        <f>_xlfn.IFNA(VLOOKUP(A42,bkrcast_1530to1830!$F$1:$H$630,3,FALSE),"-")</f>
        <v>LocalBus</v>
      </c>
      <c r="C42" s="3">
        <f>_xlfn.IFNA(VLOOKUP($A42,compare_all!$A$2:$L$325,3,FALSE),0)</f>
        <v>49</v>
      </c>
      <c r="D42" s="3">
        <f>_xlfn.IFNA(VLOOKUP($A42,compare_all!$A$2:$L$325,4,FALSE),0)</f>
        <v>40.5</v>
      </c>
      <c r="E42" s="3">
        <f>_xlfn.IFNA(VLOOKUP($A42,compare_all!$A$2:$L$325,5,FALSE),0)</f>
        <v>37.5</v>
      </c>
      <c r="F42" s="3">
        <f>_xlfn.IFNA(VLOOKUP($A42,compare_all!$A$2:$L$325,6,FALSE),0)</f>
        <v>26</v>
      </c>
      <c r="G42" s="3">
        <f>_xlfn.IFNA(VLOOKUP($A42,compare_all!$A$2:$L$325,7,FALSE),0)</f>
        <v>153</v>
      </c>
      <c r="H42" s="3">
        <f>_xlfn.IFNA(VLOOKUP($A42,compare_all!$A$2:$L$325,8,FALSE),0)</f>
        <v>17</v>
      </c>
      <c r="I42" s="3">
        <f>_xlfn.IFNA(VLOOKUP($A42,compare_all!$A$2:$L$325,9,FALSE),0)</f>
        <v>0</v>
      </c>
      <c r="J42" s="3">
        <f>_xlfn.IFNA(VLOOKUP($A42,compare_all!$A$2:$L$325,10,FALSE),0)</f>
        <v>23</v>
      </c>
      <c r="K42" s="3">
        <f>_xlfn.IFNA(VLOOKUP($A42,compare_all!$A$2:$L$325,11,FALSE),0)</f>
        <v>0</v>
      </c>
      <c r="L42" s="3">
        <f>_xlfn.IFNA(VLOOKUP($A42,compare_all!$A$2:$L$325,12,FALSE),0)</f>
        <v>40</v>
      </c>
      <c r="M42" s="2">
        <f t="shared" si="1"/>
        <v>0.73856209150326801</v>
      </c>
      <c r="N42" s="19">
        <f>VLOOKUP($A42,transit_line_attrs!$N$1:$O$626,2,FALSE)</f>
        <v>0</v>
      </c>
      <c r="O42">
        <v>20000</v>
      </c>
    </row>
    <row r="43" spans="1:15" x14ac:dyDescent="0.25">
      <c r="A43" t="s">
        <v>180</v>
      </c>
      <c r="B43" t="str">
        <f>_xlfn.IFNA(VLOOKUP(A43,bkrcast_1530to1830!$F$1:$H$630,3,FALSE),"-")</f>
        <v>LocalBus</v>
      </c>
      <c r="C43" s="3">
        <f>_xlfn.IFNA(VLOOKUP($A43,compare_all!$A$2:$L$325,3,FALSE),0)</f>
        <v>24</v>
      </c>
      <c r="D43" s="3">
        <f>_xlfn.IFNA(VLOOKUP($A43,compare_all!$A$2:$L$325,4,FALSE),0)</f>
        <v>104</v>
      </c>
      <c r="E43" s="3">
        <f>_xlfn.IFNA(VLOOKUP($A43,compare_all!$A$2:$L$325,5,FALSE),0)</f>
        <v>19</v>
      </c>
      <c r="F43" s="3">
        <f>_xlfn.IFNA(VLOOKUP($A43,compare_all!$A$2:$L$325,6,FALSE),0)</f>
        <v>11</v>
      </c>
      <c r="G43" s="3">
        <f>_xlfn.IFNA(VLOOKUP($A43,compare_all!$A$2:$L$325,7,FALSE),0)</f>
        <v>158</v>
      </c>
      <c r="H43" s="3">
        <f>_xlfn.IFNA(VLOOKUP($A43,compare_all!$A$2:$L$325,8,FALSE),0)</f>
        <v>41</v>
      </c>
      <c r="I43" s="3">
        <f>_xlfn.IFNA(VLOOKUP($A43,compare_all!$A$2:$L$325,9,FALSE),0)</f>
        <v>84</v>
      </c>
      <c r="J43" s="3">
        <f>_xlfn.IFNA(VLOOKUP($A43,compare_all!$A$2:$L$325,10,FALSE),0)</f>
        <v>94</v>
      </c>
      <c r="K43" s="3">
        <f>_xlfn.IFNA(VLOOKUP($A43,compare_all!$A$2:$L$325,11,FALSE),0)</f>
        <v>0</v>
      </c>
      <c r="L43" s="3">
        <f>_xlfn.IFNA(VLOOKUP($A43,compare_all!$A$2:$L$325,12,FALSE),0)</f>
        <v>219</v>
      </c>
      <c r="M43" s="2">
        <f t="shared" si="1"/>
        <v>-0.38607594936708861</v>
      </c>
      <c r="N43" s="19">
        <f>VLOOKUP($A43,transit_line_attrs!$N$1:$O$626,2,FALSE)</f>
        <v>0</v>
      </c>
      <c r="O43">
        <v>20500</v>
      </c>
    </row>
    <row r="44" spans="1:15" x14ac:dyDescent="0.25">
      <c r="A44" t="s">
        <v>40</v>
      </c>
      <c r="B44" t="str">
        <f>_xlfn.IFNA(VLOOKUP(A44,bkrcast_1530to1830!$F$1:$H$630,3,FALSE),"-")</f>
        <v>LocalBus</v>
      </c>
      <c r="C44" s="3">
        <f>_xlfn.IFNA(VLOOKUP($A44,compare_all!$A$2:$L$325,3,FALSE),0)</f>
        <v>53</v>
      </c>
      <c r="D44" s="3">
        <f>_xlfn.IFNA(VLOOKUP($A44,compare_all!$A$2:$L$325,4,FALSE),0)</f>
        <v>0</v>
      </c>
      <c r="E44" s="3">
        <f>_xlfn.IFNA(VLOOKUP($A44,compare_all!$A$2:$L$325,5,FALSE),0)</f>
        <v>78.5</v>
      </c>
      <c r="F44" s="3">
        <f>_xlfn.IFNA(VLOOKUP($A44,compare_all!$A$2:$L$325,6,FALSE),0)</f>
        <v>27.5</v>
      </c>
      <c r="G44" s="3">
        <f>_xlfn.IFNA(VLOOKUP($A44,compare_all!$A$2:$L$325,7,FALSE),0)</f>
        <v>159</v>
      </c>
      <c r="H44" s="3">
        <f>_xlfn.IFNA(VLOOKUP($A44,compare_all!$A$2:$L$325,8,FALSE),0)</f>
        <v>183</v>
      </c>
      <c r="I44" s="3">
        <f>_xlfn.IFNA(VLOOKUP($A44,compare_all!$A$2:$L$325,9,FALSE),0)</f>
        <v>0</v>
      </c>
      <c r="J44" s="3">
        <f>_xlfn.IFNA(VLOOKUP($A44,compare_all!$A$2:$L$325,10,FALSE),0)</f>
        <v>222</v>
      </c>
      <c r="K44" s="3">
        <f>_xlfn.IFNA(VLOOKUP($A44,compare_all!$A$2:$L$325,11,FALSE),0)</f>
        <v>0</v>
      </c>
      <c r="L44" s="3">
        <f>_xlfn.IFNA(VLOOKUP($A44,compare_all!$A$2:$L$325,12,FALSE),0)</f>
        <v>405</v>
      </c>
      <c r="M44" s="2">
        <f t="shared" si="1"/>
        <v>-1.5471698113207548</v>
      </c>
      <c r="N44" s="19">
        <f>VLOOKUP($A44,transit_line_attrs!$N$1:$O$626,2,FALSE)</f>
        <v>0</v>
      </c>
      <c r="O44">
        <v>21000</v>
      </c>
    </row>
    <row r="45" spans="1:15" x14ac:dyDescent="0.25">
      <c r="A45" t="s">
        <v>257</v>
      </c>
      <c r="B45" t="str">
        <f>_xlfn.IFNA(VLOOKUP(A45,bkrcast_1530to1830!$F$1:$H$630,3,FALSE),"-")</f>
        <v>LocalBus</v>
      </c>
      <c r="C45" s="3">
        <f>_xlfn.IFNA(VLOOKUP($A45,compare_all!$A$2:$L$325,3,FALSE),0)</f>
        <v>30</v>
      </c>
      <c r="D45" s="3">
        <f>_xlfn.IFNA(VLOOKUP($A45,compare_all!$A$2:$L$325,4,FALSE),0)</f>
        <v>108.5</v>
      </c>
      <c r="E45" s="3">
        <f>_xlfn.IFNA(VLOOKUP($A45,compare_all!$A$2:$L$325,5,FALSE),0)</f>
        <v>21.5</v>
      </c>
      <c r="F45" s="3">
        <f>_xlfn.IFNA(VLOOKUP($A45,compare_all!$A$2:$L$325,6,FALSE),0)</f>
        <v>0</v>
      </c>
      <c r="G45" s="3">
        <f>_xlfn.IFNA(VLOOKUP($A45,compare_all!$A$2:$L$325,7,FALSE),0)</f>
        <v>160</v>
      </c>
      <c r="H45" s="3">
        <f>_xlfn.IFNA(VLOOKUP($A45,compare_all!$A$2:$L$325,8,FALSE),0)</f>
        <v>13.03</v>
      </c>
      <c r="I45" s="3">
        <f>_xlfn.IFNA(VLOOKUP($A45,compare_all!$A$2:$L$325,9,FALSE),0)</f>
        <v>24</v>
      </c>
      <c r="J45" s="3">
        <f>_xlfn.IFNA(VLOOKUP($A45,compare_all!$A$2:$L$325,10,FALSE),0)</f>
        <v>1</v>
      </c>
      <c r="K45" s="3">
        <f>_xlfn.IFNA(VLOOKUP($A45,compare_all!$A$2:$L$325,11,FALSE),0)</f>
        <v>0</v>
      </c>
      <c r="L45" s="3">
        <f>_xlfn.IFNA(VLOOKUP($A45,compare_all!$A$2:$L$325,12,FALSE),0)</f>
        <v>38.03</v>
      </c>
      <c r="M45" s="2">
        <f t="shared" si="1"/>
        <v>0.76231249999999995</v>
      </c>
      <c r="N45" s="19">
        <f>VLOOKUP($A45,transit_line_attrs!$N$1:$O$626,2,FALSE)</f>
        <v>0</v>
      </c>
      <c r="O45">
        <v>21500</v>
      </c>
    </row>
    <row r="46" spans="1:15" x14ac:dyDescent="0.25">
      <c r="A46" t="s">
        <v>25</v>
      </c>
      <c r="B46" t="str">
        <f>_xlfn.IFNA(VLOOKUP(A46,bkrcast_1530to1830!$F$1:$H$630,3,FALSE),"-")</f>
        <v>LocalBus</v>
      </c>
      <c r="C46" s="3">
        <f>_xlfn.IFNA(VLOOKUP($A46,compare_all!$A$2:$L$325,3,FALSE),0)</f>
        <v>30</v>
      </c>
      <c r="D46" s="3">
        <f>_xlfn.IFNA(VLOOKUP($A46,compare_all!$A$2:$L$325,4,FALSE),0)</f>
        <v>85</v>
      </c>
      <c r="E46" s="3">
        <f>_xlfn.IFNA(VLOOKUP($A46,compare_all!$A$2:$L$325,5,FALSE),0)</f>
        <v>28.5</v>
      </c>
      <c r="F46" s="3">
        <f>_xlfn.IFNA(VLOOKUP($A46,compare_all!$A$2:$L$325,6,FALSE),0)</f>
        <v>17.5</v>
      </c>
      <c r="G46" s="3">
        <f>_xlfn.IFNA(VLOOKUP($A46,compare_all!$A$2:$L$325,7,FALSE),0)</f>
        <v>161</v>
      </c>
      <c r="H46" s="3">
        <f>_xlfn.IFNA(VLOOKUP($A46,compare_all!$A$2:$L$325,8,FALSE),0)</f>
        <v>546</v>
      </c>
      <c r="I46" s="3">
        <f>_xlfn.IFNA(VLOOKUP($A46,compare_all!$A$2:$L$325,9,FALSE),0)</f>
        <v>440</v>
      </c>
      <c r="J46" s="3">
        <f>_xlfn.IFNA(VLOOKUP($A46,compare_all!$A$2:$L$325,10,FALSE),0)</f>
        <v>479</v>
      </c>
      <c r="K46" s="3">
        <f>_xlfn.IFNA(VLOOKUP($A46,compare_all!$A$2:$L$325,11,FALSE),0)</f>
        <v>164</v>
      </c>
      <c r="L46" s="3">
        <f>_xlfn.IFNA(VLOOKUP($A46,compare_all!$A$2:$L$325,12,FALSE),0)</f>
        <v>1629</v>
      </c>
      <c r="M46" s="2">
        <f t="shared" si="1"/>
        <v>-9.1180124223602483</v>
      </c>
      <c r="N46" s="19">
        <f>VLOOKUP($A46,transit_line_attrs!$N$1:$O$626,2,FALSE)</f>
        <v>0</v>
      </c>
      <c r="O46">
        <v>22000</v>
      </c>
    </row>
    <row r="47" spans="1:15" x14ac:dyDescent="0.25">
      <c r="A47" t="s">
        <v>249</v>
      </c>
      <c r="B47" t="str">
        <f>_xlfn.IFNA(VLOOKUP(A47,bkrcast_1530to1830!$F$1:$H$630,3,FALSE),"-")</f>
        <v>LocalBus</v>
      </c>
      <c r="C47" s="3">
        <f>_xlfn.IFNA(VLOOKUP($A47,compare_all!$A$2:$L$325,3,FALSE),0)</f>
        <v>36</v>
      </c>
      <c r="D47" s="3">
        <f>_xlfn.IFNA(VLOOKUP($A47,compare_all!$A$2:$L$325,4,FALSE),0)</f>
        <v>78</v>
      </c>
      <c r="E47" s="3">
        <f>_xlfn.IFNA(VLOOKUP($A47,compare_all!$A$2:$L$325,5,FALSE),0)</f>
        <v>36</v>
      </c>
      <c r="F47" s="3">
        <f>_xlfn.IFNA(VLOOKUP($A47,compare_all!$A$2:$L$325,6,FALSE),0)</f>
        <v>18</v>
      </c>
      <c r="G47" s="3">
        <f>_xlfn.IFNA(VLOOKUP($A47,compare_all!$A$2:$L$325,7,FALSE),0)</f>
        <v>168</v>
      </c>
      <c r="H47" s="3">
        <f>_xlfn.IFNA(VLOOKUP($A47,compare_all!$A$2:$L$325,8,FALSE),0)</f>
        <v>98</v>
      </c>
      <c r="I47" s="3">
        <f>_xlfn.IFNA(VLOOKUP($A47,compare_all!$A$2:$L$325,9,FALSE),0)</f>
        <v>116</v>
      </c>
      <c r="J47" s="3">
        <f>_xlfn.IFNA(VLOOKUP($A47,compare_all!$A$2:$L$325,10,FALSE),0)</f>
        <v>93</v>
      </c>
      <c r="K47" s="3">
        <f>_xlfn.IFNA(VLOOKUP($A47,compare_all!$A$2:$L$325,11,FALSE),0)</f>
        <v>0</v>
      </c>
      <c r="L47" s="3">
        <f>_xlfn.IFNA(VLOOKUP($A47,compare_all!$A$2:$L$325,12,FALSE),0)</f>
        <v>307</v>
      </c>
      <c r="M47" s="2">
        <f t="shared" si="1"/>
        <v>-0.82738095238095233</v>
      </c>
      <c r="N47" s="19">
        <f>VLOOKUP($A47,transit_line_attrs!$N$1:$O$626,2,FALSE)</f>
        <v>0</v>
      </c>
      <c r="O47">
        <v>22500</v>
      </c>
    </row>
    <row r="48" spans="1:15" x14ac:dyDescent="0.25">
      <c r="A48" t="s">
        <v>274</v>
      </c>
      <c r="B48" t="str">
        <f>_xlfn.IFNA(VLOOKUP(A48,bkrcast_1530to1830!$F$1:$H$630,3,FALSE),"-")</f>
        <v>LocalBus</v>
      </c>
      <c r="C48" s="3">
        <f>_xlfn.IFNA(VLOOKUP($A48,compare_all!$A$2:$L$325,3,FALSE),0)</f>
        <v>47</v>
      </c>
      <c r="D48" s="3">
        <f>_xlfn.IFNA(VLOOKUP($A48,compare_all!$A$2:$L$325,4,FALSE),0)</f>
        <v>77</v>
      </c>
      <c r="E48" s="3">
        <f>_xlfn.IFNA(VLOOKUP($A48,compare_all!$A$2:$L$325,5,FALSE),0)</f>
        <v>38</v>
      </c>
      <c r="F48" s="3">
        <f>_xlfn.IFNA(VLOOKUP($A48,compare_all!$A$2:$L$325,6,FALSE),0)</f>
        <v>10</v>
      </c>
      <c r="G48" s="3">
        <f>_xlfn.IFNA(VLOOKUP($A48,compare_all!$A$2:$L$325,7,FALSE),0)</f>
        <v>172</v>
      </c>
      <c r="H48" s="3">
        <f>_xlfn.IFNA(VLOOKUP($A48,compare_all!$A$2:$L$325,8,FALSE),0)</f>
        <v>0.2</v>
      </c>
      <c r="I48" s="3">
        <f>_xlfn.IFNA(VLOOKUP($A48,compare_all!$A$2:$L$325,9,FALSE),0)</f>
        <v>1</v>
      </c>
      <c r="J48" s="3">
        <f>_xlfn.IFNA(VLOOKUP($A48,compare_all!$A$2:$L$325,10,FALSE),0)</f>
        <v>1.07</v>
      </c>
      <c r="K48" s="3">
        <f>_xlfn.IFNA(VLOOKUP($A48,compare_all!$A$2:$L$325,11,FALSE),0)</f>
        <v>14</v>
      </c>
      <c r="L48" s="3">
        <f>_xlfn.IFNA(VLOOKUP($A48,compare_all!$A$2:$L$325,12,FALSE),0)</f>
        <v>16.27</v>
      </c>
      <c r="M48" s="2">
        <f t="shared" si="1"/>
        <v>0.90540697674418602</v>
      </c>
      <c r="N48" s="19">
        <f>VLOOKUP($A48,transit_line_attrs!$N$1:$O$626,2,FALSE)</f>
        <v>0</v>
      </c>
      <c r="O48">
        <v>23000</v>
      </c>
    </row>
    <row r="49" spans="1:15" x14ac:dyDescent="0.25">
      <c r="A49" t="s">
        <v>80</v>
      </c>
      <c r="B49" t="str">
        <f>_xlfn.IFNA(VLOOKUP(A49,bkrcast_1530to1830!$F$1:$H$630,3,FALSE),"-")</f>
        <v>LocalBus</v>
      </c>
      <c r="C49" s="3">
        <f>_xlfn.IFNA(VLOOKUP($A49,compare_all!$A$2:$L$325,3,FALSE),0)</f>
        <v>39</v>
      </c>
      <c r="D49" s="3">
        <f>_xlfn.IFNA(VLOOKUP($A49,compare_all!$A$2:$L$325,4,FALSE),0)</f>
        <v>84.5</v>
      </c>
      <c r="E49" s="3">
        <f>_xlfn.IFNA(VLOOKUP($A49,compare_all!$A$2:$L$325,5,FALSE),0)</f>
        <v>36</v>
      </c>
      <c r="F49" s="3">
        <f>_xlfn.IFNA(VLOOKUP($A49,compare_all!$A$2:$L$325,6,FALSE),0)</f>
        <v>16.5</v>
      </c>
      <c r="G49" s="3">
        <f>_xlfn.IFNA(VLOOKUP($A49,compare_all!$A$2:$L$325,7,FALSE),0)</f>
        <v>176</v>
      </c>
      <c r="H49" s="3">
        <f>_xlfn.IFNA(VLOOKUP($A49,compare_all!$A$2:$L$325,8,FALSE),0)</f>
        <v>0</v>
      </c>
      <c r="I49" s="3">
        <f>_xlfn.IFNA(VLOOKUP($A49,compare_all!$A$2:$L$325,9,FALSE),0)</f>
        <v>0</v>
      </c>
      <c r="J49" s="3">
        <f>_xlfn.IFNA(VLOOKUP($A49,compare_all!$A$2:$L$325,10,FALSE),0)</f>
        <v>0</v>
      </c>
      <c r="K49" s="3">
        <f>_xlfn.IFNA(VLOOKUP($A49,compare_all!$A$2:$L$325,11,FALSE),0)</f>
        <v>0</v>
      </c>
      <c r="L49" s="3">
        <f>_xlfn.IFNA(VLOOKUP($A49,compare_all!$A$2:$L$325,12,FALSE),0)</f>
        <v>0</v>
      </c>
      <c r="M49" s="2">
        <f t="shared" si="1"/>
        <v>1</v>
      </c>
      <c r="N49" s="19">
        <f>VLOOKUP($A49,transit_line_attrs!$N$1:$O$626,2,FALSE)</f>
        <v>0</v>
      </c>
      <c r="O49">
        <v>23500</v>
      </c>
    </row>
    <row r="50" spans="1:15" x14ac:dyDescent="0.25">
      <c r="A50" t="s">
        <v>92</v>
      </c>
      <c r="B50" t="str">
        <f>_xlfn.IFNA(VLOOKUP(A50,bkrcast_1530to1830!$F$1:$H$630,3,FALSE),"-")</f>
        <v>LocalBus</v>
      </c>
      <c r="C50" s="3">
        <f>_xlfn.IFNA(VLOOKUP($A50,compare_all!$A$2:$L$325,3,FALSE),0)</f>
        <v>84</v>
      </c>
      <c r="D50" s="3">
        <f>_xlfn.IFNA(VLOOKUP($A50,compare_all!$A$2:$L$325,4,FALSE),0)</f>
        <v>0</v>
      </c>
      <c r="E50" s="3">
        <f>_xlfn.IFNA(VLOOKUP($A50,compare_all!$A$2:$L$325,5,FALSE),0)</f>
        <v>78</v>
      </c>
      <c r="F50" s="3">
        <f>_xlfn.IFNA(VLOOKUP($A50,compare_all!$A$2:$L$325,6,FALSE),0)</f>
        <v>19</v>
      </c>
      <c r="G50" s="3">
        <f>_xlfn.IFNA(VLOOKUP($A50,compare_all!$A$2:$L$325,7,FALSE),0)</f>
        <v>181</v>
      </c>
      <c r="H50" s="3">
        <f>_xlfn.IFNA(VLOOKUP($A50,compare_all!$A$2:$L$325,8,FALSE),0)</f>
        <v>3</v>
      </c>
      <c r="I50" s="3">
        <f>_xlfn.IFNA(VLOOKUP($A50,compare_all!$A$2:$L$325,9,FALSE),0)</f>
        <v>0</v>
      </c>
      <c r="J50" s="3">
        <f>_xlfn.IFNA(VLOOKUP($A50,compare_all!$A$2:$L$325,10,FALSE),0)</f>
        <v>0</v>
      </c>
      <c r="K50" s="3">
        <f>_xlfn.IFNA(VLOOKUP($A50,compare_all!$A$2:$L$325,11,FALSE),0)</f>
        <v>0</v>
      </c>
      <c r="L50" s="3">
        <f>_xlfn.IFNA(VLOOKUP($A50,compare_all!$A$2:$L$325,12,FALSE),0)</f>
        <v>3</v>
      </c>
      <c r="M50" s="2">
        <f t="shared" si="1"/>
        <v>0.98342541436464093</v>
      </c>
      <c r="N50" s="19">
        <f>VLOOKUP($A50,transit_line_attrs!$N$1:$O$626,2,FALSE)</f>
        <v>0</v>
      </c>
      <c r="O50">
        <v>24000</v>
      </c>
    </row>
    <row r="51" spans="1:15" x14ac:dyDescent="0.25">
      <c r="A51" t="s">
        <v>251</v>
      </c>
      <c r="B51" t="str">
        <f>_xlfn.IFNA(VLOOKUP(A51,bkrcast_1530to1830!$F$1:$H$630,3,FALSE),"-")</f>
        <v>LocalBus</v>
      </c>
      <c r="C51" s="3">
        <f>_xlfn.IFNA(VLOOKUP($A51,compare_all!$A$2:$L$325,3,FALSE),0)</f>
        <v>68</v>
      </c>
      <c r="D51" s="3">
        <f>_xlfn.IFNA(VLOOKUP($A51,compare_all!$A$2:$L$325,4,FALSE),0)</f>
        <v>19</v>
      </c>
      <c r="E51" s="3">
        <f>_xlfn.IFNA(VLOOKUP($A51,compare_all!$A$2:$L$325,5,FALSE),0)</f>
        <v>75</v>
      </c>
      <c r="F51" s="3">
        <f>_xlfn.IFNA(VLOOKUP($A51,compare_all!$A$2:$L$325,6,FALSE),0)</f>
        <v>19</v>
      </c>
      <c r="G51" s="3">
        <f>_xlfn.IFNA(VLOOKUP($A51,compare_all!$A$2:$L$325,7,FALSE),0)</f>
        <v>181</v>
      </c>
      <c r="H51" s="3">
        <f>_xlfn.IFNA(VLOOKUP($A51,compare_all!$A$2:$L$325,8,FALSE),0)</f>
        <v>24</v>
      </c>
      <c r="I51" s="3">
        <f>_xlfn.IFNA(VLOOKUP($A51,compare_all!$A$2:$L$325,9,FALSE),0)</f>
        <v>19</v>
      </c>
      <c r="J51" s="3">
        <f>_xlfn.IFNA(VLOOKUP($A51,compare_all!$A$2:$L$325,10,FALSE),0)</f>
        <v>2</v>
      </c>
      <c r="K51" s="3">
        <f>_xlfn.IFNA(VLOOKUP($A51,compare_all!$A$2:$L$325,11,FALSE),0)</f>
        <v>0</v>
      </c>
      <c r="L51" s="3">
        <f>_xlfn.IFNA(VLOOKUP($A51,compare_all!$A$2:$L$325,12,FALSE),0)</f>
        <v>45</v>
      </c>
      <c r="M51" s="2">
        <f t="shared" si="1"/>
        <v>0.75138121546961323</v>
      </c>
      <c r="N51" s="19">
        <f>VLOOKUP($A51,transit_line_attrs!$N$1:$O$626,2,FALSE)</f>
        <v>0</v>
      </c>
      <c r="O51">
        <v>24500</v>
      </c>
    </row>
    <row r="52" spans="1:15" x14ac:dyDescent="0.25">
      <c r="A52" t="s">
        <v>21</v>
      </c>
      <c r="B52" t="str">
        <f>_xlfn.IFNA(VLOOKUP(A52,bkrcast_1530to1830!$F$1:$H$630,3,FALSE),"-")</f>
        <v>LocalBus</v>
      </c>
      <c r="C52" s="3">
        <f>_xlfn.IFNA(VLOOKUP($A52,compare_all!$A$2:$L$325,3,FALSE),0)</f>
        <v>36</v>
      </c>
      <c r="D52" s="3">
        <f>_xlfn.IFNA(VLOOKUP($A52,compare_all!$A$2:$L$325,4,FALSE),0)</f>
        <v>99.5</v>
      </c>
      <c r="E52" s="3">
        <f>_xlfn.IFNA(VLOOKUP($A52,compare_all!$A$2:$L$325,5,FALSE),0)</f>
        <v>48</v>
      </c>
      <c r="F52" s="3">
        <f>_xlfn.IFNA(VLOOKUP($A52,compare_all!$A$2:$L$325,6,FALSE),0)</f>
        <v>13.5</v>
      </c>
      <c r="G52" s="3">
        <f>_xlfn.IFNA(VLOOKUP($A52,compare_all!$A$2:$L$325,7,FALSE),0)</f>
        <v>197</v>
      </c>
      <c r="H52" s="3">
        <f>_xlfn.IFNA(VLOOKUP($A52,compare_all!$A$2:$L$325,8,FALSE),0)</f>
        <v>20</v>
      </c>
      <c r="I52" s="3">
        <f>_xlfn.IFNA(VLOOKUP($A52,compare_all!$A$2:$L$325,9,FALSE),0)</f>
        <v>19</v>
      </c>
      <c r="J52" s="3">
        <f>_xlfn.IFNA(VLOOKUP($A52,compare_all!$A$2:$L$325,10,FALSE),0)</f>
        <v>19</v>
      </c>
      <c r="K52" s="3">
        <f>_xlfn.IFNA(VLOOKUP($A52,compare_all!$A$2:$L$325,11,FALSE),0)</f>
        <v>14</v>
      </c>
      <c r="L52" s="3">
        <f>_xlfn.IFNA(VLOOKUP($A52,compare_all!$A$2:$L$325,12,FALSE),0)</f>
        <v>72</v>
      </c>
      <c r="M52" s="2">
        <f t="shared" si="1"/>
        <v>0.63451776649746194</v>
      </c>
      <c r="N52" s="19">
        <f>VLOOKUP($A52,transit_line_attrs!$N$1:$O$626,2,FALSE)</f>
        <v>0</v>
      </c>
      <c r="O52">
        <v>25000</v>
      </c>
    </row>
    <row r="53" spans="1:15" x14ac:dyDescent="0.25">
      <c r="A53" t="s">
        <v>305</v>
      </c>
      <c r="B53" t="str">
        <f>_xlfn.IFNA(VLOOKUP(A53,bkrcast_1530to1830!$F$1:$H$630,3,FALSE),"-")</f>
        <v>LocalBus</v>
      </c>
      <c r="C53" s="3">
        <f>_xlfn.IFNA(VLOOKUP($A53,compare_all!$A$2:$L$325,3,FALSE),0)</f>
        <v>76</v>
      </c>
      <c r="D53" s="3">
        <f>_xlfn.IFNA(VLOOKUP($A53,compare_all!$A$2:$L$325,4,FALSE),0)</f>
        <v>6</v>
      </c>
      <c r="E53" s="3">
        <f>_xlfn.IFNA(VLOOKUP($A53,compare_all!$A$2:$L$325,5,FALSE),0)</f>
        <v>83</v>
      </c>
      <c r="F53" s="3">
        <f>_xlfn.IFNA(VLOOKUP($A53,compare_all!$A$2:$L$325,6,FALSE),0)</f>
        <v>35</v>
      </c>
      <c r="G53" s="3">
        <f>_xlfn.IFNA(VLOOKUP($A53,compare_all!$A$2:$L$325,7,FALSE),0)</f>
        <v>200</v>
      </c>
      <c r="H53" s="3">
        <f>_xlfn.IFNA(VLOOKUP($A53,compare_all!$A$2:$L$325,8,FALSE),0)</f>
        <v>15</v>
      </c>
      <c r="I53" s="3">
        <f>_xlfn.IFNA(VLOOKUP($A53,compare_all!$A$2:$L$325,9,FALSE),0)</f>
        <v>0</v>
      </c>
      <c r="J53" s="3">
        <f>_xlfn.IFNA(VLOOKUP($A53,compare_all!$A$2:$L$325,10,FALSE),0)</f>
        <v>39</v>
      </c>
      <c r="K53" s="3">
        <f>_xlfn.IFNA(VLOOKUP($A53,compare_all!$A$2:$L$325,11,FALSE),0)</f>
        <v>0</v>
      </c>
      <c r="L53" s="3">
        <f>_xlfn.IFNA(VLOOKUP($A53,compare_all!$A$2:$L$325,12,FALSE),0)</f>
        <v>54</v>
      </c>
      <c r="M53" s="2">
        <f t="shared" si="1"/>
        <v>0.73</v>
      </c>
      <c r="N53" s="19">
        <f>VLOOKUP($A53,transit_line_attrs!$N$1:$O$626,2,FALSE)</f>
        <v>0</v>
      </c>
      <c r="O53">
        <v>25500</v>
      </c>
    </row>
    <row r="54" spans="1:15" x14ac:dyDescent="0.25">
      <c r="A54" t="s">
        <v>176</v>
      </c>
      <c r="B54" t="str">
        <f>_xlfn.IFNA(VLOOKUP(A54,bkrcast_1530to1830!$F$1:$H$630,3,FALSE),"-")</f>
        <v>-</v>
      </c>
      <c r="C54" s="3">
        <f>_xlfn.IFNA(VLOOKUP($A54,compare_all!$A$2:$L$325,3,FALSE),0)</f>
        <v>95</v>
      </c>
      <c r="D54" s="3">
        <f>_xlfn.IFNA(VLOOKUP($A54,compare_all!$A$2:$L$325,4,FALSE),0)</f>
        <v>6.5</v>
      </c>
      <c r="E54" s="3">
        <f>_xlfn.IFNA(VLOOKUP($A54,compare_all!$A$2:$L$325,5,FALSE),0)</f>
        <v>94</v>
      </c>
      <c r="F54" s="3">
        <f>_xlfn.IFNA(VLOOKUP($A54,compare_all!$A$2:$L$325,6,FALSE),0)</f>
        <v>7.5</v>
      </c>
      <c r="G54" s="3">
        <f>_xlfn.IFNA(VLOOKUP($A54,compare_all!$A$2:$L$325,7,FALSE),0)</f>
        <v>203</v>
      </c>
      <c r="H54" s="3">
        <f>_xlfn.IFNA(VLOOKUP($A54,compare_all!$A$2:$L$325,8,FALSE),0)</f>
        <v>0</v>
      </c>
      <c r="I54" s="3">
        <f>_xlfn.IFNA(VLOOKUP($A54,compare_all!$A$2:$L$325,9,FALSE),0)</f>
        <v>0</v>
      </c>
      <c r="J54" s="3">
        <f>_xlfn.IFNA(VLOOKUP($A54,compare_all!$A$2:$L$325,10,FALSE),0)</f>
        <v>0</v>
      </c>
      <c r="K54" s="3">
        <f>_xlfn.IFNA(VLOOKUP($A54,compare_all!$A$2:$L$325,11,FALSE),0)</f>
        <v>0</v>
      </c>
      <c r="L54" s="3">
        <f>_xlfn.IFNA(VLOOKUP($A54,compare_all!$A$2:$L$325,12,FALSE),0)</f>
        <v>0</v>
      </c>
      <c r="M54" s="2">
        <f t="shared" si="1"/>
        <v>1</v>
      </c>
      <c r="N54" s="19">
        <f>VLOOKUP($A54,transit_line_attrs!$N$1:$O$626,2,FALSE)</f>
        <v>0</v>
      </c>
      <c r="O54">
        <v>26000</v>
      </c>
    </row>
    <row r="55" spans="1:15" x14ac:dyDescent="0.25">
      <c r="A55" t="s">
        <v>254</v>
      </c>
      <c r="B55" t="str">
        <f>_xlfn.IFNA(VLOOKUP(A55,bkrcast_1530to1830!$F$1:$H$630,3,FALSE),"-")</f>
        <v>LocalBus</v>
      </c>
      <c r="C55" s="3">
        <f>_xlfn.IFNA(VLOOKUP($A55,compare_all!$A$2:$L$325,3,FALSE),0)</f>
        <v>0</v>
      </c>
      <c r="D55" s="3">
        <f>_xlfn.IFNA(VLOOKUP($A55,compare_all!$A$2:$L$325,4,FALSE),0)</f>
        <v>179</v>
      </c>
      <c r="E55" s="3">
        <f>_xlfn.IFNA(VLOOKUP($A55,compare_all!$A$2:$L$325,5,FALSE),0)</f>
        <v>24</v>
      </c>
      <c r="F55" s="3">
        <f>_xlfn.IFNA(VLOOKUP($A55,compare_all!$A$2:$L$325,6,FALSE),0)</f>
        <v>0</v>
      </c>
      <c r="G55" s="3">
        <f>_xlfn.IFNA(VLOOKUP($A55,compare_all!$A$2:$L$325,7,FALSE),0)</f>
        <v>203</v>
      </c>
      <c r="H55" s="3">
        <f>_xlfn.IFNA(VLOOKUP($A55,compare_all!$A$2:$L$325,8,FALSE),0)</f>
        <v>33</v>
      </c>
      <c r="I55" s="3">
        <f>_xlfn.IFNA(VLOOKUP($A55,compare_all!$A$2:$L$325,9,FALSE),0)</f>
        <v>40</v>
      </c>
      <c r="J55" s="3">
        <f>_xlfn.IFNA(VLOOKUP($A55,compare_all!$A$2:$L$325,10,FALSE),0)</f>
        <v>39</v>
      </c>
      <c r="K55" s="3">
        <f>_xlfn.IFNA(VLOOKUP($A55,compare_all!$A$2:$L$325,11,FALSE),0)</f>
        <v>0</v>
      </c>
      <c r="L55" s="3">
        <f>_xlfn.IFNA(VLOOKUP($A55,compare_all!$A$2:$L$325,12,FALSE),0)</f>
        <v>112</v>
      </c>
      <c r="M55" s="2">
        <f t="shared" si="1"/>
        <v>0.44827586206896552</v>
      </c>
      <c r="N55" s="19">
        <f>VLOOKUP($A55,transit_line_attrs!$N$1:$O$626,2,FALSE)</f>
        <v>0</v>
      </c>
      <c r="O55">
        <v>26500</v>
      </c>
    </row>
    <row r="56" spans="1:15" x14ac:dyDescent="0.25">
      <c r="A56" t="s">
        <v>300</v>
      </c>
      <c r="B56" t="str">
        <f>_xlfn.IFNA(VLOOKUP(A56,bkrcast_1530to1830!$F$1:$H$630,3,FALSE),"-")</f>
        <v>LocalBus</v>
      </c>
      <c r="C56" s="3">
        <f>_xlfn.IFNA(VLOOKUP($A56,compare_all!$A$2:$L$325,3,FALSE),0)</f>
        <v>38</v>
      </c>
      <c r="D56" s="3">
        <f>_xlfn.IFNA(VLOOKUP($A56,compare_all!$A$2:$L$325,4,FALSE),0)</f>
        <v>109</v>
      </c>
      <c r="E56" s="3">
        <f>_xlfn.IFNA(VLOOKUP($A56,compare_all!$A$2:$L$325,5,FALSE),0)</f>
        <v>50.5</v>
      </c>
      <c r="F56" s="3">
        <f>_xlfn.IFNA(VLOOKUP($A56,compare_all!$A$2:$L$325,6,FALSE),0)</f>
        <v>10.5</v>
      </c>
      <c r="G56" s="3">
        <f>_xlfn.IFNA(VLOOKUP($A56,compare_all!$A$2:$L$325,7,FALSE),0)</f>
        <v>208</v>
      </c>
      <c r="H56" s="3">
        <f>_xlfn.IFNA(VLOOKUP($A56,compare_all!$A$2:$L$325,8,FALSE),0)</f>
        <v>42</v>
      </c>
      <c r="I56" s="3">
        <f>_xlfn.IFNA(VLOOKUP($A56,compare_all!$A$2:$L$325,9,FALSE),0)</f>
        <v>28</v>
      </c>
      <c r="J56" s="3">
        <f>_xlfn.IFNA(VLOOKUP($A56,compare_all!$A$2:$L$325,10,FALSE),0)</f>
        <v>31</v>
      </c>
      <c r="K56" s="3">
        <f>_xlfn.IFNA(VLOOKUP($A56,compare_all!$A$2:$L$325,11,FALSE),0)</f>
        <v>14</v>
      </c>
      <c r="L56" s="3">
        <f>_xlfn.IFNA(VLOOKUP($A56,compare_all!$A$2:$L$325,12,FALSE),0)</f>
        <v>115</v>
      </c>
      <c r="M56" s="2">
        <f t="shared" si="1"/>
        <v>0.44711538461538464</v>
      </c>
      <c r="N56" s="19">
        <f>VLOOKUP($A56,transit_line_attrs!$N$1:$O$626,2,FALSE)</f>
        <v>0</v>
      </c>
      <c r="O56">
        <v>27000</v>
      </c>
    </row>
    <row r="57" spans="1:15" x14ac:dyDescent="0.25">
      <c r="A57" t="s">
        <v>291</v>
      </c>
      <c r="B57" t="str">
        <f>_xlfn.IFNA(VLOOKUP(A57,bkrcast_1530to1830!$F$1:$H$630,3,FALSE),"-")</f>
        <v>LocalBus</v>
      </c>
      <c r="C57" s="3">
        <f>_xlfn.IFNA(VLOOKUP($A57,compare_all!$A$2:$L$325,3,FALSE),0)</f>
        <v>84</v>
      </c>
      <c r="D57" s="3">
        <f>_xlfn.IFNA(VLOOKUP($A57,compare_all!$A$2:$L$325,4,FALSE),0)</f>
        <v>17</v>
      </c>
      <c r="E57" s="3">
        <f>_xlfn.IFNA(VLOOKUP($A57,compare_all!$A$2:$L$325,5,FALSE),0)</f>
        <v>80</v>
      </c>
      <c r="F57" s="3">
        <f>_xlfn.IFNA(VLOOKUP($A57,compare_all!$A$2:$L$325,6,FALSE),0)</f>
        <v>29</v>
      </c>
      <c r="G57" s="3">
        <f>_xlfn.IFNA(VLOOKUP($A57,compare_all!$A$2:$L$325,7,FALSE),0)</f>
        <v>210</v>
      </c>
      <c r="H57" s="3">
        <f>_xlfn.IFNA(VLOOKUP($A57,compare_all!$A$2:$L$325,8,FALSE),0)</f>
        <v>265</v>
      </c>
      <c r="I57" s="3">
        <f>_xlfn.IFNA(VLOOKUP($A57,compare_all!$A$2:$L$325,9,FALSE),0)</f>
        <v>0</v>
      </c>
      <c r="J57" s="3">
        <f>_xlfn.IFNA(VLOOKUP($A57,compare_all!$A$2:$L$325,10,FALSE),0)</f>
        <v>84</v>
      </c>
      <c r="K57" s="3">
        <f>_xlfn.IFNA(VLOOKUP($A57,compare_all!$A$2:$L$325,11,FALSE),0)</f>
        <v>0</v>
      </c>
      <c r="L57" s="3">
        <f>_xlfn.IFNA(VLOOKUP($A57,compare_all!$A$2:$L$325,12,FALSE),0)</f>
        <v>349</v>
      </c>
      <c r="M57" s="2">
        <f t="shared" si="1"/>
        <v>-0.66190476190476188</v>
      </c>
      <c r="N57" s="19">
        <f>VLOOKUP($A57,transit_line_attrs!$N$1:$O$626,2,FALSE)</f>
        <v>0</v>
      </c>
      <c r="O57">
        <v>27500</v>
      </c>
    </row>
    <row r="58" spans="1:15" x14ac:dyDescent="0.25">
      <c r="A58" t="s">
        <v>275</v>
      </c>
      <c r="B58" t="str">
        <f>_xlfn.IFNA(VLOOKUP(A58,bkrcast_1530to1830!$F$1:$H$630,3,FALSE),"-")</f>
        <v>LocalBus</v>
      </c>
      <c r="C58" s="3">
        <f>_xlfn.IFNA(VLOOKUP($A58,compare_all!$A$2:$L$325,3,FALSE),0)</f>
        <v>58</v>
      </c>
      <c r="D58" s="3">
        <f>_xlfn.IFNA(VLOOKUP($A58,compare_all!$A$2:$L$325,4,FALSE),0)</f>
        <v>94.5</v>
      </c>
      <c r="E58" s="3">
        <f>_xlfn.IFNA(VLOOKUP($A58,compare_all!$A$2:$L$325,5,FALSE),0)</f>
        <v>52.5</v>
      </c>
      <c r="F58" s="3">
        <f>_xlfn.IFNA(VLOOKUP($A58,compare_all!$A$2:$L$325,6,FALSE),0)</f>
        <v>9</v>
      </c>
      <c r="G58" s="3">
        <f>_xlfn.IFNA(VLOOKUP($A58,compare_all!$A$2:$L$325,7,FALSE),0)</f>
        <v>214</v>
      </c>
      <c r="H58" s="3">
        <f>_xlfn.IFNA(VLOOKUP($A58,compare_all!$A$2:$L$325,8,FALSE),0)</f>
        <v>0.3</v>
      </c>
      <c r="I58" s="3">
        <f>_xlfn.IFNA(VLOOKUP($A58,compare_all!$A$2:$L$325,9,FALSE),0)</f>
        <v>1</v>
      </c>
      <c r="J58" s="3">
        <f>_xlfn.IFNA(VLOOKUP($A58,compare_all!$A$2:$L$325,10,FALSE),0)</f>
        <v>10.1</v>
      </c>
      <c r="K58" s="3">
        <f>_xlfn.IFNA(VLOOKUP($A58,compare_all!$A$2:$L$325,11,FALSE),0)</f>
        <v>21</v>
      </c>
      <c r="L58" s="3">
        <f>_xlfn.IFNA(VLOOKUP($A58,compare_all!$A$2:$L$325,12,FALSE),0)</f>
        <v>32.4</v>
      </c>
      <c r="M58" s="2">
        <f t="shared" si="1"/>
        <v>0.84859813084112146</v>
      </c>
      <c r="N58" s="19">
        <f>VLOOKUP($A58,transit_line_attrs!$N$1:$O$626,2,FALSE)</f>
        <v>0</v>
      </c>
      <c r="O58">
        <v>28000</v>
      </c>
    </row>
    <row r="59" spans="1:15" x14ac:dyDescent="0.25">
      <c r="A59" t="s">
        <v>51</v>
      </c>
      <c r="B59" t="str">
        <f>_xlfn.IFNA(VLOOKUP(A59,bkrcast_1530to1830!$F$1:$H$630,3,FALSE),"-")</f>
        <v>LocalBus</v>
      </c>
      <c r="C59" s="3">
        <f>_xlfn.IFNA(VLOOKUP($A59,compare_all!$A$2:$L$325,3,FALSE),0)</f>
        <v>20</v>
      </c>
      <c r="D59" s="3">
        <f>_xlfn.IFNA(VLOOKUP($A59,compare_all!$A$2:$L$325,4,FALSE),0)</f>
        <v>152.5</v>
      </c>
      <c r="E59" s="3">
        <f>_xlfn.IFNA(VLOOKUP($A59,compare_all!$A$2:$L$325,5,FALSE),0)</f>
        <v>52.5</v>
      </c>
      <c r="F59" s="3">
        <f>_xlfn.IFNA(VLOOKUP($A59,compare_all!$A$2:$L$325,6,FALSE),0)</f>
        <v>3</v>
      </c>
      <c r="G59" s="3">
        <f>_xlfn.IFNA(VLOOKUP($A59,compare_all!$A$2:$L$325,7,FALSE),0)</f>
        <v>228</v>
      </c>
      <c r="H59" s="3">
        <f>_xlfn.IFNA(VLOOKUP($A59,compare_all!$A$2:$L$325,8,FALSE),0)</f>
        <v>1</v>
      </c>
      <c r="I59" s="3">
        <f>_xlfn.IFNA(VLOOKUP($A59,compare_all!$A$2:$L$325,9,FALSE),0)</f>
        <v>0</v>
      </c>
      <c r="J59" s="3">
        <f>_xlfn.IFNA(VLOOKUP($A59,compare_all!$A$2:$L$325,10,FALSE),0)</f>
        <v>14</v>
      </c>
      <c r="K59" s="3">
        <f>_xlfn.IFNA(VLOOKUP($A59,compare_all!$A$2:$L$325,11,FALSE),0)</f>
        <v>11</v>
      </c>
      <c r="L59" s="3">
        <f>_xlfn.IFNA(VLOOKUP($A59,compare_all!$A$2:$L$325,12,FALSE),0)</f>
        <v>26</v>
      </c>
      <c r="M59" s="2">
        <f t="shared" si="1"/>
        <v>0.88596491228070173</v>
      </c>
      <c r="N59" s="19">
        <f>VLOOKUP($A59,transit_line_attrs!$N$1:$O$626,2,FALSE)</f>
        <v>0</v>
      </c>
      <c r="O59">
        <v>28500</v>
      </c>
    </row>
    <row r="60" spans="1:15" x14ac:dyDescent="0.25">
      <c r="A60" t="s">
        <v>168</v>
      </c>
      <c r="B60" t="str">
        <f>_xlfn.IFNA(VLOOKUP(A60,bkrcast_1530to1830!$F$1:$H$630,3,FALSE),"-")</f>
        <v>LocalBus</v>
      </c>
      <c r="C60" s="3">
        <f>_xlfn.IFNA(VLOOKUP($A60,compare_all!$A$2:$L$325,3,FALSE),0)</f>
        <v>73</v>
      </c>
      <c r="D60" s="3">
        <f>_xlfn.IFNA(VLOOKUP($A60,compare_all!$A$2:$L$325,4,FALSE),0)</f>
        <v>0</v>
      </c>
      <c r="E60" s="3">
        <f>_xlfn.IFNA(VLOOKUP($A60,compare_all!$A$2:$L$325,5,FALSE),0)</f>
        <v>105</v>
      </c>
      <c r="F60" s="3">
        <f>_xlfn.IFNA(VLOOKUP($A60,compare_all!$A$2:$L$325,6,FALSE),0)</f>
        <v>50</v>
      </c>
      <c r="G60" s="3">
        <f>_xlfn.IFNA(VLOOKUP($A60,compare_all!$A$2:$L$325,7,FALSE),0)</f>
        <v>228</v>
      </c>
      <c r="H60" s="3">
        <f>_xlfn.IFNA(VLOOKUP($A60,compare_all!$A$2:$L$325,8,FALSE),0)</f>
        <v>355</v>
      </c>
      <c r="I60" s="3">
        <f>_xlfn.IFNA(VLOOKUP($A60,compare_all!$A$2:$L$325,9,FALSE),0)</f>
        <v>436</v>
      </c>
      <c r="J60" s="3">
        <f>_xlfn.IFNA(VLOOKUP($A60,compare_all!$A$2:$L$325,10,FALSE),0)</f>
        <v>337</v>
      </c>
      <c r="K60" s="3">
        <f>_xlfn.IFNA(VLOOKUP($A60,compare_all!$A$2:$L$325,11,FALSE),0)</f>
        <v>0</v>
      </c>
      <c r="L60" s="3">
        <f>_xlfn.IFNA(VLOOKUP($A60,compare_all!$A$2:$L$325,12,FALSE),0)</f>
        <v>1128</v>
      </c>
      <c r="M60" s="2">
        <f t="shared" si="1"/>
        <v>-3.9473684210526314</v>
      </c>
      <c r="N60" s="19">
        <f>VLOOKUP($A60,transit_line_attrs!$N$1:$O$626,2,FALSE)</f>
        <v>0</v>
      </c>
      <c r="O60">
        <v>29000</v>
      </c>
    </row>
    <row r="61" spans="1:15" x14ac:dyDescent="0.25">
      <c r="A61" t="s">
        <v>132</v>
      </c>
      <c r="B61" t="str">
        <f>_xlfn.IFNA(VLOOKUP(A61,bkrcast_1530to1830!$F$1:$H$630,3,FALSE),"-")</f>
        <v>ExpBus</v>
      </c>
      <c r="C61" s="3">
        <f>_xlfn.IFNA(VLOOKUP($A61,compare_all!$A$2:$L$325,3,FALSE),0)</f>
        <v>97</v>
      </c>
      <c r="D61" s="3">
        <f>_xlfn.IFNA(VLOOKUP($A61,compare_all!$A$2:$L$325,4,FALSE),0)</f>
        <v>34</v>
      </c>
      <c r="E61" s="3">
        <f>_xlfn.IFNA(VLOOKUP($A61,compare_all!$A$2:$L$325,5,FALSE),0)</f>
        <v>91.5</v>
      </c>
      <c r="F61" s="3">
        <f>_xlfn.IFNA(VLOOKUP($A61,compare_all!$A$2:$L$325,6,FALSE),0)</f>
        <v>11.5</v>
      </c>
      <c r="G61" s="3">
        <f>_xlfn.IFNA(VLOOKUP($A61,compare_all!$A$2:$L$325,7,FALSE),0)</f>
        <v>234</v>
      </c>
      <c r="H61" s="3">
        <f>_xlfn.IFNA(VLOOKUP($A61,compare_all!$A$2:$L$325,8,FALSE),0)</f>
        <v>307</v>
      </c>
      <c r="I61" s="3">
        <f>_xlfn.IFNA(VLOOKUP($A61,compare_all!$A$2:$L$325,9,FALSE),0)</f>
        <v>133</v>
      </c>
      <c r="J61" s="3">
        <f>_xlfn.IFNA(VLOOKUP($A61,compare_all!$A$2:$L$325,10,FALSE),0)</f>
        <v>397</v>
      </c>
      <c r="K61" s="3">
        <f>_xlfn.IFNA(VLOOKUP($A61,compare_all!$A$2:$L$325,11,FALSE),0)</f>
        <v>0</v>
      </c>
      <c r="L61" s="3">
        <f>_xlfn.IFNA(VLOOKUP($A61,compare_all!$A$2:$L$325,12,FALSE),0)</f>
        <v>837</v>
      </c>
      <c r="M61" s="2">
        <f t="shared" si="1"/>
        <v>-2.5769230769230771</v>
      </c>
      <c r="N61" s="19">
        <f>VLOOKUP($A61,transit_line_attrs!$N$1:$O$626,2,FALSE)</f>
        <v>0</v>
      </c>
      <c r="O61">
        <v>29500</v>
      </c>
    </row>
    <row r="62" spans="1:15" x14ac:dyDescent="0.25">
      <c r="A62" t="s">
        <v>171</v>
      </c>
      <c r="B62" t="str">
        <f>_xlfn.IFNA(VLOOKUP(A62,bkrcast_1530to1830!$F$1:$H$630,3,FALSE),"-")</f>
        <v>LocalBus</v>
      </c>
      <c r="C62" s="3">
        <f>_xlfn.IFNA(VLOOKUP($A62,compare_all!$A$2:$L$325,3,FALSE),0)</f>
        <v>126</v>
      </c>
      <c r="D62" s="3">
        <f>_xlfn.IFNA(VLOOKUP($A62,compare_all!$A$2:$L$325,4,FALSE),0)</f>
        <v>23</v>
      </c>
      <c r="E62" s="3">
        <f>_xlfn.IFNA(VLOOKUP($A62,compare_all!$A$2:$L$325,5,FALSE),0)</f>
        <v>85</v>
      </c>
      <c r="F62" s="3">
        <f>_xlfn.IFNA(VLOOKUP($A62,compare_all!$A$2:$L$325,6,FALSE),0)</f>
        <v>0</v>
      </c>
      <c r="G62" s="3">
        <f>_xlfn.IFNA(VLOOKUP($A62,compare_all!$A$2:$L$325,7,FALSE),0)</f>
        <v>234</v>
      </c>
      <c r="H62" s="3">
        <f>_xlfn.IFNA(VLOOKUP($A62,compare_all!$A$2:$L$325,8,FALSE),0)</f>
        <v>21</v>
      </c>
      <c r="I62" s="3">
        <f>_xlfn.IFNA(VLOOKUP($A62,compare_all!$A$2:$L$325,9,FALSE),0)</f>
        <v>0</v>
      </c>
      <c r="J62" s="3">
        <f>_xlfn.IFNA(VLOOKUP($A62,compare_all!$A$2:$L$325,10,FALSE),0)</f>
        <v>61</v>
      </c>
      <c r="K62" s="3">
        <f>_xlfn.IFNA(VLOOKUP($A62,compare_all!$A$2:$L$325,11,FALSE),0)</f>
        <v>0</v>
      </c>
      <c r="L62" s="3">
        <f>_xlfn.IFNA(VLOOKUP($A62,compare_all!$A$2:$L$325,12,FALSE),0)</f>
        <v>82</v>
      </c>
      <c r="M62" s="2">
        <f t="shared" si="1"/>
        <v>0.6495726495726496</v>
      </c>
      <c r="N62" s="19">
        <f>VLOOKUP($A62,transit_line_attrs!$N$1:$O$626,2,FALSE)</f>
        <v>0</v>
      </c>
      <c r="O62">
        <v>30000</v>
      </c>
    </row>
    <row r="63" spans="1:15" x14ac:dyDescent="0.25">
      <c r="A63" t="s">
        <v>179</v>
      </c>
      <c r="B63" t="str">
        <f>_xlfn.IFNA(VLOOKUP(A63,bkrcast_1530to1830!$F$1:$H$630,3,FALSE),"-")</f>
        <v>-</v>
      </c>
      <c r="C63" s="3">
        <f>_xlfn.IFNA(VLOOKUP($A63,compare_all!$A$2:$L$325,3,FALSE),0)</f>
        <v>108</v>
      </c>
      <c r="D63" s="3">
        <f>_xlfn.IFNA(VLOOKUP($A63,compare_all!$A$2:$L$325,4,FALSE),0)</f>
        <v>64</v>
      </c>
      <c r="E63" s="3">
        <f>_xlfn.IFNA(VLOOKUP($A63,compare_all!$A$2:$L$325,5,FALSE),0)</f>
        <v>62</v>
      </c>
      <c r="F63" s="3">
        <f>_xlfn.IFNA(VLOOKUP($A63,compare_all!$A$2:$L$325,6,FALSE),0)</f>
        <v>0</v>
      </c>
      <c r="G63" s="3">
        <f>_xlfn.IFNA(VLOOKUP($A63,compare_all!$A$2:$L$325,7,FALSE),0)</f>
        <v>234</v>
      </c>
      <c r="H63" s="3">
        <f>_xlfn.IFNA(VLOOKUP($A63,compare_all!$A$2:$L$325,8,FALSE),0)</f>
        <v>0</v>
      </c>
      <c r="I63" s="3">
        <f>_xlfn.IFNA(VLOOKUP($A63,compare_all!$A$2:$L$325,9,FALSE),0)</f>
        <v>0</v>
      </c>
      <c r="J63" s="3">
        <f>_xlfn.IFNA(VLOOKUP($A63,compare_all!$A$2:$L$325,10,FALSE),0)</f>
        <v>0</v>
      </c>
      <c r="K63" s="3">
        <f>_xlfn.IFNA(VLOOKUP($A63,compare_all!$A$2:$L$325,11,FALSE),0)</f>
        <v>0</v>
      </c>
      <c r="L63" s="3">
        <f>_xlfn.IFNA(VLOOKUP($A63,compare_all!$A$2:$L$325,12,FALSE),0)</f>
        <v>0</v>
      </c>
      <c r="M63" s="2">
        <f t="shared" si="1"/>
        <v>1</v>
      </c>
      <c r="N63" s="19">
        <f>VLOOKUP($A63,transit_line_attrs!$N$1:$O$626,2,FALSE)</f>
        <v>0</v>
      </c>
      <c r="O63">
        <v>30500</v>
      </c>
    </row>
    <row r="64" spans="1:15" x14ac:dyDescent="0.25">
      <c r="A64" t="s">
        <v>252</v>
      </c>
      <c r="B64" t="str">
        <f>_xlfn.IFNA(VLOOKUP(A64,bkrcast_1530to1830!$F$1:$H$630,3,FALSE),"-")</f>
        <v>LocalBus</v>
      </c>
      <c r="C64" s="3">
        <f>_xlfn.IFNA(VLOOKUP($A64,compare_all!$A$2:$L$325,3,FALSE),0)</f>
        <v>0</v>
      </c>
      <c r="D64" s="3">
        <f>_xlfn.IFNA(VLOOKUP($A64,compare_all!$A$2:$L$325,4,FALSE),0)</f>
        <v>219.5</v>
      </c>
      <c r="E64" s="3">
        <f>_xlfn.IFNA(VLOOKUP($A64,compare_all!$A$2:$L$325,5,FALSE),0)</f>
        <v>15.5</v>
      </c>
      <c r="F64" s="3">
        <f>_xlfn.IFNA(VLOOKUP($A64,compare_all!$A$2:$L$325,6,FALSE),0)</f>
        <v>0</v>
      </c>
      <c r="G64" s="3">
        <f>_xlfn.IFNA(VLOOKUP($A64,compare_all!$A$2:$L$325,7,FALSE),0)</f>
        <v>235</v>
      </c>
      <c r="H64" s="3">
        <f>_xlfn.IFNA(VLOOKUP($A64,compare_all!$A$2:$L$325,8,FALSE),0)</f>
        <v>1</v>
      </c>
      <c r="I64" s="3">
        <f>_xlfn.IFNA(VLOOKUP($A64,compare_all!$A$2:$L$325,9,FALSE),0)</f>
        <v>34</v>
      </c>
      <c r="J64" s="3">
        <f>_xlfn.IFNA(VLOOKUP($A64,compare_all!$A$2:$L$325,10,FALSE),0)</f>
        <v>30</v>
      </c>
      <c r="K64" s="3">
        <f>_xlfn.IFNA(VLOOKUP($A64,compare_all!$A$2:$L$325,11,FALSE),0)</f>
        <v>0</v>
      </c>
      <c r="L64" s="3">
        <f>_xlfn.IFNA(VLOOKUP($A64,compare_all!$A$2:$L$325,12,FALSE),0)</f>
        <v>65</v>
      </c>
      <c r="M64" s="2">
        <f t="shared" si="1"/>
        <v>0.72340425531914898</v>
      </c>
      <c r="N64" s="19">
        <f>VLOOKUP($A64,transit_line_attrs!$N$1:$O$626,2,FALSE)</f>
        <v>0</v>
      </c>
      <c r="O64">
        <v>31000</v>
      </c>
    </row>
    <row r="65" spans="1:15" x14ac:dyDescent="0.25">
      <c r="A65" t="s">
        <v>105</v>
      </c>
      <c r="B65" t="str">
        <f>_xlfn.IFNA(VLOOKUP(A65,bkrcast_1530to1830!$F$1:$H$630,3,FALSE),"-")</f>
        <v>LocalBus</v>
      </c>
      <c r="C65" s="3">
        <f>_xlfn.IFNA(VLOOKUP($A65,compare_all!$A$2:$L$325,3,FALSE),0)</f>
        <v>31</v>
      </c>
      <c r="D65" s="3">
        <f>_xlfn.IFNA(VLOOKUP($A65,compare_all!$A$2:$L$325,4,FALSE),0)</f>
        <v>108</v>
      </c>
      <c r="E65" s="3">
        <f>_xlfn.IFNA(VLOOKUP($A65,compare_all!$A$2:$L$325,5,FALSE),0)</f>
        <v>50</v>
      </c>
      <c r="F65" s="3">
        <f>_xlfn.IFNA(VLOOKUP($A65,compare_all!$A$2:$L$325,6,FALSE),0)</f>
        <v>49</v>
      </c>
      <c r="G65" s="3">
        <f>_xlfn.IFNA(VLOOKUP($A65,compare_all!$A$2:$L$325,7,FALSE),0)</f>
        <v>238</v>
      </c>
      <c r="H65" s="3">
        <f>_xlfn.IFNA(VLOOKUP($A65,compare_all!$A$2:$L$325,8,FALSE),0)</f>
        <v>0</v>
      </c>
      <c r="I65" s="3">
        <f>_xlfn.IFNA(VLOOKUP($A65,compare_all!$A$2:$L$325,9,FALSE),0)</f>
        <v>0</v>
      </c>
      <c r="J65" s="3">
        <f>_xlfn.IFNA(VLOOKUP($A65,compare_all!$A$2:$L$325,10,FALSE),0)</f>
        <v>0</v>
      </c>
      <c r="K65" s="3">
        <f>_xlfn.IFNA(VLOOKUP($A65,compare_all!$A$2:$L$325,11,FALSE),0)</f>
        <v>0</v>
      </c>
      <c r="L65" s="3">
        <f>_xlfn.IFNA(VLOOKUP($A65,compare_all!$A$2:$L$325,12,FALSE),0)</f>
        <v>0</v>
      </c>
      <c r="M65" s="2">
        <f t="shared" si="1"/>
        <v>1</v>
      </c>
      <c r="N65" s="19">
        <f>VLOOKUP($A65,transit_line_attrs!$N$1:$O$626,2,FALSE)</f>
        <v>0</v>
      </c>
      <c r="O65">
        <v>31500</v>
      </c>
    </row>
    <row r="66" spans="1:15" x14ac:dyDescent="0.25">
      <c r="A66" t="s">
        <v>151</v>
      </c>
      <c r="B66" t="str">
        <f>_xlfn.IFNA(VLOOKUP(A66,bkrcast_1530to1830!$F$1:$H$630,3,FALSE),"-")</f>
        <v>LocalBus</v>
      </c>
      <c r="C66" s="3">
        <f>_xlfn.IFNA(VLOOKUP($A66,compare_all!$A$2:$L$325,3,FALSE),0)</f>
        <v>108</v>
      </c>
      <c r="D66" s="3">
        <f>_xlfn.IFNA(VLOOKUP($A66,compare_all!$A$2:$L$325,4,FALSE),0)</f>
        <v>0</v>
      </c>
      <c r="E66" s="3">
        <f>_xlfn.IFNA(VLOOKUP($A66,compare_all!$A$2:$L$325,5,FALSE),0)</f>
        <v>99</v>
      </c>
      <c r="F66" s="3">
        <f>_xlfn.IFNA(VLOOKUP($A66,compare_all!$A$2:$L$325,6,FALSE),0)</f>
        <v>32</v>
      </c>
      <c r="G66" s="3">
        <f>_xlfn.IFNA(VLOOKUP($A66,compare_all!$A$2:$L$325,7,FALSE),0)</f>
        <v>239</v>
      </c>
      <c r="H66" s="3">
        <f>_xlfn.IFNA(VLOOKUP($A66,compare_all!$A$2:$L$325,8,FALSE),0)</f>
        <v>76</v>
      </c>
      <c r="I66" s="3">
        <f>_xlfn.IFNA(VLOOKUP($A66,compare_all!$A$2:$L$325,9,FALSE),0)</f>
        <v>0</v>
      </c>
      <c r="J66" s="3">
        <f>_xlfn.IFNA(VLOOKUP($A66,compare_all!$A$2:$L$325,10,FALSE),0)</f>
        <v>215</v>
      </c>
      <c r="K66" s="3">
        <f>_xlfn.IFNA(VLOOKUP($A66,compare_all!$A$2:$L$325,11,FALSE),0)</f>
        <v>0</v>
      </c>
      <c r="L66" s="3">
        <f>_xlfn.IFNA(VLOOKUP($A66,compare_all!$A$2:$L$325,12,FALSE),0)</f>
        <v>291</v>
      </c>
      <c r="M66" s="2">
        <f t="shared" si="1"/>
        <v>-0.21757322175732219</v>
      </c>
      <c r="N66" s="19">
        <f>VLOOKUP($A66,transit_line_attrs!$N$1:$O$626,2,FALSE)</f>
        <v>0</v>
      </c>
      <c r="O66">
        <v>32000</v>
      </c>
    </row>
    <row r="67" spans="1:15" x14ac:dyDescent="0.25">
      <c r="A67" t="s">
        <v>44</v>
      </c>
      <c r="B67" t="str">
        <f>_xlfn.IFNA(VLOOKUP(A67,bkrcast_1530to1830!$F$1:$H$630,3,FALSE),"-")</f>
        <v>LocalBus</v>
      </c>
      <c r="C67" s="3">
        <f>_xlfn.IFNA(VLOOKUP($A67,compare_all!$A$2:$L$325,3,FALSE),0)</f>
        <v>95</v>
      </c>
      <c r="D67" s="3">
        <f>_xlfn.IFNA(VLOOKUP($A67,compare_all!$A$2:$L$325,4,FALSE),0)</f>
        <v>19</v>
      </c>
      <c r="E67" s="3">
        <f>_xlfn.IFNA(VLOOKUP($A67,compare_all!$A$2:$L$325,5,FALSE),0)</f>
        <v>104</v>
      </c>
      <c r="F67" s="3">
        <f>_xlfn.IFNA(VLOOKUP($A67,compare_all!$A$2:$L$325,6,FALSE),0)</f>
        <v>27</v>
      </c>
      <c r="G67" s="3">
        <f>_xlfn.IFNA(VLOOKUP($A67,compare_all!$A$2:$L$325,7,FALSE),0)</f>
        <v>245</v>
      </c>
      <c r="H67" s="3">
        <f>_xlfn.IFNA(VLOOKUP($A67,compare_all!$A$2:$L$325,8,FALSE),0)</f>
        <v>110</v>
      </c>
      <c r="I67" s="3">
        <f>_xlfn.IFNA(VLOOKUP($A67,compare_all!$A$2:$L$325,9,FALSE),0)</f>
        <v>0</v>
      </c>
      <c r="J67" s="3">
        <f>_xlfn.IFNA(VLOOKUP($A67,compare_all!$A$2:$L$325,10,FALSE),0)</f>
        <v>91</v>
      </c>
      <c r="K67" s="3">
        <f>_xlfn.IFNA(VLOOKUP($A67,compare_all!$A$2:$L$325,11,FALSE),0)</f>
        <v>0</v>
      </c>
      <c r="L67" s="3">
        <f>_xlfn.IFNA(VLOOKUP($A67,compare_all!$A$2:$L$325,12,FALSE),0)</f>
        <v>201</v>
      </c>
      <c r="M67" s="2">
        <f t="shared" si="1"/>
        <v>0.17959183673469387</v>
      </c>
      <c r="N67" s="19">
        <f>VLOOKUP($A67,transit_line_attrs!$N$1:$O$626,2,FALSE)</f>
        <v>0</v>
      </c>
      <c r="O67">
        <v>32500</v>
      </c>
    </row>
    <row r="68" spans="1:15" x14ac:dyDescent="0.25">
      <c r="A68" t="s">
        <v>147</v>
      </c>
      <c r="B68" t="str">
        <f>_xlfn.IFNA(VLOOKUP(A68,bkrcast_1530to1830!$F$1:$H$630,3,FALSE),"-")</f>
        <v>LocalBus</v>
      </c>
      <c r="C68" s="3">
        <f>_xlfn.IFNA(VLOOKUP($A68,compare_all!$A$2:$L$325,3,FALSE),0)</f>
        <v>60</v>
      </c>
      <c r="D68" s="3">
        <f>_xlfn.IFNA(VLOOKUP($A68,compare_all!$A$2:$L$325,4,FALSE),0)</f>
        <v>27</v>
      </c>
      <c r="E68" s="3">
        <f>_xlfn.IFNA(VLOOKUP($A68,compare_all!$A$2:$L$325,5,FALSE),0)</f>
        <v>98</v>
      </c>
      <c r="F68" s="3">
        <f>_xlfn.IFNA(VLOOKUP($A68,compare_all!$A$2:$L$325,6,FALSE),0)</f>
        <v>73</v>
      </c>
      <c r="G68" s="3">
        <f>_xlfn.IFNA(VLOOKUP($A68,compare_all!$A$2:$L$325,7,FALSE),0)</f>
        <v>258</v>
      </c>
      <c r="H68" s="3">
        <f>_xlfn.IFNA(VLOOKUP($A68,compare_all!$A$2:$L$325,8,FALSE),0)</f>
        <v>22</v>
      </c>
      <c r="I68" s="3">
        <f>_xlfn.IFNA(VLOOKUP($A68,compare_all!$A$2:$L$325,9,FALSE),0)</f>
        <v>282</v>
      </c>
      <c r="J68" s="3">
        <f>_xlfn.IFNA(VLOOKUP($A68,compare_all!$A$2:$L$325,10,FALSE),0)</f>
        <v>320</v>
      </c>
      <c r="K68" s="3">
        <f>_xlfn.IFNA(VLOOKUP($A68,compare_all!$A$2:$L$325,11,FALSE),0)</f>
        <v>0</v>
      </c>
      <c r="L68" s="3">
        <f>_xlfn.IFNA(VLOOKUP($A68,compare_all!$A$2:$L$325,12,FALSE),0)</f>
        <v>624</v>
      </c>
      <c r="M68" s="2">
        <f t="shared" ref="M68" si="2">(G68-L68)/G68</f>
        <v>-1.4186046511627908</v>
      </c>
      <c r="N68" s="19">
        <f>VLOOKUP($A68,transit_line_attrs!$N$1:$O$626,2,FALSE)</f>
        <v>0</v>
      </c>
      <c r="O68">
        <v>33000</v>
      </c>
    </row>
    <row r="69" spans="1:15" x14ac:dyDescent="0.25">
      <c r="A69" t="s">
        <v>304</v>
      </c>
      <c r="B69" t="str">
        <f>_xlfn.IFNA(VLOOKUP(A69,bkrcast_1530to1830!$F$1:$H$630,3,FALSE),"-")</f>
        <v>LocalBus</v>
      </c>
      <c r="C69" s="3">
        <f>_xlfn.IFNA(VLOOKUP($A69,compare_all!$A$2:$L$325,3,FALSE),0)</f>
        <v>0</v>
      </c>
      <c r="D69" s="3">
        <f>_xlfn.IFNA(VLOOKUP($A69,compare_all!$A$2:$L$325,4,FALSE),0)</f>
        <v>11</v>
      </c>
      <c r="E69" s="3">
        <f>_xlfn.IFNA(VLOOKUP($A69,compare_all!$A$2:$L$325,5,FALSE),0)</f>
        <v>207.5</v>
      </c>
      <c r="F69" s="3">
        <f>_xlfn.IFNA(VLOOKUP($A69,compare_all!$A$2:$L$325,6,FALSE),0)</f>
        <v>45.5</v>
      </c>
      <c r="G69" s="3">
        <f>_xlfn.IFNA(VLOOKUP($A69,compare_all!$A$2:$L$325,7,FALSE),0)</f>
        <v>264</v>
      </c>
      <c r="H69" s="3">
        <f>_xlfn.IFNA(VLOOKUP($A69,compare_all!$A$2:$L$325,8,FALSE),0)</f>
        <v>160</v>
      </c>
      <c r="I69" s="3">
        <f>_xlfn.IFNA(VLOOKUP($A69,compare_all!$A$2:$L$325,9,FALSE),0)</f>
        <v>0</v>
      </c>
      <c r="J69" s="3">
        <f>_xlfn.IFNA(VLOOKUP($A69,compare_all!$A$2:$L$325,10,FALSE),0)</f>
        <v>15</v>
      </c>
      <c r="K69" s="3">
        <f>_xlfn.IFNA(VLOOKUP($A69,compare_all!$A$2:$L$325,11,FALSE),0)</f>
        <v>0</v>
      </c>
      <c r="L69" s="3">
        <f>_xlfn.IFNA(VLOOKUP($A69,compare_all!$A$2:$L$325,12,FALSE),0)</f>
        <v>175</v>
      </c>
      <c r="M69" s="2">
        <f t="shared" ref="M69:M70" si="3">(G69-L69)/G69</f>
        <v>0.3371212121212121</v>
      </c>
      <c r="N69" s="19">
        <f>VLOOKUP($A69,transit_line_attrs!$N$1:$O$626,2,FALSE)</f>
        <v>0</v>
      </c>
      <c r="O69">
        <v>33500</v>
      </c>
    </row>
    <row r="70" spans="1:15" x14ac:dyDescent="0.25">
      <c r="A70" t="s">
        <v>37</v>
      </c>
      <c r="B70" t="str">
        <f>_xlfn.IFNA(VLOOKUP(A70,bkrcast_1530to1830!$F$1:$H$630,3,FALSE),"-")</f>
        <v>LocalBus</v>
      </c>
      <c r="C70" s="3">
        <f>_xlfn.IFNA(VLOOKUP($A70,compare_all!$A$2:$L$325,3,FALSE),0)</f>
        <v>132</v>
      </c>
      <c r="D70" s="3">
        <f>_xlfn.IFNA(VLOOKUP($A70,compare_all!$A$2:$L$325,4,FALSE),0)</f>
        <v>10</v>
      </c>
      <c r="E70" s="3">
        <f>_xlfn.IFNA(VLOOKUP($A70,compare_all!$A$2:$L$325,5,FALSE),0)</f>
        <v>105</v>
      </c>
      <c r="F70" s="3">
        <f>_xlfn.IFNA(VLOOKUP($A70,compare_all!$A$2:$L$325,6,FALSE),0)</f>
        <v>19</v>
      </c>
      <c r="G70" s="3">
        <f>_xlfn.IFNA(VLOOKUP($A70,compare_all!$A$2:$L$325,7,FALSE),0)</f>
        <v>266</v>
      </c>
      <c r="H70" s="3">
        <f>_xlfn.IFNA(VLOOKUP($A70,compare_all!$A$2:$L$325,8,FALSE),0)</f>
        <v>37</v>
      </c>
      <c r="I70" s="3">
        <f>_xlfn.IFNA(VLOOKUP($A70,compare_all!$A$2:$L$325,9,FALSE),0)</f>
        <v>0</v>
      </c>
      <c r="J70" s="3">
        <f>_xlfn.IFNA(VLOOKUP($A70,compare_all!$A$2:$L$325,10,FALSE),0)</f>
        <v>110</v>
      </c>
      <c r="K70" s="3">
        <f>_xlfn.IFNA(VLOOKUP($A70,compare_all!$A$2:$L$325,11,FALSE),0)</f>
        <v>0</v>
      </c>
      <c r="L70" s="3">
        <f>_xlfn.IFNA(VLOOKUP($A70,compare_all!$A$2:$L$325,12,FALSE),0)</f>
        <v>147</v>
      </c>
      <c r="M70" s="2">
        <f t="shared" si="3"/>
        <v>0.44736842105263158</v>
      </c>
      <c r="N70" s="2"/>
    </row>
    <row r="71" spans="1:15" x14ac:dyDescent="0.25">
      <c r="A71" t="s">
        <v>32</v>
      </c>
      <c r="B71" t="str">
        <f>_xlfn.IFNA(VLOOKUP(A71,bkrcast_1530to1830!$F$1:$H$630,3,FALSE),"-")</f>
        <v>LocalBus</v>
      </c>
      <c r="C71" s="3">
        <f>_xlfn.IFNA(VLOOKUP($A71,compare_all!$A$2:$L$325,3,FALSE),0)</f>
        <v>110</v>
      </c>
      <c r="D71" s="3">
        <f>_xlfn.IFNA(VLOOKUP($A71,compare_all!$A$2:$L$325,4,FALSE),0)</f>
        <v>18</v>
      </c>
      <c r="E71" s="3">
        <f>_xlfn.IFNA(VLOOKUP($A71,compare_all!$A$2:$L$325,5,FALSE),0)</f>
        <v>109.5</v>
      </c>
      <c r="F71" s="3">
        <f>_xlfn.IFNA(VLOOKUP($A71,compare_all!$A$2:$L$325,6,FALSE),0)</f>
        <v>30.5</v>
      </c>
      <c r="G71" s="3">
        <f>_xlfn.IFNA(VLOOKUP($A71,compare_all!$A$2:$L$325,7,FALSE),0)</f>
        <v>268</v>
      </c>
      <c r="H71" s="3">
        <f>_xlfn.IFNA(VLOOKUP($A71,compare_all!$A$2:$L$325,8,FALSE),0)</f>
        <v>310</v>
      </c>
      <c r="I71" s="3">
        <f>_xlfn.IFNA(VLOOKUP($A71,compare_all!$A$2:$L$325,9,FALSE),0)</f>
        <v>0</v>
      </c>
      <c r="J71" s="3">
        <f>_xlfn.IFNA(VLOOKUP($A71,compare_all!$A$2:$L$325,10,FALSE),0)</f>
        <v>180</v>
      </c>
      <c r="K71" s="3">
        <f>_xlfn.IFNA(VLOOKUP($A71,compare_all!$A$2:$L$325,11,FALSE),0)</f>
        <v>0</v>
      </c>
      <c r="L71" s="3">
        <f>_xlfn.IFNA(VLOOKUP($A71,compare_all!$A$2:$L$325,12,FALSE),0)</f>
        <v>490</v>
      </c>
      <c r="M71" s="2">
        <f t="shared" ref="M71:M134" si="4">(G71-L71)/G71</f>
        <v>-0.82835820895522383</v>
      </c>
    </row>
    <row r="72" spans="1:15" x14ac:dyDescent="0.25">
      <c r="A72" t="s">
        <v>42</v>
      </c>
      <c r="B72" t="str">
        <f>_xlfn.IFNA(VLOOKUP(A72,bkrcast_1530to1830!$F$1:$H$630,3,FALSE),"-")</f>
        <v>LocalBus</v>
      </c>
      <c r="C72" s="3">
        <f>_xlfn.IFNA(VLOOKUP($A72,compare_all!$A$2:$L$325,3,FALSE),0)</f>
        <v>81</v>
      </c>
      <c r="D72" s="3">
        <f>_xlfn.IFNA(VLOOKUP($A72,compare_all!$A$2:$L$325,4,FALSE),0)</f>
        <v>14.5</v>
      </c>
      <c r="E72" s="3">
        <f>_xlfn.IFNA(VLOOKUP($A72,compare_all!$A$2:$L$325,5,FALSE),0)</f>
        <v>118.5</v>
      </c>
      <c r="F72" s="3">
        <f>_xlfn.IFNA(VLOOKUP($A72,compare_all!$A$2:$L$325,6,FALSE),0)</f>
        <v>74</v>
      </c>
      <c r="G72" s="3">
        <f>_xlfn.IFNA(VLOOKUP($A72,compare_all!$A$2:$L$325,7,FALSE),0)</f>
        <v>288</v>
      </c>
      <c r="H72" s="3">
        <f>_xlfn.IFNA(VLOOKUP($A72,compare_all!$A$2:$L$325,8,FALSE),0)</f>
        <v>89</v>
      </c>
      <c r="I72" s="3">
        <f>_xlfn.IFNA(VLOOKUP($A72,compare_all!$A$2:$L$325,9,FALSE),0)</f>
        <v>0</v>
      </c>
      <c r="J72" s="3">
        <f>_xlfn.IFNA(VLOOKUP($A72,compare_all!$A$2:$L$325,10,FALSE),0)</f>
        <v>122</v>
      </c>
      <c r="K72" s="3">
        <f>_xlfn.IFNA(VLOOKUP($A72,compare_all!$A$2:$L$325,11,FALSE),0)</f>
        <v>0</v>
      </c>
      <c r="L72" s="3">
        <f>_xlfn.IFNA(VLOOKUP($A72,compare_all!$A$2:$L$325,12,FALSE),0)</f>
        <v>211</v>
      </c>
      <c r="M72" s="2">
        <f t="shared" si="4"/>
        <v>0.2673611111111111</v>
      </c>
    </row>
    <row r="73" spans="1:15" x14ac:dyDescent="0.25">
      <c r="A73" t="s">
        <v>78</v>
      </c>
      <c r="B73" t="str">
        <f>_xlfn.IFNA(VLOOKUP(A73,bkrcast_1530to1830!$F$1:$H$630,3,FALSE),"-")</f>
        <v>LocalBus</v>
      </c>
      <c r="C73" s="3">
        <f>_xlfn.IFNA(VLOOKUP($A73,compare_all!$A$2:$L$325,3,FALSE),0)</f>
        <v>121</v>
      </c>
      <c r="D73" s="3">
        <f>_xlfn.IFNA(VLOOKUP($A73,compare_all!$A$2:$L$325,4,FALSE),0)</f>
        <v>15.5</v>
      </c>
      <c r="E73" s="3">
        <f>_xlfn.IFNA(VLOOKUP($A73,compare_all!$A$2:$L$325,5,FALSE),0)</f>
        <v>152.5</v>
      </c>
      <c r="F73" s="3">
        <f>_xlfn.IFNA(VLOOKUP($A73,compare_all!$A$2:$L$325,6,FALSE),0)</f>
        <v>0</v>
      </c>
      <c r="G73" s="3">
        <f>_xlfn.IFNA(VLOOKUP($A73,compare_all!$A$2:$L$325,7,FALSE),0)</f>
        <v>289</v>
      </c>
      <c r="H73" s="3">
        <f>_xlfn.IFNA(VLOOKUP($A73,compare_all!$A$2:$L$325,8,FALSE),0)</f>
        <v>21</v>
      </c>
      <c r="I73" s="3">
        <f>_xlfn.IFNA(VLOOKUP($A73,compare_all!$A$2:$L$325,9,FALSE),0)</f>
        <v>0</v>
      </c>
      <c r="J73" s="3">
        <f>_xlfn.IFNA(VLOOKUP($A73,compare_all!$A$2:$L$325,10,FALSE),0)</f>
        <v>134</v>
      </c>
      <c r="K73" s="3">
        <f>_xlfn.IFNA(VLOOKUP($A73,compare_all!$A$2:$L$325,11,FALSE),0)</f>
        <v>0</v>
      </c>
      <c r="L73" s="3">
        <f>_xlfn.IFNA(VLOOKUP($A73,compare_all!$A$2:$L$325,12,FALSE),0)</f>
        <v>155</v>
      </c>
      <c r="M73" s="2">
        <f t="shared" si="4"/>
        <v>0.46366782006920415</v>
      </c>
    </row>
    <row r="74" spans="1:15" x14ac:dyDescent="0.25">
      <c r="A74" t="s">
        <v>106</v>
      </c>
      <c r="B74" t="str">
        <f>_xlfn.IFNA(VLOOKUP(A74,bkrcast_1530to1830!$F$1:$H$630,3,FALSE),"-")</f>
        <v>LocalBus</v>
      </c>
      <c r="C74" s="3">
        <f>_xlfn.IFNA(VLOOKUP($A74,compare_all!$A$2:$L$325,3,FALSE),0)</f>
        <v>156</v>
      </c>
      <c r="D74" s="3">
        <f>_xlfn.IFNA(VLOOKUP($A74,compare_all!$A$2:$L$325,4,FALSE),0)</f>
        <v>69</v>
      </c>
      <c r="E74" s="3">
        <f>_xlfn.IFNA(VLOOKUP($A74,compare_all!$A$2:$L$325,5,FALSE),0)</f>
        <v>65</v>
      </c>
      <c r="F74" s="3">
        <f>_xlfn.IFNA(VLOOKUP($A74,compare_all!$A$2:$L$325,6,FALSE),0)</f>
        <v>0</v>
      </c>
      <c r="G74" s="3">
        <f>_xlfn.IFNA(VLOOKUP($A74,compare_all!$A$2:$L$325,7,FALSE),0)</f>
        <v>290</v>
      </c>
      <c r="H74" s="3">
        <f>_xlfn.IFNA(VLOOKUP($A74,compare_all!$A$2:$L$325,8,FALSE),0)</f>
        <v>95</v>
      </c>
      <c r="I74" s="3">
        <f>_xlfn.IFNA(VLOOKUP($A74,compare_all!$A$2:$L$325,9,FALSE),0)</f>
        <v>0</v>
      </c>
      <c r="J74" s="3">
        <f>_xlfn.IFNA(VLOOKUP($A74,compare_all!$A$2:$L$325,10,FALSE),0)</f>
        <v>197</v>
      </c>
      <c r="K74" s="3">
        <f>_xlfn.IFNA(VLOOKUP($A74,compare_all!$A$2:$L$325,11,FALSE),0)</f>
        <v>0</v>
      </c>
      <c r="L74" s="3">
        <f>_xlfn.IFNA(VLOOKUP($A74,compare_all!$A$2:$L$325,12,FALSE),0)</f>
        <v>292</v>
      </c>
      <c r="M74" s="2">
        <f t="shared" si="4"/>
        <v>-6.8965517241379309E-3</v>
      </c>
    </row>
    <row r="75" spans="1:15" x14ac:dyDescent="0.25">
      <c r="A75" t="s">
        <v>128</v>
      </c>
      <c r="B75" t="str">
        <f>_xlfn.IFNA(VLOOKUP(A75,bkrcast_1530to1830!$F$1:$H$630,3,FALSE),"-")</f>
        <v>LocalBus</v>
      </c>
      <c r="C75" s="3">
        <f>_xlfn.IFNA(VLOOKUP($A75,compare_all!$A$2:$L$325,3,FALSE),0)</f>
        <v>136</v>
      </c>
      <c r="D75" s="3">
        <f>_xlfn.IFNA(VLOOKUP($A75,compare_all!$A$2:$L$325,4,FALSE),0)</f>
        <v>0</v>
      </c>
      <c r="E75" s="3">
        <f>_xlfn.IFNA(VLOOKUP($A75,compare_all!$A$2:$L$325,5,FALSE),0)</f>
        <v>125</v>
      </c>
      <c r="F75" s="3">
        <f>_xlfn.IFNA(VLOOKUP($A75,compare_all!$A$2:$L$325,6,FALSE),0)</f>
        <v>32</v>
      </c>
      <c r="G75" s="3">
        <f>_xlfn.IFNA(VLOOKUP($A75,compare_all!$A$2:$L$325,7,FALSE),0)</f>
        <v>293</v>
      </c>
      <c r="H75" s="3">
        <f>_xlfn.IFNA(VLOOKUP($A75,compare_all!$A$2:$L$325,8,FALSE),0)</f>
        <v>0</v>
      </c>
      <c r="I75" s="3">
        <f>_xlfn.IFNA(VLOOKUP($A75,compare_all!$A$2:$L$325,9,FALSE),0)</f>
        <v>1</v>
      </c>
      <c r="J75" s="3">
        <f>_xlfn.IFNA(VLOOKUP($A75,compare_all!$A$2:$L$325,10,FALSE),0)</f>
        <v>30</v>
      </c>
      <c r="K75" s="3">
        <f>_xlfn.IFNA(VLOOKUP($A75,compare_all!$A$2:$L$325,11,FALSE),0)</f>
        <v>0</v>
      </c>
      <c r="L75" s="3">
        <f>_xlfn.IFNA(VLOOKUP($A75,compare_all!$A$2:$L$325,12,FALSE),0)</f>
        <v>31</v>
      </c>
      <c r="M75" s="2">
        <f t="shared" si="4"/>
        <v>0.89419795221843001</v>
      </c>
    </row>
    <row r="76" spans="1:15" x14ac:dyDescent="0.25">
      <c r="A76" t="s">
        <v>136</v>
      </c>
      <c r="B76" t="str">
        <f>_xlfn.IFNA(VLOOKUP(A76,bkrcast_1530to1830!$F$1:$H$630,3,FALSE),"-")</f>
        <v>LocalBus</v>
      </c>
      <c r="C76" s="3">
        <f>_xlfn.IFNA(VLOOKUP($A76,compare_all!$A$2:$L$325,3,FALSE),0)</f>
        <v>126</v>
      </c>
      <c r="D76" s="3">
        <f>_xlfn.IFNA(VLOOKUP($A76,compare_all!$A$2:$L$325,4,FALSE),0)</f>
        <v>30.5</v>
      </c>
      <c r="E76" s="3">
        <f>_xlfn.IFNA(VLOOKUP($A76,compare_all!$A$2:$L$325,5,FALSE),0)</f>
        <v>118.5</v>
      </c>
      <c r="F76" s="3">
        <f>_xlfn.IFNA(VLOOKUP($A76,compare_all!$A$2:$L$325,6,FALSE),0)</f>
        <v>34</v>
      </c>
      <c r="G76" s="3">
        <f>_xlfn.IFNA(VLOOKUP($A76,compare_all!$A$2:$L$325,7,FALSE),0)</f>
        <v>309</v>
      </c>
      <c r="H76" s="3">
        <f>_xlfn.IFNA(VLOOKUP($A76,compare_all!$A$2:$L$325,8,FALSE),0)</f>
        <v>93</v>
      </c>
      <c r="I76" s="3">
        <f>_xlfn.IFNA(VLOOKUP($A76,compare_all!$A$2:$L$325,9,FALSE),0)</f>
        <v>0</v>
      </c>
      <c r="J76" s="3">
        <f>_xlfn.IFNA(VLOOKUP($A76,compare_all!$A$2:$L$325,10,FALSE),0)</f>
        <v>250</v>
      </c>
      <c r="K76" s="3">
        <f>_xlfn.IFNA(VLOOKUP($A76,compare_all!$A$2:$L$325,11,FALSE),0)</f>
        <v>0</v>
      </c>
      <c r="L76" s="3">
        <f>_xlfn.IFNA(VLOOKUP($A76,compare_all!$A$2:$L$325,12,FALSE),0)</f>
        <v>343</v>
      </c>
      <c r="M76" s="2">
        <f t="shared" si="4"/>
        <v>-0.11003236245954692</v>
      </c>
    </row>
    <row r="77" spans="1:15" x14ac:dyDescent="0.25">
      <c r="A77" t="s">
        <v>27</v>
      </c>
      <c r="B77" t="str">
        <f>_xlfn.IFNA(VLOOKUP(A77,bkrcast_1530to1830!$F$1:$H$630,3,FALSE),"-")</f>
        <v>LocalBus</v>
      </c>
      <c r="C77" s="3">
        <f>_xlfn.IFNA(VLOOKUP($A77,compare_all!$A$2:$L$325,3,FALSE),0)</f>
        <v>85</v>
      </c>
      <c r="D77" s="3">
        <f>_xlfn.IFNA(VLOOKUP($A77,compare_all!$A$2:$L$325,4,FALSE),0)</f>
        <v>78.5</v>
      </c>
      <c r="E77" s="3">
        <f>_xlfn.IFNA(VLOOKUP($A77,compare_all!$A$2:$L$325,5,FALSE),0)</f>
        <v>107.5</v>
      </c>
      <c r="F77" s="3">
        <f>_xlfn.IFNA(VLOOKUP($A77,compare_all!$A$2:$L$325,6,FALSE),0)</f>
        <v>40</v>
      </c>
      <c r="G77" s="3">
        <f>_xlfn.IFNA(VLOOKUP($A77,compare_all!$A$2:$L$325,7,FALSE),0)</f>
        <v>311</v>
      </c>
      <c r="H77" s="3">
        <f>_xlfn.IFNA(VLOOKUP($A77,compare_all!$A$2:$L$325,8,FALSE),0)</f>
        <v>416</v>
      </c>
      <c r="I77" s="3">
        <f>_xlfn.IFNA(VLOOKUP($A77,compare_all!$A$2:$L$325,9,FALSE),0)</f>
        <v>428</v>
      </c>
      <c r="J77" s="3">
        <f>_xlfn.IFNA(VLOOKUP($A77,compare_all!$A$2:$L$325,10,FALSE),0)</f>
        <v>431</v>
      </c>
      <c r="K77" s="3">
        <f>_xlfn.IFNA(VLOOKUP($A77,compare_all!$A$2:$L$325,11,FALSE),0)</f>
        <v>220</v>
      </c>
      <c r="L77" s="3">
        <f>_xlfn.IFNA(VLOOKUP($A77,compare_all!$A$2:$L$325,12,FALSE),0)</f>
        <v>1495</v>
      </c>
      <c r="M77" s="2">
        <f t="shared" si="4"/>
        <v>-3.807073954983923</v>
      </c>
    </row>
    <row r="78" spans="1:15" x14ac:dyDescent="0.25">
      <c r="A78" t="s">
        <v>22</v>
      </c>
      <c r="B78" t="str">
        <f>_xlfn.IFNA(VLOOKUP(A78,bkrcast_1530to1830!$F$1:$H$630,3,FALSE),"-")</f>
        <v>LocalBus</v>
      </c>
      <c r="C78" s="3">
        <f>_xlfn.IFNA(VLOOKUP($A78,compare_all!$A$2:$L$325,3,FALSE),0)</f>
        <v>53</v>
      </c>
      <c r="D78" s="3">
        <f>_xlfn.IFNA(VLOOKUP($A78,compare_all!$A$2:$L$325,4,FALSE),0)</f>
        <v>156.5</v>
      </c>
      <c r="E78" s="3">
        <f>_xlfn.IFNA(VLOOKUP($A78,compare_all!$A$2:$L$325,5,FALSE),0)</f>
        <v>72.5</v>
      </c>
      <c r="F78" s="3">
        <f>_xlfn.IFNA(VLOOKUP($A78,compare_all!$A$2:$L$325,6,FALSE),0)</f>
        <v>47</v>
      </c>
      <c r="G78" s="3">
        <f>_xlfn.IFNA(VLOOKUP($A78,compare_all!$A$2:$L$325,7,FALSE),0)</f>
        <v>329</v>
      </c>
      <c r="H78" s="3">
        <f>_xlfn.IFNA(VLOOKUP($A78,compare_all!$A$2:$L$325,8,FALSE),0)</f>
        <v>0</v>
      </c>
      <c r="I78" s="3">
        <f>_xlfn.IFNA(VLOOKUP($A78,compare_all!$A$2:$L$325,9,FALSE),0)</f>
        <v>0</v>
      </c>
      <c r="J78" s="3">
        <f>_xlfn.IFNA(VLOOKUP($A78,compare_all!$A$2:$L$325,10,FALSE),0)</f>
        <v>0</v>
      </c>
      <c r="K78" s="3">
        <f>_xlfn.IFNA(VLOOKUP($A78,compare_all!$A$2:$L$325,11,FALSE),0)</f>
        <v>0.06</v>
      </c>
      <c r="L78" s="3">
        <f>_xlfn.IFNA(VLOOKUP($A78,compare_all!$A$2:$L$325,12,FALSE),0)</f>
        <v>0.06</v>
      </c>
      <c r="M78" s="2">
        <f t="shared" si="4"/>
        <v>0.99981762917933126</v>
      </c>
    </row>
    <row r="79" spans="1:15" x14ac:dyDescent="0.25">
      <c r="A79" t="s">
        <v>244</v>
      </c>
      <c r="B79" t="str">
        <f>_xlfn.IFNA(VLOOKUP(A79,bkrcast_1530to1830!$F$1:$H$630,3,FALSE),"-")</f>
        <v>LocalBus</v>
      </c>
      <c r="C79" s="3">
        <f>_xlfn.IFNA(VLOOKUP($A79,compare_all!$A$2:$L$325,3,FALSE),0)</f>
        <v>49</v>
      </c>
      <c r="D79" s="3">
        <f>_xlfn.IFNA(VLOOKUP($A79,compare_all!$A$2:$L$325,4,FALSE),0)</f>
        <v>154</v>
      </c>
      <c r="E79" s="3">
        <f>_xlfn.IFNA(VLOOKUP($A79,compare_all!$A$2:$L$325,5,FALSE),0)</f>
        <v>74.5</v>
      </c>
      <c r="F79" s="3">
        <f>_xlfn.IFNA(VLOOKUP($A79,compare_all!$A$2:$L$325,6,FALSE),0)</f>
        <v>58.5</v>
      </c>
      <c r="G79" s="3">
        <f>_xlfn.IFNA(VLOOKUP($A79,compare_all!$A$2:$L$325,7,FALSE),0)</f>
        <v>336</v>
      </c>
      <c r="H79" s="3">
        <f>_xlfn.IFNA(VLOOKUP($A79,compare_all!$A$2:$L$325,8,FALSE),0)</f>
        <v>0</v>
      </c>
      <c r="I79" s="3">
        <f>_xlfn.IFNA(VLOOKUP($A79,compare_all!$A$2:$L$325,9,FALSE),0)</f>
        <v>0</v>
      </c>
      <c r="J79" s="3">
        <f>_xlfn.IFNA(VLOOKUP($A79,compare_all!$A$2:$L$325,10,FALSE),0)</f>
        <v>0</v>
      </c>
      <c r="K79" s="3">
        <f>_xlfn.IFNA(VLOOKUP($A79,compare_all!$A$2:$L$325,11,FALSE),0)</f>
        <v>0</v>
      </c>
      <c r="L79" s="3">
        <f>_xlfn.IFNA(VLOOKUP($A79,compare_all!$A$2:$L$325,12,FALSE),0)</f>
        <v>0</v>
      </c>
      <c r="M79" s="2">
        <f t="shared" si="4"/>
        <v>1</v>
      </c>
    </row>
    <row r="80" spans="1:15" x14ac:dyDescent="0.25">
      <c r="A80" t="s">
        <v>55</v>
      </c>
      <c r="B80" t="str">
        <f>_xlfn.IFNA(VLOOKUP(A80,bkrcast_1530to1830!$F$1:$H$630,3,FALSE),"-")</f>
        <v>LocalBus</v>
      </c>
      <c r="C80" s="3">
        <f>_xlfn.IFNA(VLOOKUP($A80,compare_all!$A$2:$L$325,3,FALSE),0)</f>
        <v>33</v>
      </c>
      <c r="D80" s="3">
        <f>_xlfn.IFNA(VLOOKUP($A80,compare_all!$A$2:$L$325,4,FALSE),0)</f>
        <v>208</v>
      </c>
      <c r="E80" s="3">
        <f>_xlfn.IFNA(VLOOKUP($A80,compare_all!$A$2:$L$325,5,FALSE),0)</f>
        <v>82</v>
      </c>
      <c r="F80" s="3">
        <f>_xlfn.IFNA(VLOOKUP($A80,compare_all!$A$2:$L$325,6,FALSE),0)</f>
        <v>18</v>
      </c>
      <c r="G80" s="3">
        <f>_xlfn.IFNA(VLOOKUP($A80,compare_all!$A$2:$L$325,7,FALSE),0)</f>
        <v>341</v>
      </c>
      <c r="H80" s="3">
        <f>_xlfn.IFNA(VLOOKUP($A80,compare_all!$A$2:$L$325,8,FALSE),0)</f>
        <v>0</v>
      </c>
      <c r="I80" s="3">
        <f>_xlfn.IFNA(VLOOKUP($A80,compare_all!$A$2:$L$325,9,FALSE),0)</f>
        <v>0</v>
      </c>
      <c r="J80" s="3">
        <f>_xlfn.IFNA(VLOOKUP($A80,compare_all!$A$2:$L$325,10,FALSE),0)</f>
        <v>0</v>
      </c>
      <c r="K80" s="3">
        <f>_xlfn.IFNA(VLOOKUP($A80,compare_all!$A$2:$L$325,11,FALSE),0)</f>
        <v>30</v>
      </c>
      <c r="L80" s="3">
        <f>_xlfn.IFNA(VLOOKUP($A80,compare_all!$A$2:$L$325,12,FALSE),0)</f>
        <v>30</v>
      </c>
      <c r="M80" s="2">
        <f t="shared" si="4"/>
        <v>0.91202346041055715</v>
      </c>
    </row>
    <row r="81" spans="1:13" x14ac:dyDescent="0.25">
      <c r="A81" t="s">
        <v>16</v>
      </c>
      <c r="B81" t="str">
        <f>_xlfn.IFNA(VLOOKUP(A81,bkrcast_1530to1830!$F$1:$H$630,3,FALSE),"-")</f>
        <v>LocalBus</v>
      </c>
      <c r="C81" s="3">
        <f>_xlfn.IFNA(VLOOKUP($A81,compare_all!$A$2:$L$325,3,FALSE),0)</f>
        <v>83</v>
      </c>
      <c r="D81" s="3">
        <f>_xlfn.IFNA(VLOOKUP($A81,compare_all!$A$2:$L$325,4,FALSE),0)</f>
        <v>125</v>
      </c>
      <c r="E81" s="3">
        <f>_xlfn.IFNA(VLOOKUP($A81,compare_all!$A$2:$L$325,5,FALSE),0)</f>
        <v>82.5</v>
      </c>
      <c r="F81" s="3">
        <f>_xlfn.IFNA(VLOOKUP($A81,compare_all!$A$2:$L$325,6,FALSE),0)</f>
        <v>51.5</v>
      </c>
      <c r="G81" s="3">
        <f>_xlfn.IFNA(VLOOKUP($A81,compare_all!$A$2:$L$325,7,FALSE),0)</f>
        <v>342</v>
      </c>
      <c r="H81" s="3">
        <f>_xlfn.IFNA(VLOOKUP($A81,compare_all!$A$2:$L$325,8,FALSE),0)</f>
        <v>15</v>
      </c>
      <c r="I81" s="3">
        <f>_xlfn.IFNA(VLOOKUP($A81,compare_all!$A$2:$L$325,9,FALSE),0)</f>
        <v>45</v>
      </c>
      <c r="J81" s="3">
        <f>_xlfn.IFNA(VLOOKUP($A81,compare_all!$A$2:$L$325,10,FALSE),0)</f>
        <v>72</v>
      </c>
      <c r="K81" s="3">
        <f>_xlfn.IFNA(VLOOKUP($A81,compare_all!$A$2:$L$325,11,FALSE),0)</f>
        <v>8</v>
      </c>
      <c r="L81" s="3">
        <f>_xlfn.IFNA(VLOOKUP($A81,compare_all!$A$2:$L$325,12,FALSE),0)</f>
        <v>140</v>
      </c>
      <c r="M81" s="2">
        <f t="shared" si="4"/>
        <v>0.59064327485380119</v>
      </c>
    </row>
    <row r="82" spans="1:13" x14ac:dyDescent="0.25">
      <c r="A82" t="s">
        <v>287</v>
      </c>
      <c r="B82" t="str">
        <f>_xlfn.IFNA(VLOOKUP(A82,bkrcast_1530to1830!$F$1:$H$630,3,FALSE),"-")</f>
        <v>LocalBus</v>
      </c>
      <c r="C82" s="3">
        <f>_xlfn.IFNA(VLOOKUP($A82,compare_all!$A$2:$L$325,3,FALSE),0)</f>
        <v>54</v>
      </c>
      <c r="D82" s="3">
        <f>_xlfn.IFNA(VLOOKUP($A82,compare_all!$A$2:$L$325,4,FALSE),0)</f>
        <v>198</v>
      </c>
      <c r="E82" s="3">
        <f>_xlfn.IFNA(VLOOKUP($A82,compare_all!$A$2:$L$325,5,FALSE),0)</f>
        <v>85.5</v>
      </c>
      <c r="F82" s="3">
        <f>_xlfn.IFNA(VLOOKUP($A82,compare_all!$A$2:$L$325,6,FALSE),0)</f>
        <v>12.5</v>
      </c>
      <c r="G82" s="3">
        <f>_xlfn.IFNA(VLOOKUP($A82,compare_all!$A$2:$L$325,7,FALSE),0)</f>
        <v>350</v>
      </c>
      <c r="H82" s="3">
        <f>_xlfn.IFNA(VLOOKUP($A82,compare_all!$A$2:$L$325,8,FALSE),0)</f>
        <v>44</v>
      </c>
      <c r="I82" s="3">
        <f>_xlfn.IFNA(VLOOKUP($A82,compare_all!$A$2:$L$325,9,FALSE),0)</f>
        <v>22</v>
      </c>
      <c r="J82" s="3">
        <f>_xlfn.IFNA(VLOOKUP($A82,compare_all!$A$2:$L$325,10,FALSE),0)</f>
        <v>6</v>
      </c>
      <c r="K82" s="3">
        <f>_xlfn.IFNA(VLOOKUP($A82,compare_all!$A$2:$L$325,11,FALSE),0)</f>
        <v>17</v>
      </c>
      <c r="L82" s="3">
        <f>_xlfn.IFNA(VLOOKUP($A82,compare_all!$A$2:$L$325,12,FALSE),0)</f>
        <v>89</v>
      </c>
      <c r="M82" s="2">
        <f t="shared" si="4"/>
        <v>0.74571428571428566</v>
      </c>
    </row>
    <row r="83" spans="1:13" x14ac:dyDescent="0.25">
      <c r="A83" t="s">
        <v>103</v>
      </c>
      <c r="B83" t="str">
        <f>_xlfn.IFNA(VLOOKUP(A83,bkrcast_1530to1830!$F$1:$H$630,3,FALSE),"-")</f>
        <v>LocalBus</v>
      </c>
      <c r="C83" s="3">
        <f>_xlfn.IFNA(VLOOKUP($A83,compare_all!$A$2:$L$325,3,FALSE),0)</f>
        <v>156</v>
      </c>
      <c r="D83" s="3">
        <f>_xlfn.IFNA(VLOOKUP($A83,compare_all!$A$2:$L$325,4,FALSE),0)</f>
        <v>17</v>
      </c>
      <c r="E83" s="3">
        <f>_xlfn.IFNA(VLOOKUP($A83,compare_all!$A$2:$L$325,5,FALSE),0)</f>
        <v>182</v>
      </c>
      <c r="F83" s="3">
        <f>_xlfn.IFNA(VLOOKUP($A83,compare_all!$A$2:$L$325,6,FALSE),0)</f>
        <v>0</v>
      </c>
      <c r="G83" s="3">
        <f>_xlfn.IFNA(VLOOKUP($A83,compare_all!$A$2:$L$325,7,FALSE),0)</f>
        <v>355</v>
      </c>
      <c r="H83" s="3">
        <f>_xlfn.IFNA(VLOOKUP($A83,compare_all!$A$2:$L$325,8,FALSE),0)</f>
        <v>2</v>
      </c>
      <c r="I83" s="3">
        <f>_xlfn.IFNA(VLOOKUP($A83,compare_all!$A$2:$L$325,9,FALSE),0)</f>
        <v>0</v>
      </c>
      <c r="J83" s="3">
        <f>_xlfn.IFNA(VLOOKUP($A83,compare_all!$A$2:$L$325,10,FALSE),0)</f>
        <v>269</v>
      </c>
      <c r="K83" s="3">
        <f>_xlfn.IFNA(VLOOKUP($A83,compare_all!$A$2:$L$325,11,FALSE),0)</f>
        <v>0</v>
      </c>
      <c r="L83" s="3">
        <f>_xlfn.IFNA(VLOOKUP($A83,compare_all!$A$2:$L$325,12,FALSE),0)</f>
        <v>271</v>
      </c>
      <c r="M83" s="2">
        <f t="shared" si="4"/>
        <v>0.23661971830985915</v>
      </c>
    </row>
    <row r="84" spans="1:13" x14ac:dyDescent="0.25">
      <c r="A84" t="s">
        <v>53</v>
      </c>
      <c r="B84" t="str">
        <f>_xlfn.IFNA(VLOOKUP(A84,bkrcast_1530to1830!$F$1:$H$630,3,FALSE),"-")</f>
        <v>LocalBus</v>
      </c>
      <c r="C84" s="3">
        <f>_xlfn.IFNA(VLOOKUP($A84,compare_all!$A$2:$L$325,3,FALSE),0)</f>
        <v>52</v>
      </c>
      <c r="D84" s="3">
        <f>_xlfn.IFNA(VLOOKUP($A84,compare_all!$A$2:$L$325,4,FALSE),0)</f>
        <v>181</v>
      </c>
      <c r="E84" s="3">
        <f>_xlfn.IFNA(VLOOKUP($A84,compare_all!$A$2:$L$325,5,FALSE),0)</f>
        <v>90.5</v>
      </c>
      <c r="F84" s="3">
        <f>_xlfn.IFNA(VLOOKUP($A84,compare_all!$A$2:$L$325,6,FALSE),0)</f>
        <v>32.5</v>
      </c>
      <c r="G84" s="3">
        <f>_xlfn.IFNA(VLOOKUP($A84,compare_all!$A$2:$L$325,7,FALSE),0)</f>
        <v>356</v>
      </c>
      <c r="H84" s="3">
        <f>_xlfn.IFNA(VLOOKUP($A84,compare_all!$A$2:$L$325,8,FALSE),0)</f>
        <v>3</v>
      </c>
      <c r="I84" s="3">
        <f>_xlfn.IFNA(VLOOKUP($A84,compare_all!$A$2:$L$325,9,FALSE),0)</f>
        <v>2</v>
      </c>
      <c r="J84" s="3">
        <f>_xlfn.IFNA(VLOOKUP($A84,compare_all!$A$2:$L$325,10,FALSE),0)</f>
        <v>0.1</v>
      </c>
      <c r="K84" s="3">
        <f>_xlfn.IFNA(VLOOKUP($A84,compare_all!$A$2:$L$325,11,FALSE),0)</f>
        <v>0</v>
      </c>
      <c r="L84" s="3">
        <f>_xlfn.IFNA(VLOOKUP($A84,compare_all!$A$2:$L$325,12,FALSE),0)</f>
        <v>5.0999999999999996</v>
      </c>
      <c r="M84" s="2">
        <f t="shared" si="4"/>
        <v>0.98567415730337071</v>
      </c>
    </row>
    <row r="85" spans="1:13" x14ac:dyDescent="0.25">
      <c r="A85" t="s">
        <v>120</v>
      </c>
      <c r="B85" t="str">
        <f>_xlfn.IFNA(VLOOKUP(A85,bkrcast_1530to1830!$F$1:$H$630,3,FALSE),"-")</f>
        <v>LocalBus</v>
      </c>
      <c r="C85" s="3">
        <f>_xlfn.IFNA(VLOOKUP($A85,compare_all!$A$2:$L$325,3,FALSE),0)</f>
        <v>153</v>
      </c>
      <c r="D85" s="3">
        <f>_xlfn.IFNA(VLOOKUP($A85,compare_all!$A$2:$L$325,4,FALSE),0)</f>
        <v>66.5</v>
      </c>
      <c r="E85" s="3">
        <f>_xlfn.IFNA(VLOOKUP($A85,compare_all!$A$2:$L$325,5,FALSE),0)</f>
        <v>131.5</v>
      </c>
      <c r="F85" s="3">
        <f>_xlfn.IFNA(VLOOKUP($A85,compare_all!$A$2:$L$325,6,FALSE),0)</f>
        <v>6</v>
      </c>
      <c r="G85" s="3">
        <f>_xlfn.IFNA(VLOOKUP($A85,compare_all!$A$2:$L$325,7,FALSE),0)</f>
        <v>357</v>
      </c>
      <c r="H85" s="3">
        <f>_xlfn.IFNA(VLOOKUP($A85,compare_all!$A$2:$L$325,8,FALSE),0)</f>
        <v>25</v>
      </c>
      <c r="I85" s="3">
        <f>_xlfn.IFNA(VLOOKUP($A85,compare_all!$A$2:$L$325,9,FALSE),0)</f>
        <v>39</v>
      </c>
      <c r="J85" s="3">
        <f>_xlfn.IFNA(VLOOKUP($A85,compare_all!$A$2:$L$325,10,FALSE),0)</f>
        <v>11</v>
      </c>
      <c r="K85" s="3">
        <f>_xlfn.IFNA(VLOOKUP($A85,compare_all!$A$2:$L$325,11,FALSE),0)</f>
        <v>0</v>
      </c>
      <c r="L85" s="3">
        <f>_xlfn.IFNA(VLOOKUP($A85,compare_all!$A$2:$L$325,12,FALSE),0)</f>
        <v>75</v>
      </c>
      <c r="M85" s="2">
        <f t="shared" si="4"/>
        <v>0.78991596638655459</v>
      </c>
    </row>
    <row r="86" spans="1:13" x14ac:dyDescent="0.25">
      <c r="A86" t="s">
        <v>246</v>
      </c>
      <c r="B86" t="str">
        <f>_xlfn.IFNA(VLOOKUP(A86,bkrcast_1530to1830!$F$1:$H$630,3,FALSE),"-")</f>
        <v>LocalBus</v>
      </c>
      <c r="C86" s="3">
        <f>_xlfn.IFNA(VLOOKUP($A86,compare_all!$A$2:$L$325,3,FALSE),0)</f>
        <v>69</v>
      </c>
      <c r="D86" s="3">
        <f>_xlfn.IFNA(VLOOKUP($A86,compare_all!$A$2:$L$325,4,FALSE),0)</f>
        <v>191.5</v>
      </c>
      <c r="E86" s="3">
        <f>_xlfn.IFNA(VLOOKUP($A86,compare_all!$A$2:$L$325,5,FALSE),0)</f>
        <v>85.5</v>
      </c>
      <c r="F86" s="3">
        <f>_xlfn.IFNA(VLOOKUP($A86,compare_all!$A$2:$L$325,6,FALSE),0)</f>
        <v>11</v>
      </c>
      <c r="G86" s="3">
        <f>_xlfn.IFNA(VLOOKUP($A86,compare_all!$A$2:$L$325,7,FALSE),0)</f>
        <v>357</v>
      </c>
      <c r="H86" s="3">
        <f>_xlfn.IFNA(VLOOKUP($A86,compare_all!$A$2:$L$325,8,FALSE),0)</f>
        <v>75</v>
      </c>
      <c r="I86" s="3">
        <f>_xlfn.IFNA(VLOOKUP($A86,compare_all!$A$2:$L$325,9,FALSE),0)</f>
        <v>283</v>
      </c>
      <c r="J86" s="3">
        <f>_xlfn.IFNA(VLOOKUP($A86,compare_all!$A$2:$L$325,10,FALSE),0)</f>
        <v>260</v>
      </c>
      <c r="K86" s="3">
        <f>_xlfn.IFNA(VLOOKUP($A86,compare_all!$A$2:$L$325,11,FALSE),0)</f>
        <v>0</v>
      </c>
      <c r="L86" s="3">
        <f>_xlfn.IFNA(VLOOKUP($A86,compare_all!$A$2:$L$325,12,FALSE),0)</f>
        <v>618</v>
      </c>
      <c r="M86" s="2">
        <f t="shared" si="4"/>
        <v>-0.73109243697478987</v>
      </c>
    </row>
    <row r="87" spans="1:13" x14ac:dyDescent="0.25">
      <c r="A87" t="s">
        <v>228</v>
      </c>
      <c r="B87" t="str">
        <f>_xlfn.IFNA(VLOOKUP(A87,bkrcast_1530to1830!$F$1:$H$630,3,FALSE),"-")</f>
        <v>LocalBus</v>
      </c>
      <c r="C87" s="3">
        <f>_xlfn.IFNA(VLOOKUP($A87,compare_all!$A$2:$L$325,3,FALSE),0)</f>
        <v>110</v>
      </c>
      <c r="D87" s="3">
        <f>_xlfn.IFNA(VLOOKUP($A87,compare_all!$A$2:$L$325,4,FALSE),0)</f>
        <v>188.5</v>
      </c>
      <c r="E87" s="3">
        <f>_xlfn.IFNA(VLOOKUP($A87,compare_all!$A$2:$L$325,5,FALSE),0)</f>
        <v>59.5</v>
      </c>
      <c r="F87" s="3">
        <f>_xlfn.IFNA(VLOOKUP($A87,compare_all!$A$2:$L$325,6,FALSE),0)</f>
        <v>15</v>
      </c>
      <c r="G87" s="3">
        <f>_xlfn.IFNA(VLOOKUP($A87,compare_all!$A$2:$L$325,7,FALSE),0)</f>
        <v>373</v>
      </c>
      <c r="H87" s="3">
        <f>_xlfn.IFNA(VLOOKUP($A87,compare_all!$A$2:$L$325,8,FALSE),0)</f>
        <v>6</v>
      </c>
      <c r="I87" s="3">
        <f>_xlfn.IFNA(VLOOKUP($A87,compare_all!$A$2:$L$325,9,FALSE),0)</f>
        <v>12</v>
      </c>
      <c r="J87" s="3">
        <f>_xlfn.IFNA(VLOOKUP($A87,compare_all!$A$2:$L$325,10,FALSE),0)</f>
        <v>8</v>
      </c>
      <c r="K87" s="3">
        <f>_xlfn.IFNA(VLOOKUP($A87,compare_all!$A$2:$L$325,11,FALSE),0)</f>
        <v>0</v>
      </c>
      <c r="L87" s="3">
        <f>_xlfn.IFNA(VLOOKUP($A87,compare_all!$A$2:$L$325,12,FALSE),0)</f>
        <v>26</v>
      </c>
      <c r="M87" s="2">
        <f t="shared" si="4"/>
        <v>0.93029490616621979</v>
      </c>
    </row>
    <row r="88" spans="1:13" x14ac:dyDescent="0.25">
      <c r="A88" t="s">
        <v>327</v>
      </c>
      <c r="B88" t="str">
        <f>_xlfn.IFNA(VLOOKUP(A88,bkrcast_1530to1830!$F$1:$H$630,3,FALSE),"-")</f>
        <v>LocalBus</v>
      </c>
      <c r="C88" s="3">
        <f>_xlfn.IFNA(VLOOKUP($A88,compare_all!$A$2:$L$325,3,FALSE),0)</f>
        <v>99</v>
      </c>
      <c r="D88" s="3">
        <f>_xlfn.IFNA(VLOOKUP($A88,compare_all!$A$2:$L$325,4,FALSE),0)</f>
        <v>39</v>
      </c>
      <c r="E88" s="3">
        <f>_xlfn.IFNA(VLOOKUP($A88,compare_all!$A$2:$L$325,5,FALSE),0)</f>
        <v>152.5</v>
      </c>
      <c r="F88" s="3">
        <f>_xlfn.IFNA(VLOOKUP($A88,compare_all!$A$2:$L$325,6,FALSE),0)</f>
        <v>108.5</v>
      </c>
      <c r="G88" s="3">
        <f>_xlfn.IFNA(VLOOKUP($A88,compare_all!$A$2:$L$325,7,FALSE),0)</f>
        <v>399</v>
      </c>
      <c r="H88" s="3">
        <f>_xlfn.IFNA(VLOOKUP($A88,compare_all!$A$2:$L$325,8,FALSE),0)</f>
        <v>577</v>
      </c>
      <c r="I88" s="3">
        <f>_xlfn.IFNA(VLOOKUP($A88,compare_all!$A$2:$L$325,9,FALSE),0)</f>
        <v>0</v>
      </c>
      <c r="J88" s="3">
        <f>_xlfn.IFNA(VLOOKUP($A88,compare_all!$A$2:$L$325,10,FALSE),0)</f>
        <v>675</v>
      </c>
      <c r="K88" s="3">
        <f>_xlfn.IFNA(VLOOKUP($A88,compare_all!$A$2:$L$325,11,FALSE),0)</f>
        <v>0</v>
      </c>
      <c r="L88" s="3">
        <f>_xlfn.IFNA(VLOOKUP($A88,compare_all!$A$2:$L$325,12,FALSE),0)</f>
        <v>1252</v>
      </c>
      <c r="M88" s="2">
        <f t="shared" si="4"/>
        <v>-2.1378446115288221</v>
      </c>
    </row>
    <row r="89" spans="1:13" x14ac:dyDescent="0.25">
      <c r="A89" t="s">
        <v>148</v>
      </c>
      <c r="B89" t="str">
        <f>_xlfn.IFNA(VLOOKUP(A89,bkrcast_1530to1830!$F$1:$H$630,3,FALSE),"-")</f>
        <v>LocalBus</v>
      </c>
      <c r="C89" s="3">
        <f>_xlfn.IFNA(VLOOKUP($A89,compare_all!$A$2:$L$325,3,FALSE),0)</f>
        <v>170</v>
      </c>
      <c r="D89" s="3">
        <f>_xlfn.IFNA(VLOOKUP($A89,compare_all!$A$2:$L$325,4,FALSE),0)</f>
        <v>44</v>
      </c>
      <c r="E89" s="3">
        <f>_xlfn.IFNA(VLOOKUP($A89,compare_all!$A$2:$L$325,5,FALSE),0)</f>
        <v>161.5</v>
      </c>
      <c r="F89" s="3">
        <f>_xlfn.IFNA(VLOOKUP($A89,compare_all!$A$2:$L$325,6,FALSE),0)</f>
        <v>26.5</v>
      </c>
      <c r="G89" s="3">
        <f>_xlfn.IFNA(VLOOKUP($A89,compare_all!$A$2:$L$325,7,FALSE),0)</f>
        <v>402</v>
      </c>
      <c r="H89" s="3">
        <f>_xlfn.IFNA(VLOOKUP($A89,compare_all!$A$2:$L$325,8,FALSE),0)</f>
        <v>245</v>
      </c>
      <c r="I89" s="3">
        <f>_xlfn.IFNA(VLOOKUP($A89,compare_all!$A$2:$L$325,9,FALSE),0)</f>
        <v>460</v>
      </c>
      <c r="J89" s="3">
        <f>_xlfn.IFNA(VLOOKUP($A89,compare_all!$A$2:$L$325,10,FALSE),0)</f>
        <v>393</v>
      </c>
      <c r="K89" s="3">
        <f>_xlfn.IFNA(VLOOKUP($A89,compare_all!$A$2:$L$325,11,FALSE),0)</f>
        <v>0</v>
      </c>
      <c r="L89" s="3">
        <f>_xlfn.IFNA(VLOOKUP($A89,compare_all!$A$2:$L$325,12,FALSE),0)</f>
        <v>1098</v>
      </c>
      <c r="M89" s="2">
        <f t="shared" si="4"/>
        <v>-1.7313432835820894</v>
      </c>
    </row>
    <row r="90" spans="1:13" x14ac:dyDescent="0.25">
      <c r="A90" t="s">
        <v>170</v>
      </c>
      <c r="B90" t="str">
        <f>_xlfn.IFNA(VLOOKUP(A90,bkrcast_1530to1830!$F$1:$H$630,3,FALSE),"-")</f>
        <v>LocalBus</v>
      </c>
      <c r="C90" s="3">
        <f>_xlfn.IFNA(VLOOKUP($A90,compare_all!$A$2:$L$325,3,FALSE),0)</f>
        <v>237</v>
      </c>
      <c r="D90" s="3">
        <f>_xlfn.IFNA(VLOOKUP($A90,compare_all!$A$2:$L$325,4,FALSE),0)</f>
        <v>25</v>
      </c>
      <c r="E90" s="3">
        <f>_xlfn.IFNA(VLOOKUP($A90,compare_all!$A$2:$L$325,5,FALSE),0)</f>
        <v>145</v>
      </c>
      <c r="F90" s="3">
        <f>_xlfn.IFNA(VLOOKUP($A90,compare_all!$A$2:$L$325,6,FALSE),0)</f>
        <v>0</v>
      </c>
      <c r="G90" s="3">
        <f>_xlfn.IFNA(VLOOKUP($A90,compare_all!$A$2:$L$325,7,FALSE),0)</f>
        <v>407</v>
      </c>
      <c r="H90" s="3">
        <f>_xlfn.IFNA(VLOOKUP($A90,compare_all!$A$2:$L$325,8,FALSE),0)</f>
        <v>247</v>
      </c>
      <c r="I90" s="3">
        <f>_xlfn.IFNA(VLOOKUP($A90,compare_all!$A$2:$L$325,9,FALSE),0)</f>
        <v>0</v>
      </c>
      <c r="J90" s="3">
        <f>_xlfn.IFNA(VLOOKUP($A90,compare_all!$A$2:$L$325,10,FALSE),0)</f>
        <v>354</v>
      </c>
      <c r="K90" s="3">
        <f>_xlfn.IFNA(VLOOKUP($A90,compare_all!$A$2:$L$325,11,FALSE),0)</f>
        <v>0</v>
      </c>
      <c r="L90" s="3">
        <f>_xlfn.IFNA(VLOOKUP($A90,compare_all!$A$2:$L$325,12,FALSE),0)</f>
        <v>601</v>
      </c>
      <c r="M90" s="2">
        <f t="shared" si="4"/>
        <v>-0.47665847665847666</v>
      </c>
    </row>
    <row r="91" spans="1:13" x14ac:dyDescent="0.25">
      <c r="A91" t="s">
        <v>154</v>
      </c>
      <c r="B91" t="str">
        <f>_xlfn.IFNA(VLOOKUP(A91,bkrcast_1530to1830!$F$1:$H$630,3,FALSE),"-")</f>
        <v>LocalBus</v>
      </c>
      <c r="C91" s="3">
        <f>_xlfn.IFNA(VLOOKUP($A91,compare_all!$A$2:$L$325,3,FALSE),0)</f>
        <v>184</v>
      </c>
      <c r="D91" s="3">
        <f>_xlfn.IFNA(VLOOKUP($A91,compare_all!$A$2:$L$325,4,FALSE),0)</f>
        <v>20</v>
      </c>
      <c r="E91" s="3">
        <f>_xlfn.IFNA(VLOOKUP($A91,compare_all!$A$2:$L$325,5,FALSE),0)</f>
        <v>165</v>
      </c>
      <c r="F91" s="3">
        <f>_xlfn.IFNA(VLOOKUP($A91,compare_all!$A$2:$L$325,6,FALSE),0)</f>
        <v>41</v>
      </c>
      <c r="G91" s="3">
        <f>_xlfn.IFNA(VLOOKUP($A91,compare_all!$A$2:$L$325,7,FALSE),0)</f>
        <v>410</v>
      </c>
      <c r="H91" s="3">
        <f>_xlfn.IFNA(VLOOKUP($A91,compare_all!$A$2:$L$325,8,FALSE),0)</f>
        <v>689</v>
      </c>
      <c r="I91" s="3">
        <f>_xlfn.IFNA(VLOOKUP($A91,compare_all!$A$2:$L$325,9,FALSE),0)</f>
        <v>1571</v>
      </c>
      <c r="J91" s="3">
        <f>_xlfn.IFNA(VLOOKUP($A91,compare_all!$A$2:$L$325,10,FALSE),0)</f>
        <v>918</v>
      </c>
      <c r="K91" s="3">
        <f>_xlfn.IFNA(VLOOKUP($A91,compare_all!$A$2:$L$325,11,FALSE),0)</f>
        <v>0</v>
      </c>
      <c r="L91" s="3">
        <f>_xlfn.IFNA(VLOOKUP($A91,compare_all!$A$2:$L$325,12,FALSE),0)</f>
        <v>3178</v>
      </c>
      <c r="M91" s="2">
        <f t="shared" si="4"/>
        <v>-6.7512195121951217</v>
      </c>
    </row>
    <row r="92" spans="1:13" x14ac:dyDescent="0.25">
      <c r="A92" t="s">
        <v>28</v>
      </c>
      <c r="B92" t="str">
        <f>_xlfn.IFNA(VLOOKUP(A92,bkrcast_1530to1830!$F$1:$H$630,3,FALSE),"-")</f>
        <v>LocalBus</v>
      </c>
      <c r="C92" s="3">
        <f>_xlfn.IFNA(VLOOKUP($A92,compare_all!$A$2:$L$325,3,FALSE),0)</f>
        <v>55</v>
      </c>
      <c r="D92" s="3">
        <f>_xlfn.IFNA(VLOOKUP($A92,compare_all!$A$2:$L$325,4,FALSE),0)</f>
        <v>236</v>
      </c>
      <c r="E92" s="3">
        <f>_xlfn.IFNA(VLOOKUP($A92,compare_all!$A$2:$L$325,5,FALSE),0)</f>
        <v>78</v>
      </c>
      <c r="F92" s="3">
        <f>_xlfn.IFNA(VLOOKUP($A92,compare_all!$A$2:$L$325,6,FALSE),0)</f>
        <v>57</v>
      </c>
      <c r="G92" s="3">
        <f>_xlfn.IFNA(VLOOKUP($A92,compare_all!$A$2:$L$325,7,FALSE),0)</f>
        <v>426</v>
      </c>
      <c r="H92" s="3">
        <f>_xlfn.IFNA(VLOOKUP($A92,compare_all!$A$2:$L$325,8,FALSE),0)</f>
        <v>184</v>
      </c>
      <c r="I92" s="3">
        <f>_xlfn.IFNA(VLOOKUP($A92,compare_all!$A$2:$L$325,9,FALSE),0)</f>
        <v>193</v>
      </c>
      <c r="J92" s="3">
        <f>_xlfn.IFNA(VLOOKUP($A92,compare_all!$A$2:$L$325,10,FALSE),0)</f>
        <v>192</v>
      </c>
      <c r="K92" s="3">
        <f>_xlfn.IFNA(VLOOKUP($A92,compare_all!$A$2:$L$325,11,FALSE),0)</f>
        <v>117</v>
      </c>
      <c r="L92" s="3">
        <f>_xlfn.IFNA(VLOOKUP($A92,compare_all!$A$2:$L$325,12,FALSE),0)</f>
        <v>686</v>
      </c>
      <c r="M92" s="2">
        <f t="shared" si="4"/>
        <v>-0.61032863849765262</v>
      </c>
    </row>
    <row r="93" spans="1:13" x14ac:dyDescent="0.25">
      <c r="A93" t="s">
        <v>273</v>
      </c>
      <c r="B93" t="str">
        <f>_xlfn.IFNA(VLOOKUP(A93,bkrcast_1530to1830!$F$1:$H$630,3,FALSE),"-")</f>
        <v>LocalBus</v>
      </c>
      <c r="C93" s="3">
        <f>_xlfn.IFNA(VLOOKUP($A93,compare_all!$A$2:$L$325,3,FALSE),0)</f>
        <v>112</v>
      </c>
      <c r="D93" s="3">
        <f>_xlfn.IFNA(VLOOKUP($A93,compare_all!$A$2:$L$325,4,FALSE),0)</f>
        <v>217</v>
      </c>
      <c r="E93" s="3">
        <f>_xlfn.IFNA(VLOOKUP($A93,compare_all!$A$2:$L$325,5,FALSE),0)</f>
        <v>89</v>
      </c>
      <c r="F93" s="3">
        <f>_xlfn.IFNA(VLOOKUP($A93,compare_all!$A$2:$L$325,6,FALSE),0)</f>
        <v>9</v>
      </c>
      <c r="G93" s="3">
        <f>_xlfn.IFNA(VLOOKUP($A93,compare_all!$A$2:$L$325,7,FALSE),0)</f>
        <v>427</v>
      </c>
      <c r="H93" s="3">
        <f>_xlfn.IFNA(VLOOKUP($A93,compare_all!$A$2:$L$325,8,FALSE),0)</f>
        <v>9</v>
      </c>
      <c r="I93" s="3">
        <f>_xlfn.IFNA(VLOOKUP($A93,compare_all!$A$2:$L$325,9,FALSE),0)</f>
        <v>31</v>
      </c>
      <c r="J93" s="3">
        <f>_xlfn.IFNA(VLOOKUP($A93,compare_all!$A$2:$L$325,10,FALSE),0)</f>
        <v>6</v>
      </c>
      <c r="K93" s="3">
        <f>_xlfn.IFNA(VLOOKUP($A93,compare_all!$A$2:$L$325,11,FALSE),0)</f>
        <v>14</v>
      </c>
      <c r="L93" s="3">
        <f>_xlfn.IFNA(VLOOKUP($A93,compare_all!$A$2:$L$325,12,FALSE),0)</f>
        <v>60</v>
      </c>
      <c r="M93" s="2">
        <f t="shared" si="4"/>
        <v>0.85948477751756436</v>
      </c>
    </row>
    <row r="94" spans="1:13" x14ac:dyDescent="0.25">
      <c r="A94" t="s">
        <v>328</v>
      </c>
      <c r="B94" t="str">
        <f>_xlfn.IFNA(VLOOKUP(A94,bkrcast_1530to1830!$F$1:$H$630,3,FALSE),"-")</f>
        <v>LocalBus</v>
      </c>
      <c r="C94" s="3">
        <f>_xlfn.IFNA(VLOOKUP($A94,compare_all!$A$2:$L$325,3,FALSE),0)</f>
        <v>137</v>
      </c>
      <c r="D94" s="3">
        <f>_xlfn.IFNA(VLOOKUP($A94,compare_all!$A$2:$L$325,4,FALSE),0)</f>
        <v>15.5</v>
      </c>
      <c r="E94" s="3">
        <f>_xlfn.IFNA(VLOOKUP($A94,compare_all!$A$2:$L$325,5,FALSE),0)</f>
        <v>179</v>
      </c>
      <c r="F94" s="3">
        <f>_xlfn.IFNA(VLOOKUP($A94,compare_all!$A$2:$L$325,6,FALSE),0)</f>
        <v>101.5</v>
      </c>
      <c r="G94" s="3">
        <f>_xlfn.IFNA(VLOOKUP($A94,compare_all!$A$2:$L$325,7,FALSE),0)</f>
        <v>433</v>
      </c>
      <c r="H94" s="3">
        <f>_xlfn.IFNA(VLOOKUP($A94,compare_all!$A$2:$L$325,8,FALSE),0)</f>
        <v>67</v>
      </c>
      <c r="I94" s="3">
        <f>_xlfn.IFNA(VLOOKUP($A94,compare_all!$A$2:$L$325,9,FALSE),0)</f>
        <v>0</v>
      </c>
      <c r="J94" s="3">
        <f>_xlfn.IFNA(VLOOKUP($A94,compare_all!$A$2:$L$325,10,FALSE),0)</f>
        <v>59</v>
      </c>
      <c r="K94" s="3">
        <f>_xlfn.IFNA(VLOOKUP($A94,compare_all!$A$2:$L$325,11,FALSE),0)</f>
        <v>0</v>
      </c>
      <c r="L94" s="3">
        <f>_xlfn.IFNA(VLOOKUP($A94,compare_all!$A$2:$L$325,12,FALSE),0)</f>
        <v>126</v>
      </c>
      <c r="M94" s="2">
        <f t="shared" si="4"/>
        <v>0.70900692840646651</v>
      </c>
    </row>
    <row r="95" spans="1:13" x14ac:dyDescent="0.25">
      <c r="A95" t="s">
        <v>15</v>
      </c>
      <c r="B95" t="str">
        <f>_xlfn.IFNA(VLOOKUP(A95,bkrcast_1530to1830!$F$1:$H$630,3,FALSE),"-")</f>
        <v>LocalBus</v>
      </c>
      <c r="C95" s="3">
        <f>_xlfn.IFNA(VLOOKUP($A95,compare_all!$A$2:$L$325,3,FALSE),0)</f>
        <v>109</v>
      </c>
      <c r="D95" s="3">
        <f>_xlfn.IFNA(VLOOKUP($A95,compare_all!$A$2:$L$325,4,FALSE),0)</f>
        <v>165.5</v>
      </c>
      <c r="E95" s="3">
        <f>_xlfn.IFNA(VLOOKUP($A95,compare_all!$A$2:$L$325,5,FALSE),0)</f>
        <v>116</v>
      </c>
      <c r="F95" s="3">
        <f>_xlfn.IFNA(VLOOKUP($A95,compare_all!$A$2:$L$325,6,FALSE),0)</f>
        <v>49.5</v>
      </c>
      <c r="G95" s="3">
        <f>_xlfn.IFNA(VLOOKUP($A95,compare_all!$A$2:$L$325,7,FALSE),0)</f>
        <v>440</v>
      </c>
      <c r="H95" s="3">
        <f>_xlfn.IFNA(VLOOKUP($A95,compare_all!$A$2:$L$325,8,FALSE),0)</f>
        <v>309</v>
      </c>
      <c r="I95" s="3">
        <f>_xlfn.IFNA(VLOOKUP($A95,compare_all!$A$2:$L$325,9,FALSE),0)</f>
        <v>517</v>
      </c>
      <c r="J95" s="3">
        <f>_xlfn.IFNA(VLOOKUP($A95,compare_all!$A$2:$L$325,10,FALSE),0)</f>
        <v>463</v>
      </c>
      <c r="K95" s="3">
        <f>_xlfn.IFNA(VLOOKUP($A95,compare_all!$A$2:$L$325,11,FALSE),0)</f>
        <v>119</v>
      </c>
      <c r="L95" s="3">
        <f>_xlfn.IFNA(VLOOKUP($A95,compare_all!$A$2:$L$325,12,FALSE),0)</f>
        <v>1408</v>
      </c>
      <c r="M95" s="2">
        <f t="shared" si="4"/>
        <v>-2.2000000000000002</v>
      </c>
    </row>
    <row r="96" spans="1:13" x14ac:dyDescent="0.25">
      <c r="A96" t="s">
        <v>279</v>
      </c>
      <c r="B96" t="str">
        <f>_xlfn.IFNA(VLOOKUP(A96,bkrcast_1530to1830!$F$1:$H$630,3,FALSE),"-")</f>
        <v>LocalBus</v>
      </c>
      <c r="C96" s="3">
        <f>_xlfn.IFNA(VLOOKUP($A96,compare_all!$A$2:$L$325,3,FALSE),0)</f>
        <v>74</v>
      </c>
      <c r="D96" s="3">
        <f>_xlfn.IFNA(VLOOKUP($A96,compare_all!$A$2:$L$325,4,FALSE),0)</f>
        <v>239</v>
      </c>
      <c r="E96" s="3">
        <f>_xlfn.IFNA(VLOOKUP($A96,compare_all!$A$2:$L$325,5,FALSE),0)</f>
        <v>100.5</v>
      </c>
      <c r="F96" s="3">
        <f>_xlfn.IFNA(VLOOKUP($A96,compare_all!$A$2:$L$325,6,FALSE),0)</f>
        <v>27.5</v>
      </c>
      <c r="G96" s="3">
        <f>_xlfn.IFNA(VLOOKUP($A96,compare_all!$A$2:$L$325,7,FALSE),0)</f>
        <v>441</v>
      </c>
      <c r="H96" s="3">
        <f>_xlfn.IFNA(VLOOKUP($A96,compare_all!$A$2:$L$325,8,FALSE),0)</f>
        <v>1</v>
      </c>
      <c r="I96" s="3">
        <f>_xlfn.IFNA(VLOOKUP($A96,compare_all!$A$2:$L$325,9,FALSE),0)</f>
        <v>25.2</v>
      </c>
      <c r="J96" s="3">
        <f>_xlfn.IFNA(VLOOKUP($A96,compare_all!$A$2:$L$325,10,FALSE),0)</f>
        <v>30.06</v>
      </c>
      <c r="K96" s="3">
        <f>_xlfn.IFNA(VLOOKUP($A96,compare_all!$A$2:$L$325,11,FALSE),0)</f>
        <v>48</v>
      </c>
      <c r="L96" s="3">
        <f>_xlfn.IFNA(VLOOKUP($A96,compare_all!$A$2:$L$325,12,FALSE),0)</f>
        <v>104.25999999999999</v>
      </c>
      <c r="M96" s="2">
        <f t="shared" si="4"/>
        <v>0.7635827664399093</v>
      </c>
    </row>
    <row r="97" spans="1:13" x14ac:dyDescent="0.25">
      <c r="A97" t="s">
        <v>221</v>
      </c>
      <c r="B97" t="str">
        <f>_xlfn.IFNA(VLOOKUP(A97,bkrcast_1530to1830!$F$1:$H$630,3,FALSE),"-")</f>
        <v>LocalBus</v>
      </c>
      <c r="C97" s="3">
        <f>_xlfn.IFNA(VLOOKUP($A97,compare_all!$A$2:$L$325,3,FALSE),0)</f>
        <v>198</v>
      </c>
      <c r="D97" s="3">
        <f>_xlfn.IFNA(VLOOKUP($A97,compare_all!$A$2:$L$325,4,FALSE),0)</f>
        <v>38</v>
      </c>
      <c r="E97" s="3">
        <f>_xlfn.IFNA(VLOOKUP($A97,compare_all!$A$2:$L$325,5,FALSE),0)</f>
        <v>207</v>
      </c>
      <c r="F97" s="3">
        <f>_xlfn.IFNA(VLOOKUP($A97,compare_all!$A$2:$L$325,6,FALSE),0)</f>
        <v>0</v>
      </c>
      <c r="G97" s="3">
        <f>_xlfn.IFNA(VLOOKUP($A97,compare_all!$A$2:$L$325,7,FALSE),0)</f>
        <v>443</v>
      </c>
      <c r="H97" s="3">
        <f>_xlfn.IFNA(VLOOKUP($A97,compare_all!$A$2:$L$325,8,FALSE),0)</f>
        <v>48</v>
      </c>
      <c r="I97" s="3">
        <f>_xlfn.IFNA(VLOOKUP($A97,compare_all!$A$2:$L$325,9,FALSE),0)</f>
        <v>0</v>
      </c>
      <c r="J97" s="3">
        <f>_xlfn.IFNA(VLOOKUP($A97,compare_all!$A$2:$L$325,10,FALSE),0)</f>
        <v>203</v>
      </c>
      <c r="K97" s="3">
        <f>_xlfn.IFNA(VLOOKUP($A97,compare_all!$A$2:$L$325,11,FALSE),0)</f>
        <v>0</v>
      </c>
      <c r="L97" s="3">
        <f>_xlfn.IFNA(VLOOKUP($A97,compare_all!$A$2:$L$325,12,FALSE),0)</f>
        <v>251</v>
      </c>
      <c r="M97" s="2">
        <f t="shared" si="4"/>
        <v>0.43340857787810383</v>
      </c>
    </row>
    <row r="98" spans="1:13" x14ac:dyDescent="0.25">
      <c r="A98" t="s">
        <v>54</v>
      </c>
      <c r="B98" t="str">
        <f>_xlfn.IFNA(VLOOKUP(A98,bkrcast_1530to1830!$F$1:$H$630,3,FALSE),"-")</f>
        <v>LocalBus</v>
      </c>
      <c r="C98" s="3">
        <f>_xlfn.IFNA(VLOOKUP($A98,compare_all!$A$2:$L$325,3,FALSE),0)</f>
        <v>87</v>
      </c>
      <c r="D98" s="3">
        <f>_xlfn.IFNA(VLOOKUP($A98,compare_all!$A$2:$L$325,4,FALSE),0)</f>
        <v>238</v>
      </c>
      <c r="E98" s="3">
        <f>_xlfn.IFNA(VLOOKUP($A98,compare_all!$A$2:$L$325,5,FALSE),0)</f>
        <v>93.5</v>
      </c>
      <c r="F98" s="3">
        <f>_xlfn.IFNA(VLOOKUP($A98,compare_all!$A$2:$L$325,6,FALSE),0)</f>
        <v>33.5</v>
      </c>
      <c r="G98" s="3">
        <f>_xlfn.IFNA(VLOOKUP($A98,compare_all!$A$2:$L$325,7,FALSE),0)</f>
        <v>452</v>
      </c>
      <c r="H98" s="3">
        <f>_xlfn.IFNA(VLOOKUP($A98,compare_all!$A$2:$L$325,8,FALSE),0)</f>
        <v>72</v>
      </c>
      <c r="I98" s="3">
        <f>_xlfn.IFNA(VLOOKUP($A98,compare_all!$A$2:$L$325,9,FALSE),0)</f>
        <v>113</v>
      </c>
      <c r="J98" s="3">
        <f>_xlfn.IFNA(VLOOKUP($A98,compare_all!$A$2:$L$325,10,FALSE),0)</f>
        <v>273</v>
      </c>
      <c r="K98" s="3">
        <f>_xlfn.IFNA(VLOOKUP($A98,compare_all!$A$2:$L$325,11,FALSE),0)</f>
        <v>58</v>
      </c>
      <c r="L98" s="3">
        <f>_xlfn.IFNA(VLOOKUP($A98,compare_all!$A$2:$L$325,12,FALSE),0)</f>
        <v>516</v>
      </c>
      <c r="M98" s="2">
        <f t="shared" si="4"/>
        <v>-0.1415929203539823</v>
      </c>
    </row>
    <row r="99" spans="1:13" x14ac:dyDescent="0.25">
      <c r="A99" t="s">
        <v>33</v>
      </c>
      <c r="B99" t="str">
        <f>_xlfn.IFNA(VLOOKUP(A99,bkrcast_1530to1830!$F$1:$H$630,3,FALSE),"-")</f>
        <v>LocalBus</v>
      </c>
      <c r="C99" s="3">
        <f>_xlfn.IFNA(VLOOKUP($A99,compare_all!$A$2:$L$325,3,FALSE),0)</f>
        <v>240</v>
      </c>
      <c r="D99" s="3">
        <f>_xlfn.IFNA(VLOOKUP($A99,compare_all!$A$2:$L$325,4,FALSE),0)</f>
        <v>20</v>
      </c>
      <c r="E99" s="3">
        <f>_xlfn.IFNA(VLOOKUP($A99,compare_all!$A$2:$L$325,5,FALSE),0)</f>
        <v>184</v>
      </c>
      <c r="F99" s="3">
        <f>_xlfn.IFNA(VLOOKUP($A99,compare_all!$A$2:$L$325,6,FALSE),0)</f>
        <v>20</v>
      </c>
      <c r="G99" s="3">
        <f>_xlfn.IFNA(VLOOKUP($A99,compare_all!$A$2:$L$325,7,FALSE),0)</f>
        <v>464</v>
      </c>
      <c r="H99" s="3">
        <f>_xlfn.IFNA(VLOOKUP($A99,compare_all!$A$2:$L$325,8,FALSE),0)</f>
        <v>439</v>
      </c>
      <c r="I99" s="3">
        <f>_xlfn.IFNA(VLOOKUP($A99,compare_all!$A$2:$L$325,9,FALSE),0)</f>
        <v>0</v>
      </c>
      <c r="J99" s="3">
        <f>_xlfn.IFNA(VLOOKUP($A99,compare_all!$A$2:$L$325,10,FALSE),0)</f>
        <v>78</v>
      </c>
      <c r="K99" s="3">
        <f>_xlfn.IFNA(VLOOKUP($A99,compare_all!$A$2:$L$325,11,FALSE),0)</f>
        <v>0</v>
      </c>
      <c r="L99" s="3">
        <f>_xlfn.IFNA(VLOOKUP($A99,compare_all!$A$2:$L$325,12,FALSE),0)</f>
        <v>517</v>
      </c>
      <c r="M99" s="2">
        <f t="shared" si="4"/>
        <v>-0.11422413793103449</v>
      </c>
    </row>
    <row r="100" spans="1:13" x14ac:dyDescent="0.25">
      <c r="A100" t="s">
        <v>290</v>
      </c>
      <c r="B100" t="str">
        <f>_xlfn.IFNA(VLOOKUP(A100,bkrcast_1530to1830!$F$1:$H$630,3,FALSE),"-")</f>
        <v>LocalBus</v>
      </c>
      <c r="C100" s="3">
        <f>_xlfn.IFNA(VLOOKUP($A100,compare_all!$A$2:$L$325,3,FALSE),0)</f>
        <v>107</v>
      </c>
      <c r="D100" s="3">
        <f>_xlfn.IFNA(VLOOKUP($A100,compare_all!$A$2:$L$325,4,FALSE),0)</f>
        <v>248</v>
      </c>
      <c r="E100" s="3">
        <f>_xlfn.IFNA(VLOOKUP($A100,compare_all!$A$2:$L$325,5,FALSE),0)</f>
        <v>101.5</v>
      </c>
      <c r="F100" s="3">
        <f>_xlfn.IFNA(VLOOKUP($A100,compare_all!$A$2:$L$325,6,FALSE),0)</f>
        <v>14.5</v>
      </c>
      <c r="G100" s="3">
        <f>_xlfn.IFNA(VLOOKUP($A100,compare_all!$A$2:$L$325,7,FALSE),0)</f>
        <v>471</v>
      </c>
      <c r="H100" s="3">
        <f>_xlfn.IFNA(VLOOKUP($A100,compare_all!$A$2:$L$325,8,FALSE),0)</f>
        <v>1263</v>
      </c>
      <c r="I100" s="3">
        <f>_xlfn.IFNA(VLOOKUP($A100,compare_all!$A$2:$L$325,9,FALSE),0)</f>
        <v>2529</v>
      </c>
      <c r="J100" s="3">
        <f>_xlfn.IFNA(VLOOKUP($A100,compare_all!$A$2:$L$325,10,FALSE),0)</f>
        <v>1383</v>
      </c>
      <c r="K100" s="3">
        <f>_xlfn.IFNA(VLOOKUP($A100,compare_all!$A$2:$L$325,11,FALSE),0)</f>
        <v>1189</v>
      </c>
      <c r="L100" s="3">
        <f>_xlfn.IFNA(VLOOKUP($A100,compare_all!$A$2:$L$325,12,FALSE),0)</f>
        <v>6364</v>
      </c>
      <c r="M100" s="2">
        <f t="shared" si="4"/>
        <v>-12.511677282377919</v>
      </c>
    </row>
    <row r="101" spans="1:13" x14ac:dyDescent="0.25">
      <c r="A101" t="s">
        <v>153</v>
      </c>
      <c r="B101" t="str">
        <f>_xlfn.IFNA(VLOOKUP(A101,bkrcast_1530to1830!$F$1:$H$630,3,FALSE),"-")</f>
        <v>LocalBus</v>
      </c>
      <c r="C101" s="3">
        <f>_xlfn.IFNA(VLOOKUP($A101,compare_all!$A$2:$L$325,3,FALSE),0)</f>
        <v>136</v>
      </c>
      <c r="D101" s="3">
        <f>_xlfn.IFNA(VLOOKUP($A101,compare_all!$A$2:$L$325,4,FALSE),0)</f>
        <v>23.5</v>
      </c>
      <c r="E101" s="3">
        <f>_xlfn.IFNA(VLOOKUP($A101,compare_all!$A$2:$L$325,5,FALSE),0)</f>
        <v>141.5</v>
      </c>
      <c r="F101" s="3">
        <f>_xlfn.IFNA(VLOOKUP($A101,compare_all!$A$2:$L$325,6,FALSE),0)</f>
        <v>178</v>
      </c>
      <c r="G101" s="3">
        <f>_xlfn.IFNA(VLOOKUP($A101,compare_all!$A$2:$L$325,7,FALSE),0)</f>
        <v>479</v>
      </c>
      <c r="H101" s="3">
        <f>_xlfn.IFNA(VLOOKUP($A101,compare_all!$A$2:$L$325,8,FALSE),0)</f>
        <v>816</v>
      </c>
      <c r="I101" s="3">
        <f>_xlfn.IFNA(VLOOKUP($A101,compare_all!$A$2:$L$325,9,FALSE),0)</f>
        <v>0</v>
      </c>
      <c r="J101" s="3">
        <f>_xlfn.IFNA(VLOOKUP($A101,compare_all!$A$2:$L$325,10,FALSE),0)</f>
        <v>555</v>
      </c>
      <c r="K101" s="3">
        <f>_xlfn.IFNA(VLOOKUP($A101,compare_all!$A$2:$L$325,11,FALSE),0)</f>
        <v>0</v>
      </c>
      <c r="L101" s="3">
        <f>_xlfn.IFNA(VLOOKUP($A101,compare_all!$A$2:$L$325,12,FALSE),0)</f>
        <v>1371</v>
      </c>
      <c r="M101" s="2">
        <f t="shared" si="4"/>
        <v>-1.8622129436325678</v>
      </c>
    </row>
    <row r="102" spans="1:13" x14ac:dyDescent="0.25">
      <c r="A102" t="s">
        <v>169</v>
      </c>
      <c r="B102" t="str">
        <f>_xlfn.IFNA(VLOOKUP(A102,bkrcast_1530to1830!$F$1:$H$630,3,FALSE),"-")</f>
        <v>LocalBus</v>
      </c>
      <c r="C102" s="3">
        <f>_xlfn.IFNA(VLOOKUP($A102,compare_all!$A$2:$L$325,3,FALSE),0)</f>
        <v>86</v>
      </c>
      <c r="D102" s="3">
        <f>_xlfn.IFNA(VLOOKUP($A102,compare_all!$A$2:$L$325,4,FALSE),0)</f>
        <v>157</v>
      </c>
      <c r="E102" s="3">
        <f>_xlfn.IFNA(VLOOKUP($A102,compare_all!$A$2:$L$325,5,FALSE),0)</f>
        <v>122</v>
      </c>
      <c r="F102" s="3">
        <f>_xlfn.IFNA(VLOOKUP($A102,compare_all!$A$2:$L$325,6,FALSE),0)</f>
        <v>118</v>
      </c>
      <c r="G102" s="3">
        <f>_xlfn.IFNA(VLOOKUP($A102,compare_all!$A$2:$L$325,7,FALSE),0)</f>
        <v>483</v>
      </c>
      <c r="H102" s="3">
        <f>_xlfn.IFNA(VLOOKUP($A102,compare_all!$A$2:$L$325,8,FALSE),0)</f>
        <v>60</v>
      </c>
      <c r="I102" s="3">
        <f>_xlfn.IFNA(VLOOKUP($A102,compare_all!$A$2:$L$325,9,FALSE),0)</f>
        <v>18</v>
      </c>
      <c r="J102" s="3">
        <f>_xlfn.IFNA(VLOOKUP($A102,compare_all!$A$2:$L$325,10,FALSE),0)</f>
        <v>12</v>
      </c>
      <c r="K102" s="3">
        <f>_xlfn.IFNA(VLOOKUP($A102,compare_all!$A$2:$L$325,11,FALSE),0)</f>
        <v>0</v>
      </c>
      <c r="L102" s="3">
        <f>_xlfn.IFNA(VLOOKUP($A102,compare_all!$A$2:$L$325,12,FALSE),0)</f>
        <v>90</v>
      </c>
      <c r="M102" s="2">
        <f t="shared" si="4"/>
        <v>0.81366459627329191</v>
      </c>
    </row>
    <row r="103" spans="1:13" x14ac:dyDescent="0.25">
      <c r="A103" t="s">
        <v>38</v>
      </c>
      <c r="B103" t="str">
        <f>_xlfn.IFNA(VLOOKUP(A103,bkrcast_1530to1830!$F$1:$H$630,3,FALSE),"-")</f>
        <v>LocalBus</v>
      </c>
      <c r="C103" s="3">
        <f>_xlfn.IFNA(VLOOKUP($A103,compare_all!$A$2:$L$325,3,FALSE),0)</f>
        <v>169</v>
      </c>
      <c r="D103" s="3">
        <f>_xlfn.IFNA(VLOOKUP($A103,compare_all!$A$2:$L$325,4,FALSE),0)</f>
        <v>27</v>
      </c>
      <c r="E103" s="3">
        <f>_xlfn.IFNA(VLOOKUP($A103,compare_all!$A$2:$L$325,5,FALSE),0)</f>
        <v>257.5</v>
      </c>
      <c r="F103" s="3">
        <f>_xlfn.IFNA(VLOOKUP($A103,compare_all!$A$2:$L$325,6,FALSE),0)</f>
        <v>37.5</v>
      </c>
      <c r="G103" s="3">
        <f>_xlfn.IFNA(VLOOKUP($A103,compare_all!$A$2:$L$325,7,FALSE),0)</f>
        <v>491</v>
      </c>
      <c r="H103" s="3">
        <f>_xlfn.IFNA(VLOOKUP($A103,compare_all!$A$2:$L$325,8,FALSE),0)</f>
        <v>198</v>
      </c>
      <c r="I103" s="3">
        <f>_xlfn.IFNA(VLOOKUP($A103,compare_all!$A$2:$L$325,9,FALSE),0)</f>
        <v>0</v>
      </c>
      <c r="J103" s="3">
        <f>_xlfn.IFNA(VLOOKUP($A103,compare_all!$A$2:$L$325,10,FALSE),0)</f>
        <v>287</v>
      </c>
      <c r="K103" s="3">
        <f>_xlfn.IFNA(VLOOKUP($A103,compare_all!$A$2:$L$325,11,FALSE),0)</f>
        <v>0</v>
      </c>
      <c r="L103" s="3">
        <f>_xlfn.IFNA(VLOOKUP($A103,compare_all!$A$2:$L$325,12,FALSE),0)</f>
        <v>485</v>
      </c>
      <c r="M103" s="2">
        <f t="shared" si="4"/>
        <v>1.2219959266802444E-2</v>
      </c>
    </row>
    <row r="104" spans="1:13" x14ac:dyDescent="0.25">
      <c r="A104" t="s">
        <v>280</v>
      </c>
      <c r="B104" t="str">
        <f>_xlfn.IFNA(VLOOKUP(A104,bkrcast_1530to1830!$F$1:$H$630,3,FALSE),"-")</f>
        <v>LocalBus</v>
      </c>
      <c r="C104" s="3">
        <f>_xlfn.IFNA(VLOOKUP($A104,compare_all!$A$2:$L$325,3,FALSE),0)</f>
        <v>109</v>
      </c>
      <c r="D104" s="3">
        <f>_xlfn.IFNA(VLOOKUP($A104,compare_all!$A$2:$L$325,4,FALSE),0)</f>
        <v>254.5</v>
      </c>
      <c r="E104" s="3">
        <f>_xlfn.IFNA(VLOOKUP($A104,compare_all!$A$2:$L$325,5,FALSE),0)</f>
        <v>108</v>
      </c>
      <c r="F104" s="3">
        <f>_xlfn.IFNA(VLOOKUP($A104,compare_all!$A$2:$L$325,6,FALSE),0)</f>
        <v>21.5</v>
      </c>
      <c r="G104" s="3">
        <f>_xlfn.IFNA(VLOOKUP($A104,compare_all!$A$2:$L$325,7,FALSE),0)</f>
        <v>493</v>
      </c>
      <c r="H104" s="3">
        <f>_xlfn.IFNA(VLOOKUP($A104,compare_all!$A$2:$L$325,8,FALSE),0)</f>
        <v>9</v>
      </c>
      <c r="I104" s="3">
        <f>_xlfn.IFNA(VLOOKUP($A104,compare_all!$A$2:$L$325,9,FALSE),0)</f>
        <v>5.2</v>
      </c>
      <c r="J104" s="3">
        <f>_xlfn.IFNA(VLOOKUP($A104,compare_all!$A$2:$L$325,10,FALSE),0)</f>
        <v>0</v>
      </c>
      <c r="K104" s="3">
        <f>_xlfn.IFNA(VLOOKUP($A104,compare_all!$A$2:$L$325,11,FALSE),0)</f>
        <v>26</v>
      </c>
      <c r="L104" s="3">
        <f>_xlfn.IFNA(VLOOKUP($A104,compare_all!$A$2:$L$325,12,FALSE),0)</f>
        <v>40.200000000000003</v>
      </c>
      <c r="M104" s="2">
        <f t="shared" si="4"/>
        <v>0.91845841784989857</v>
      </c>
    </row>
    <row r="105" spans="1:13" x14ac:dyDescent="0.25">
      <c r="A105" t="s">
        <v>307</v>
      </c>
      <c r="B105" t="str">
        <f>_xlfn.IFNA(VLOOKUP(A105,bkrcast_1530to1830!$F$1:$H$630,3,FALSE),"-")</f>
        <v>LocalBus</v>
      </c>
      <c r="C105" s="3">
        <f>_xlfn.IFNA(VLOOKUP($A105,compare_all!$A$2:$L$325,3,FALSE),0)</f>
        <v>130</v>
      </c>
      <c r="D105" s="3">
        <f>_xlfn.IFNA(VLOOKUP($A105,compare_all!$A$2:$L$325,4,FALSE),0)</f>
        <v>170</v>
      </c>
      <c r="E105" s="3">
        <f>_xlfn.IFNA(VLOOKUP($A105,compare_all!$A$2:$L$325,5,FALSE),0)</f>
        <v>127.5</v>
      </c>
      <c r="F105" s="3">
        <f>_xlfn.IFNA(VLOOKUP($A105,compare_all!$A$2:$L$325,6,FALSE),0)</f>
        <v>67.5</v>
      </c>
      <c r="G105" s="3">
        <f>_xlfn.IFNA(VLOOKUP($A105,compare_all!$A$2:$L$325,7,FALSE),0)</f>
        <v>495</v>
      </c>
      <c r="H105" s="3">
        <f>_xlfn.IFNA(VLOOKUP($A105,compare_all!$A$2:$L$325,8,FALSE),0)</f>
        <v>409</v>
      </c>
      <c r="I105" s="3">
        <f>_xlfn.IFNA(VLOOKUP($A105,compare_all!$A$2:$L$325,9,FALSE),0)</f>
        <v>547</v>
      </c>
      <c r="J105" s="3">
        <f>_xlfn.IFNA(VLOOKUP($A105,compare_all!$A$2:$L$325,10,FALSE),0)</f>
        <v>570</v>
      </c>
      <c r="K105" s="3">
        <f>_xlfn.IFNA(VLOOKUP($A105,compare_all!$A$2:$L$325,11,FALSE),0)</f>
        <v>277</v>
      </c>
      <c r="L105" s="3">
        <f>_xlfn.IFNA(VLOOKUP($A105,compare_all!$A$2:$L$325,12,FALSE),0)</f>
        <v>1803</v>
      </c>
      <c r="M105" s="2">
        <f t="shared" si="4"/>
        <v>-2.6424242424242426</v>
      </c>
    </row>
    <row r="106" spans="1:13" x14ac:dyDescent="0.25">
      <c r="A106" t="s">
        <v>43</v>
      </c>
      <c r="B106" t="str">
        <f>_xlfn.IFNA(VLOOKUP(A106,bkrcast_1530to1830!$F$1:$H$630,3,FALSE),"-")</f>
        <v>LocalBus</v>
      </c>
      <c r="C106" s="3">
        <f>_xlfn.IFNA(VLOOKUP($A106,compare_all!$A$2:$L$325,3,FALSE),0)</f>
        <v>217</v>
      </c>
      <c r="D106" s="3">
        <f>_xlfn.IFNA(VLOOKUP($A106,compare_all!$A$2:$L$325,4,FALSE),0)</f>
        <v>21</v>
      </c>
      <c r="E106" s="3">
        <f>_xlfn.IFNA(VLOOKUP($A106,compare_all!$A$2:$L$325,5,FALSE),0)</f>
        <v>207</v>
      </c>
      <c r="F106" s="3">
        <f>_xlfn.IFNA(VLOOKUP($A106,compare_all!$A$2:$L$325,6,FALSE),0)</f>
        <v>52</v>
      </c>
      <c r="G106" s="3">
        <f>_xlfn.IFNA(VLOOKUP($A106,compare_all!$A$2:$L$325,7,FALSE),0)</f>
        <v>497</v>
      </c>
      <c r="H106" s="3">
        <f>_xlfn.IFNA(VLOOKUP($A106,compare_all!$A$2:$L$325,8,FALSE),0)</f>
        <v>132</v>
      </c>
      <c r="I106" s="3">
        <f>_xlfn.IFNA(VLOOKUP($A106,compare_all!$A$2:$L$325,9,FALSE),0)</f>
        <v>0</v>
      </c>
      <c r="J106" s="3">
        <f>_xlfn.IFNA(VLOOKUP($A106,compare_all!$A$2:$L$325,10,FALSE),0)</f>
        <v>221</v>
      </c>
      <c r="K106" s="3">
        <f>_xlfn.IFNA(VLOOKUP($A106,compare_all!$A$2:$L$325,11,FALSE),0)</f>
        <v>0</v>
      </c>
      <c r="L106" s="3">
        <f>_xlfn.IFNA(VLOOKUP($A106,compare_all!$A$2:$L$325,12,FALSE),0)</f>
        <v>353</v>
      </c>
      <c r="M106" s="2">
        <f t="shared" si="4"/>
        <v>0.28973843058350102</v>
      </c>
    </row>
    <row r="107" spans="1:13" x14ac:dyDescent="0.25">
      <c r="A107" t="s">
        <v>245</v>
      </c>
      <c r="B107" t="str">
        <f>_xlfn.IFNA(VLOOKUP(A107,bkrcast_1530to1830!$F$1:$H$630,3,FALSE),"-")</f>
        <v>LocalBus</v>
      </c>
      <c r="C107" s="3">
        <f>_xlfn.IFNA(VLOOKUP($A107,compare_all!$A$2:$L$325,3,FALSE),0)</f>
        <v>77</v>
      </c>
      <c r="D107" s="3">
        <f>_xlfn.IFNA(VLOOKUP($A107,compare_all!$A$2:$L$325,4,FALSE),0)</f>
        <v>248.5</v>
      </c>
      <c r="E107" s="3">
        <f>_xlfn.IFNA(VLOOKUP($A107,compare_all!$A$2:$L$325,5,FALSE),0)</f>
        <v>111</v>
      </c>
      <c r="F107" s="3">
        <f>_xlfn.IFNA(VLOOKUP($A107,compare_all!$A$2:$L$325,6,FALSE),0)</f>
        <v>69.5</v>
      </c>
      <c r="G107" s="3">
        <f>_xlfn.IFNA(VLOOKUP($A107,compare_all!$A$2:$L$325,7,FALSE),0)</f>
        <v>506</v>
      </c>
      <c r="H107" s="3">
        <f>_xlfn.IFNA(VLOOKUP($A107,compare_all!$A$2:$L$325,8,FALSE),0)</f>
        <v>46</v>
      </c>
      <c r="I107" s="3">
        <f>_xlfn.IFNA(VLOOKUP($A107,compare_all!$A$2:$L$325,9,FALSE),0)</f>
        <v>44</v>
      </c>
      <c r="J107" s="3">
        <f>_xlfn.IFNA(VLOOKUP($A107,compare_all!$A$2:$L$325,10,FALSE),0)</f>
        <v>31</v>
      </c>
      <c r="K107" s="3">
        <f>_xlfn.IFNA(VLOOKUP($A107,compare_all!$A$2:$L$325,11,FALSE),0)</f>
        <v>0</v>
      </c>
      <c r="L107" s="3">
        <f>_xlfn.IFNA(VLOOKUP($A107,compare_all!$A$2:$L$325,12,FALSE),0)</f>
        <v>121</v>
      </c>
      <c r="M107" s="2">
        <f t="shared" si="4"/>
        <v>0.76086956521739135</v>
      </c>
    </row>
    <row r="108" spans="1:13" x14ac:dyDescent="0.25">
      <c r="A108" t="s">
        <v>130</v>
      </c>
      <c r="B108" t="str">
        <f>_xlfn.IFNA(VLOOKUP(A108,bkrcast_1530to1830!$F$1:$H$630,3,FALSE),"-")</f>
        <v>ExpBus</v>
      </c>
      <c r="C108" s="3">
        <f>_xlfn.IFNA(VLOOKUP($A108,compare_all!$A$2:$L$325,3,FALSE),0)</f>
        <v>242</v>
      </c>
      <c r="D108" s="3">
        <f>_xlfn.IFNA(VLOOKUP($A108,compare_all!$A$2:$L$325,4,FALSE),0)</f>
        <v>34.5</v>
      </c>
      <c r="E108" s="3">
        <f>_xlfn.IFNA(VLOOKUP($A108,compare_all!$A$2:$L$325,5,FALSE),0)</f>
        <v>160.5</v>
      </c>
      <c r="F108" s="3">
        <f>_xlfn.IFNA(VLOOKUP($A108,compare_all!$A$2:$L$325,6,FALSE),0)</f>
        <v>71</v>
      </c>
      <c r="G108" s="3">
        <f>_xlfn.IFNA(VLOOKUP($A108,compare_all!$A$2:$L$325,7,FALSE),0)</f>
        <v>508</v>
      </c>
      <c r="H108" s="3">
        <f>_xlfn.IFNA(VLOOKUP($A108,compare_all!$A$2:$L$325,8,FALSE),0)</f>
        <v>106</v>
      </c>
      <c r="I108" s="3">
        <f>_xlfn.IFNA(VLOOKUP($A108,compare_all!$A$2:$L$325,9,FALSE),0)</f>
        <v>0</v>
      </c>
      <c r="J108" s="3">
        <f>_xlfn.IFNA(VLOOKUP($A108,compare_all!$A$2:$L$325,10,FALSE),0)</f>
        <v>517</v>
      </c>
      <c r="K108" s="3">
        <f>_xlfn.IFNA(VLOOKUP($A108,compare_all!$A$2:$L$325,11,FALSE),0)</f>
        <v>0</v>
      </c>
      <c r="L108" s="3">
        <f>_xlfn.IFNA(VLOOKUP($A108,compare_all!$A$2:$L$325,12,FALSE),0)</f>
        <v>623</v>
      </c>
      <c r="M108" s="2">
        <f t="shared" si="4"/>
        <v>-0.2263779527559055</v>
      </c>
    </row>
    <row r="109" spans="1:13" x14ac:dyDescent="0.25">
      <c r="A109" t="s">
        <v>45</v>
      </c>
      <c r="B109" t="str">
        <f>_xlfn.IFNA(VLOOKUP(A109,bkrcast_1530to1830!$F$1:$H$630,3,FALSE),"-")</f>
        <v>LocalBus</v>
      </c>
      <c r="C109" s="3">
        <f>_xlfn.IFNA(VLOOKUP($A109,compare_all!$A$2:$L$325,3,FALSE),0)</f>
        <v>210</v>
      </c>
      <c r="D109" s="3">
        <f>_xlfn.IFNA(VLOOKUP($A109,compare_all!$A$2:$L$325,4,FALSE),0)</f>
        <v>112</v>
      </c>
      <c r="E109" s="3">
        <f>_xlfn.IFNA(VLOOKUP($A109,compare_all!$A$2:$L$325,5,FALSE),0)</f>
        <v>164</v>
      </c>
      <c r="F109" s="3">
        <f>_xlfn.IFNA(VLOOKUP($A109,compare_all!$A$2:$L$325,6,FALSE),0)</f>
        <v>36</v>
      </c>
      <c r="G109" s="3">
        <f>_xlfn.IFNA(VLOOKUP($A109,compare_all!$A$2:$L$325,7,FALSE),0)</f>
        <v>522</v>
      </c>
      <c r="H109" s="3">
        <f>_xlfn.IFNA(VLOOKUP($A109,compare_all!$A$2:$L$325,8,FALSE),0)</f>
        <v>158</v>
      </c>
      <c r="I109" s="3">
        <f>_xlfn.IFNA(VLOOKUP($A109,compare_all!$A$2:$L$325,9,FALSE),0)</f>
        <v>40</v>
      </c>
      <c r="J109" s="3">
        <f>_xlfn.IFNA(VLOOKUP($A109,compare_all!$A$2:$L$325,10,FALSE),0)</f>
        <v>119</v>
      </c>
      <c r="K109" s="3">
        <f>_xlfn.IFNA(VLOOKUP($A109,compare_all!$A$2:$L$325,11,FALSE),0)</f>
        <v>0</v>
      </c>
      <c r="L109" s="3">
        <f>_xlfn.IFNA(VLOOKUP($A109,compare_all!$A$2:$L$325,12,FALSE),0)</f>
        <v>317</v>
      </c>
      <c r="M109" s="2">
        <f t="shared" si="4"/>
        <v>0.39272030651340994</v>
      </c>
    </row>
    <row r="110" spans="1:13" x14ac:dyDescent="0.25">
      <c r="A110" t="s">
        <v>48</v>
      </c>
      <c r="B110" t="str">
        <f>_xlfn.IFNA(VLOOKUP(A110,bkrcast_1530to1830!$F$1:$H$630,3,FALSE),"-")</f>
        <v>LocalBus</v>
      </c>
      <c r="C110" s="3">
        <f>_xlfn.IFNA(VLOOKUP($A110,compare_all!$A$2:$L$325,3,FALSE),0)</f>
        <v>232</v>
      </c>
      <c r="D110" s="3">
        <f>_xlfn.IFNA(VLOOKUP($A110,compare_all!$A$2:$L$325,4,FALSE),0)</f>
        <v>31</v>
      </c>
      <c r="E110" s="3">
        <f>_xlfn.IFNA(VLOOKUP($A110,compare_all!$A$2:$L$325,5,FALSE),0)</f>
        <v>189.5</v>
      </c>
      <c r="F110" s="3">
        <f>_xlfn.IFNA(VLOOKUP($A110,compare_all!$A$2:$L$325,6,FALSE),0)</f>
        <v>70.5</v>
      </c>
      <c r="G110" s="3">
        <f>_xlfn.IFNA(VLOOKUP($A110,compare_all!$A$2:$L$325,7,FALSE),0)</f>
        <v>523</v>
      </c>
      <c r="H110" s="3">
        <f>_xlfn.IFNA(VLOOKUP($A110,compare_all!$A$2:$L$325,8,FALSE),0)</f>
        <v>71</v>
      </c>
      <c r="I110" s="3">
        <f>_xlfn.IFNA(VLOOKUP($A110,compare_all!$A$2:$L$325,9,FALSE),0)</f>
        <v>0</v>
      </c>
      <c r="J110" s="3">
        <f>_xlfn.IFNA(VLOOKUP($A110,compare_all!$A$2:$L$325,10,FALSE),0)</f>
        <v>194</v>
      </c>
      <c r="K110" s="3">
        <f>_xlfn.IFNA(VLOOKUP($A110,compare_all!$A$2:$L$325,11,FALSE),0)</f>
        <v>0</v>
      </c>
      <c r="L110" s="3">
        <f>_xlfn.IFNA(VLOOKUP($A110,compare_all!$A$2:$L$325,12,FALSE),0)</f>
        <v>265</v>
      </c>
      <c r="M110" s="2">
        <f t="shared" si="4"/>
        <v>0.49330783938814532</v>
      </c>
    </row>
    <row r="111" spans="1:13" x14ac:dyDescent="0.25">
      <c r="A111" t="s">
        <v>166</v>
      </c>
      <c r="B111" t="str">
        <f>_xlfn.IFNA(VLOOKUP(A111,bkrcast_1530to1830!$F$1:$H$630,3,FALSE),"-")</f>
        <v>LocalBus</v>
      </c>
      <c r="C111" s="3">
        <f>_xlfn.IFNA(VLOOKUP($A111,compare_all!$A$2:$L$325,3,FALSE),0)</f>
        <v>103</v>
      </c>
      <c r="D111" s="3">
        <f>_xlfn.IFNA(VLOOKUP($A111,compare_all!$A$2:$L$325,4,FALSE),0)</f>
        <v>237</v>
      </c>
      <c r="E111" s="3">
        <f>_xlfn.IFNA(VLOOKUP($A111,compare_all!$A$2:$L$325,5,FALSE),0)</f>
        <v>141.5</v>
      </c>
      <c r="F111" s="3">
        <f>_xlfn.IFNA(VLOOKUP($A111,compare_all!$A$2:$L$325,6,FALSE),0)</f>
        <v>65.5</v>
      </c>
      <c r="G111" s="3">
        <f>_xlfn.IFNA(VLOOKUP($A111,compare_all!$A$2:$L$325,7,FALSE),0)</f>
        <v>547</v>
      </c>
      <c r="H111" s="3">
        <f>_xlfn.IFNA(VLOOKUP($A111,compare_all!$A$2:$L$325,8,FALSE),0)</f>
        <v>2</v>
      </c>
      <c r="I111" s="3">
        <f>_xlfn.IFNA(VLOOKUP($A111,compare_all!$A$2:$L$325,9,FALSE),0)</f>
        <v>8.1999999999999993</v>
      </c>
      <c r="J111" s="3">
        <f>_xlfn.IFNA(VLOOKUP($A111,compare_all!$A$2:$L$325,10,FALSE),0)</f>
        <v>22.07</v>
      </c>
      <c r="K111" s="3">
        <f>_xlfn.IFNA(VLOOKUP($A111,compare_all!$A$2:$L$325,11,FALSE),0)</f>
        <v>0</v>
      </c>
      <c r="L111" s="3">
        <f>_xlfn.IFNA(VLOOKUP($A111,compare_all!$A$2:$L$325,12,FALSE),0)</f>
        <v>32.269999999999996</v>
      </c>
      <c r="M111" s="2">
        <f t="shared" si="4"/>
        <v>0.94100548446069476</v>
      </c>
    </row>
    <row r="112" spans="1:13" x14ac:dyDescent="0.25">
      <c r="A112" t="s">
        <v>135</v>
      </c>
      <c r="B112" t="str">
        <f>_xlfn.IFNA(VLOOKUP(A112,bkrcast_1530to1830!$F$1:$H$630,3,FALSE),"-")</f>
        <v>LocalBus</v>
      </c>
      <c r="C112" s="3">
        <f>_xlfn.IFNA(VLOOKUP($A112,compare_all!$A$2:$L$325,3,FALSE),0)</f>
        <v>204</v>
      </c>
      <c r="D112" s="3">
        <f>_xlfn.IFNA(VLOOKUP($A112,compare_all!$A$2:$L$325,4,FALSE),0)</f>
        <v>102.5</v>
      </c>
      <c r="E112" s="3">
        <f>_xlfn.IFNA(VLOOKUP($A112,compare_all!$A$2:$L$325,5,FALSE),0)</f>
        <v>177.5</v>
      </c>
      <c r="F112" s="3">
        <f>_xlfn.IFNA(VLOOKUP($A112,compare_all!$A$2:$L$325,6,FALSE),0)</f>
        <v>65</v>
      </c>
      <c r="G112" s="3">
        <f>_xlfn.IFNA(VLOOKUP($A112,compare_all!$A$2:$L$325,7,FALSE),0)</f>
        <v>549</v>
      </c>
      <c r="H112" s="3">
        <f>_xlfn.IFNA(VLOOKUP($A112,compare_all!$A$2:$L$325,8,FALSE),0)</f>
        <v>106</v>
      </c>
      <c r="I112" s="3">
        <f>_xlfn.IFNA(VLOOKUP($A112,compare_all!$A$2:$L$325,9,FALSE),0)</f>
        <v>0</v>
      </c>
      <c r="J112" s="3">
        <f>_xlfn.IFNA(VLOOKUP($A112,compare_all!$A$2:$L$325,10,FALSE),0)</f>
        <v>433</v>
      </c>
      <c r="K112" s="3">
        <f>_xlfn.IFNA(VLOOKUP($A112,compare_all!$A$2:$L$325,11,FALSE),0)</f>
        <v>0</v>
      </c>
      <c r="L112" s="3">
        <f>_xlfn.IFNA(VLOOKUP($A112,compare_all!$A$2:$L$325,12,FALSE),0)</f>
        <v>539</v>
      </c>
      <c r="M112" s="2">
        <f t="shared" si="4"/>
        <v>1.8214936247723135E-2</v>
      </c>
    </row>
    <row r="113" spans="1:13" x14ac:dyDescent="0.25">
      <c r="A113" t="s">
        <v>18</v>
      </c>
      <c r="B113" t="str">
        <f>_xlfn.IFNA(VLOOKUP(A113,bkrcast_1530to1830!$F$1:$H$630,3,FALSE),"-")</f>
        <v>LocalBus</v>
      </c>
      <c r="C113" s="3">
        <f>_xlfn.IFNA(VLOOKUP($A113,compare_all!$A$2:$L$325,3,FALSE),0)</f>
        <v>85</v>
      </c>
      <c r="D113" s="3">
        <f>_xlfn.IFNA(VLOOKUP($A113,compare_all!$A$2:$L$325,4,FALSE),0)</f>
        <v>250</v>
      </c>
      <c r="E113" s="3">
        <f>_xlfn.IFNA(VLOOKUP($A113,compare_all!$A$2:$L$325,5,FALSE),0)</f>
        <v>142</v>
      </c>
      <c r="F113" s="3">
        <f>_xlfn.IFNA(VLOOKUP($A113,compare_all!$A$2:$L$325,6,FALSE),0)</f>
        <v>82</v>
      </c>
      <c r="G113" s="3">
        <f>_xlfn.IFNA(VLOOKUP($A113,compare_all!$A$2:$L$325,7,FALSE),0)</f>
        <v>559</v>
      </c>
      <c r="H113" s="3">
        <f>_xlfn.IFNA(VLOOKUP($A113,compare_all!$A$2:$L$325,8,FALSE),0)</f>
        <v>40</v>
      </c>
      <c r="I113" s="3">
        <f>_xlfn.IFNA(VLOOKUP($A113,compare_all!$A$2:$L$325,9,FALSE),0)</f>
        <v>110</v>
      </c>
      <c r="J113" s="3">
        <f>_xlfn.IFNA(VLOOKUP($A113,compare_all!$A$2:$L$325,10,FALSE),0)</f>
        <v>112</v>
      </c>
      <c r="K113" s="3">
        <f>_xlfn.IFNA(VLOOKUP($A113,compare_all!$A$2:$L$325,11,FALSE),0)</f>
        <v>24</v>
      </c>
      <c r="L113" s="3">
        <f>_xlfn.IFNA(VLOOKUP($A113,compare_all!$A$2:$L$325,12,FALSE),0)</f>
        <v>286</v>
      </c>
      <c r="M113" s="2">
        <f t="shared" si="4"/>
        <v>0.48837209302325579</v>
      </c>
    </row>
    <row r="114" spans="1:13" x14ac:dyDescent="0.25">
      <c r="A114" t="s">
        <v>30</v>
      </c>
      <c r="B114" t="str">
        <f>_xlfn.IFNA(VLOOKUP(A114,bkrcast_1530to1830!$F$1:$H$630,3,FALSE),"-")</f>
        <v>LocalBus</v>
      </c>
      <c r="C114" s="3">
        <f>_xlfn.IFNA(VLOOKUP($A114,compare_all!$A$2:$L$325,3,FALSE),0)</f>
        <v>105</v>
      </c>
      <c r="D114" s="3">
        <f>_xlfn.IFNA(VLOOKUP($A114,compare_all!$A$2:$L$325,4,FALSE),0)</f>
        <v>228.5</v>
      </c>
      <c r="E114" s="3">
        <f>_xlfn.IFNA(VLOOKUP($A114,compare_all!$A$2:$L$325,5,FALSE),0)</f>
        <v>135</v>
      </c>
      <c r="F114" s="3">
        <f>_xlfn.IFNA(VLOOKUP($A114,compare_all!$A$2:$L$325,6,FALSE),0)</f>
        <v>97.5</v>
      </c>
      <c r="G114" s="3">
        <f>_xlfn.IFNA(VLOOKUP($A114,compare_all!$A$2:$L$325,7,FALSE),0)</f>
        <v>566</v>
      </c>
      <c r="H114" s="3">
        <f>_xlfn.IFNA(VLOOKUP($A114,compare_all!$A$2:$L$325,8,FALSE),0)</f>
        <v>332</v>
      </c>
      <c r="I114" s="3">
        <f>_xlfn.IFNA(VLOOKUP($A114,compare_all!$A$2:$L$325,9,FALSE),0)</f>
        <v>338</v>
      </c>
      <c r="J114" s="3">
        <f>_xlfn.IFNA(VLOOKUP($A114,compare_all!$A$2:$L$325,10,FALSE),0)</f>
        <v>271</v>
      </c>
      <c r="K114" s="3">
        <f>_xlfn.IFNA(VLOOKUP($A114,compare_all!$A$2:$L$325,11,FALSE),0)</f>
        <v>63</v>
      </c>
      <c r="L114" s="3">
        <f>_xlfn.IFNA(VLOOKUP($A114,compare_all!$A$2:$L$325,12,FALSE),0)</f>
        <v>1004</v>
      </c>
      <c r="M114" s="2">
        <f t="shared" si="4"/>
        <v>-0.77385159010600701</v>
      </c>
    </row>
    <row r="115" spans="1:13" x14ac:dyDescent="0.25">
      <c r="A115" t="s">
        <v>152</v>
      </c>
      <c r="B115" t="str">
        <f>_xlfn.IFNA(VLOOKUP(A115,bkrcast_1530to1830!$F$1:$H$630,3,FALSE),"-")</f>
        <v>LocalBus</v>
      </c>
      <c r="C115" s="3">
        <f>_xlfn.IFNA(VLOOKUP($A115,compare_all!$A$2:$L$325,3,FALSE),0)</f>
        <v>135</v>
      </c>
      <c r="D115" s="3">
        <f>_xlfn.IFNA(VLOOKUP($A115,compare_all!$A$2:$L$325,4,FALSE),0)</f>
        <v>39</v>
      </c>
      <c r="E115" s="3">
        <f>_xlfn.IFNA(VLOOKUP($A115,compare_all!$A$2:$L$325,5,FALSE),0)</f>
        <v>222.5</v>
      </c>
      <c r="F115" s="3">
        <f>_xlfn.IFNA(VLOOKUP($A115,compare_all!$A$2:$L$325,6,FALSE),0)</f>
        <v>173.5</v>
      </c>
      <c r="G115" s="3">
        <f>_xlfn.IFNA(VLOOKUP($A115,compare_all!$A$2:$L$325,7,FALSE),0)</f>
        <v>570</v>
      </c>
      <c r="H115" s="3">
        <f>_xlfn.IFNA(VLOOKUP($A115,compare_all!$A$2:$L$325,8,FALSE),0)</f>
        <v>1061</v>
      </c>
      <c r="I115" s="3">
        <f>_xlfn.IFNA(VLOOKUP($A115,compare_all!$A$2:$L$325,9,FALSE),0)</f>
        <v>0</v>
      </c>
      <c r="J115" s="3">
        <f>_xlfn.IFNA(VLOOKUP($A115,compare_all!$A$2:$L$325,10,FALSE),0)</f>
        <v>1338</v>
      </c>
      <c r="K115" s="3">
        <f>_xlfn.IFNA(VLOOKUP($A115,compare_all!$A$2:$L$325,11,FALSE),0)</f>
        <v>0</v>
      </c>
      <c r="L115" s="3">
        <f>_xlfn.IFNA(VLOOKUP($A115,compare_all!$A$2:$L$325,12,FALSE),0)</f>
        <v>2399</v>
      </c>
      <c r="M115" s="2">
        <f t="shared" si="4"/>
        <v>-3.2087719298245614</v>
      </c>
    </row>
    <row r="116" spans="1:13" x14ac:dyDescent="0.25">
      <c r="A116" t="s">
        <v>282</v>
      </c>
      <c r="B116" t="str">
        <f>_xlfn.IFNA(VLOOKUP(A116,bkrcast_1530to1830!$F$1:$H$630,3,FALSE),"-")</f>
        <v>LocalBus</v>
      </c>
      <c r="C116" s="3">
        <f>_xlfn.IFNA(VLOOKUP($A116,compare_all!$A$2:$L$325,3,FALSE),0)</f>
        <v>109</v>
      </c>
      <c r="D116" s="3">
        <f>_xlfn.IFNA(VLOOKUP($A116,compare_all!$A$2:$L$325,4,FALSE),0)</f>
        <v>314</v>
      </c>
      <c r="E116" s="3">
        <f>_xlfn.IFNA(VLOOKUP($A116,compare_all!$A$2:$L$325,5,FALSE),0)</f>
        <v>127.5</v>
      </c>
      <c r="F116" s="3">
        <f>_xlfn.IFNA(VLOOKUP($A116,compare_all!$A$2:$L$325,6,FALSE),0)</f>
        <v>33.5</v>
      </c>
      <c r="G116" s="3">
        <f>_xlfn.IFNA(VLOOKUP($A116,compare_all!$A$2:$L$325,7,FALSE),0)</f>
        <v>584</v>
      </c>
      <c r="H116" s="3">
        <f>_xlfn.IFNA(VLOOKUP($A116,compare_all!$A$2:$L$325,8,FALSE),0)</f>
        <v>14</v>
      </c>
      <c r="I116" s="3">
        <f>_xlfn.IFNA(VLOOKUP($A116,compare_all!$A$2:$L$325,9,FALSE),0)</f>
        <v>7</v>
      </c>
      <c r="J116" s="3">
        <f>_xlfn.IFNA(VLOOKUP($A116,compare_all!$A$2:$L$325,10,FALSE),0)</f>
        <v>315</v>
      </c>
      <c r="K116" s="3">
        <f>_xlfn.IFNA(VLOOKUP($A116,compare_all!$A$2:$L$325,11,FALSE),0)</f>
        <v>21</v>
      </c>
      <c r="L116" s="3">
        <f>_xlfn.IFNA(VLOOKUP($A116,compare_all!$A$2:$L$325,12,FALSE),0)</f>
        <v>357</v>
      </c>
      <c r="M116" s="2">
        <f t="shared" si="4"/>
        <v>0.3886986301369863</v>
      </c>
    </row>
    <row r="117" spans="1:13" x14ac:dyDescent="0.25">
      <c r="A117" t="s">
        <v>82</v>
      </c>
      <c r="B117" t="str">
        <f>_xlfn.IFNA(VLOOKUP(A117,bkrcast_1530to1830!$F$1:$H$630,3,FALSE),"-")</f>
        <v>LocalBus</v>
      </c>
      <c r="C117" s="3">
        <f>_xlfn.IFNA(VLOOKUP($A117,compare_all!$A$2:$L$325,3,FALSE),0)</f>
        <v>183</v>
      </c>
      <c r="D117" s="3">
        <f>_xlfn.IFNA(VLOOKUP($A117,compare_all!$A$2:$L$325,4,FALSE),0)</f>
        <v>268</v>
      </c>
      <c r="E117" s="3">
        <f>_xlfn.IFNA(VLOOKUP($A117,compare_all!$A$2:$L$325,5,FALSE),0)</f>
        <v>115.5</v>
      </c>
      <c r="F117" s="3">
        <f>_xlfn.IFNA(VLOOKUP($A117,compare_all!$A$2:$L$325,6,FALSE),0)</f>
        <v>21.5</v>
      </c>
      <c r="G117" s="3">
        <f>_xlfn.IFNA(VLOOKUP($A117,compare_all!$A$2:$L$325,7,FALSE),0)</f>
        <v>588</v>
      </c>
      <c r="H117" s="3">
        <f>_xlfn.IFNA(VLOOKUP($A117,compare_all!$A$2:$L$325,8,FALSE),0)</f>
        <v>66</v>
      </c>
      <c r="I117" s="3">
        <f>_xlfn.IFNA(VLOOKUP($A117,compare_all!$A$2:$L$325,9,FALSE),0)</f>
        <v>160</v>
      </c>
      <c r="J117" s="3">
        <f>_xlfn.IFNA(VLOOKUP($A117,compare_all!$A$2:$L$325,10,FALSE),0)</f>
        <v>98</v>
      </c>
      <c r="K117" s="3">
        <f>_xlfn.IFNA(VLOOKUP($A117,compare_all!$A$2:$L$325,11,FALSE),0)</f>
        <v>0</v>
      </c>
      <c r="L117" s="3">
        <f>_xlfn.IFNA(VLOOKUP($A117,compare_all!$A$2:$L$325,12,FALSE),0)</f>
        <v>324</v>
      </c>
      <c r="M117" s="2">
        <f t="shared" si="4"/>
        <v>0.44897959183673469</v>
      </c>
    </row>
    <row r="118" spans="1:13" x14ac:dyDescent="0.25">
      <c r="A118" t="s">
        <v>161</v>
      </c>
      <c r="B118" t="str">
        <f>_xlfn.IFNA(VLOOKUP(A118,bkrcast_1530to1830!$F$1:$H$630,3,FALSE),"-")</f>
        <v>LocalBus</v>
      </c>
      <c r="C118" s="3">
        <f>_xlfn.IFNA(VLOOKUP($A118,compare_all!$A$2:$L$325,3,FALSE),0)</f>
        <v>192</v>
      </c>
      <c r="D118" s="3">
        <f>_xlfn.IFNA(VLOOKUP($A118,compare_all!$A$2:$L$325,4,FALSE),0)</f>
        <v>58.5</v>
      </c>
      <c r="E118" s="3">
        <f>_xlfn.IFNA(VLOOKUP($A118,compare_all!$A$2:$L$325,5,FALSE),0)</f>
        <v>232</v>
      </c>
      <c r="F118" s="3">
        <f>_xlfn.IFNA(VLOOKUP($A118,compare_all!$A$2:$L$325,6,FALSE),0)</f>
        <v>122.5</v>
      </c>
      <c r="G118" s="3">
        <f>_xlfn.IFNA(VLOOKUP($A118,compare_all!$A$2:$L$325,7,FALSE),0)</f>
        <v>605</v>
      </c>
      <c r="H118" s="3">
        <f>_xlfn.IFNA(VLOOKUP($A118,compare_all!$A$2:$L$325,8,FALSE),0)</f>
        <v>741</v>
      </c>
      <c r="I118" s="3">
        <f>_xlfn.IFNA(VLOOKUP($A118,compare_all!$A$2:$L$325,9,FALSE),0)</f>
        <v>0</v>
      </c>
      <c r="J118" s="3">
        <f>_xlfn.IFNA(VLOOKUP($A118,compare_all!$A$2:$L$325,10,FALSE),0)</f>
        <v>525</v>
      </c>
      <c r="K118" s="3">
        <f>_xlfn.IFNA(VLOOKUP($A118,compare_all!$A$2:$L$325,11,FALSE),0)</f>
        <v>0</v>
      </c>
      <c r="L118" s="3">
        <f>_xlfn.IFNA(VLOOKUP($A118,compare_all!$A$2:$L$325,12,FALSE),0)</f>
        <v>1266</v>
      </c>
      <c r="M118" s="2">
        <f t="shared" si="4"/>
        <v>-1.0925619834710745</v>
      </c>
    </row>
    <row r="119" spans="1:13" x14ac:dyDescent="0.25">
      <c r="A119" t="s">
        <v>276</v>
      </c>
      <c r="B119" t="str">
        <f>_xlfn.IFNA(VLOOKUP(A119,bkrcast_1530to1830!$F$1:$H$630,3,FALSE),"-")</f>
        <v>LocalBus</v>
      </c>
      <c r="C119" s="3">
        <f>_xlfn.IFNA(VLOOKUP($A119,compare_all!$A$2:$L$325,3,FALSE),0)</f>
        <v>130</v>
      </c>
      <c r="D119" s="3">
        <f>_xlfn.IFNA(VLOOKUP($A119,compare_all!$A$2:$L$325,4,FALSE),0)</f>
        <v>302</v>
      </c>
      <c r="E119" s="3">
        <f>_xlfn.IFNA(VLOOKUP($A119,compare_all!$A$2:$L$325,5,FALSE),0)</f>
        <v>115.5</v>
      </c>
      <c r="F119" s="3">
        <f>_xlfn.IFNA(VLOOKUP($A119,compare_all!$A$2:$L$325,6,FALSE),0)</f>
        <v>68.5</v>
      </c>
      <c r="G119" s="3">
        <f>_xlfn.IFNA(VLOOKUP($A119,compare_all!$A$2:$L$325,7,FALSE),0)</f>
        <v>616</v>
      </c>
      <c r="H119" s="3">
        <f>_xlfn.IFNA(VLOOKUP($A119,compare_all!$A$2:$L$325,8,FALSE),0)</f>
        <v>156</v>
      </c>
      <c r="I119" s="3">
        <f>_xlfn.IFNA(VLOOKUP($A119,compare_all!$A$2:$L$325,9,FALSE),0)</f>
        <v>199</v>
      </c>
      <c r="J119" s="3">
        <f>_xlfn.IFNA(VLOOKUP($A119,compare_all!$A$2:$L$325,10,FALSE),0)</f>
        <v>39</v>
      </c>
      <c r="K119" s="3">
        <f>_xlfn.IFNA(VLOOKUP($A119,compare_all!$A$2:$L$325,11,FALSE),0)</f>
        <v>144</v>
      </c>
      <c r="L119" s="3">
        <f>_xlfn.IFNA(VLOOKUP($A119,compare_all!$A$2:$L$325,12,FALSE),0)</f>
        <v>538</v>
      </c>
      <c r="M119" s="2">
        <f t="shared" si="4"/>
        <v>0.12662337662337661</v>
      </c>
    </row>
    <row r="120" spans="1:13" x14ac:dyDescent="0.25">
      <c r="A120" t="s">
        <v>131</v>
      </c>
      <c r="B120" t="str">
        <f>_xlfn.IFNA(VLOOKUP(A120,bkrcast_1530to1830!$F$1:$H$630,3,FALSE),"-")</f>
        <v>ExpBus</v>
      </c>
      <c r="C120" s="3">
        <f>_xlfn.IFNA(VLOOKUP($A120,compare_all!$A$2:$L$325,3,FALSE),0)</f>
        <v>198</v>
      </c>
      <c r="D120" s="3">
        <f>_xlfn.IFNA(VLOOKUP($A120,compare_all!$A$2:$L$325,4,FALSE),0)</f>
        <v>121.5</v>
      </c>
      <c r="E120" s="3">
        <f>_xlfn.IFNA(VLOOKUP($A120,compare_all!$A$2:$L$325,5,FALSE),0)</f>
        <v>185.5</v>
      </c>
      <c r="F120" s="3">
        <f>_xlfn.IFNA(VLOOKUP($A120,compare_all!$A$2:$L$325,6,FALSE),0)</f>
        <v>116</v>
      </c>
      <c r="G120" s="3">
        <f>_xlfn.IFNA(VLOOKUP($A120,compare_all!$A$2:$L$325,7,FALSE),0)</f>
        <v>621</v>
      </c>
      <c r="H120" s="3">
        <f>_xlfn.IFNA(VLOOKUP($A120,compare_all!$A$2:$L$325,8,FALSE),0)</f>
        <v>657</v>
      </c>
      <c r="I120" s="3">
        <f>_xlfn.IFNA(VLOOKUP($A120,compare_all!$A$2:$L$325,9,FALSE),0)</f>
        <v>455</v>
      </c>
      <c r="J120" s="3">
        <f>_xlfn.IFNA(VLOOKUP($A120,compare_all!$A$2:$L$325,10,FALSE),0)</f>
        <v>481</v>
      </c>
      <c r="K120" s="3">
        <f>_xlfn.IFNA(VLOOKUP($A120,compare_all!$A$2:$L$325,11,FALSE),0)</f>
        <v>0</v>
      </c>
      <c r="L120" s="3">
        <f>_xlfn.IFNA(VLOOKUP($A120,compare_all!$A$2:$L$325,12,FALSE),0)</f>
        <v>1593</v>
      </c>
      <c r="M120" s="2">
        <f t="shared" si="4"/>
        <v>-1.5652173913043479</v>
      </c>
    </row>
    <row r="121" spans="1:13" x14ac:dyDescent="0.25">
      <c r="A121" t="s">
        <v>144</v>
      </c>
      <c r="B121" t="str">
        <f>_xlfn.IFNA(VLOOKUP(A121,bkrcast_1530to1830!$F$1:$H$630,3,FALSE),"-")</f>
        <v>ExpBus</v>
      </c>
      <c r="C121" s="3">
        <f>_xlfn.IFNA(VLOOKUP($A121,compare_all!$A$2:$L$325,3,FALSE),0)</f>
        <v>201</v>
      </c>
      <c r="D121" s="3">
        <f>_xlfn.IFNA(VLOOKUP($A121,compare_all!$A$2:$L$325,4,FALSE),0)</f>
        <v>0</v>
      </c>
      <c r="E121" s="3">
        <f>_xlfn.IFNA(VLOOKUP($A121,compare_all!$A$2:$L$325,5,FALSE),0)</f>
        <v>266</v>
      </c>
      <c r="F121" s="3">
        <f>_xlfn.IFNA(VLOOKUP($A121,compare_all!$A$2:$L$325,6,FALSE),0)</f>
        <v>154</v>
      </c>
      <c r="G121" s="3">
        <f>_xlfn.IFNA(VLOOKUP($A121,compare_all!$A$2:$L$325,7,FALSE),0)</f>
        <v>621</v>
      </c>
      <c r="H121" s="3">
        <f>_xlfn.IFNA(VLOOKUP($A121,compare_all!$A$2:$L$325,8,FALSE),0)</f>
        <v>608</v>
      </c>
      <c r="I121" s="3">
        <f>_xlfn.IFNA(VLOOKUP($A121,compare_all!$A$2:$L$325,9,FALSE),0)</f>
        <v>0</v>
      </c>
      <c r="J121" s="3">
        <f>_xlfn.IFNA(VLOOKUP($A121,compare_all!$A$2:$L$325,10,FALSE),0)</f>
        <v>408</v>
      </c>
      <c r="K121" s="3">
        <f>_xlfn.IFNA(VLOOKUP($A121,compare_all!$A$2:$L$325,11,FALSE),0)</f>
        <v>0</v>
      </c>
      <c r="L121" s="3">
        <f>_xlfn.IFNA(VLOOKUP($A121,compare_all!$A$2:$L$325,12,FALSE),0)</f>
        <v>1016</v>
      </c>
      <c r="M121" s="2">
        <f t="shared" si="4"/>
        <v>-0.63607085346215786</v>
      </c>
    </row>
    <row r="122" spans="1:13" x14ac:dyDescent="0.25">
      <c r="A122" t="s">
        <v>101</v>
      </c>
      <c r="B122" t="str">
        <f>_xlfn.IFNA(VLOOKUP(A122,bkrcast_1530to1830!$F$1:$H$630,3,FALSE),"-")</f>
        <v>LocalBus</v>
      </c>
      <c r="C122" s="3">
        <f>_xlfn.IFNA(VLOOKUP($A122,compare_all!$A$2:$L$325,3,FALSE),0)</f>
        <v>314</v>
      </c>
      <c r="D122" s="3">
        <f>_xlfn.IFNA(VLOOKUP($A122,compare_all!$A$2:$L$325,4,FALSE),0)</f>
        <v>0</v>
      </c>
      <c r="E122" s="3">
        <f>_xlfn.IFNA(VLOOKUP($A122,compare_all!$A$2:$L$325,5,FALSE),0)</f>
        <v>321</v>
      </c>
      <c r="F122" s="3">
        <f>_xlfn.IFNA(VLOOKUP($A122,compare_all!$A$2:$L$325,6,FALSE),0)</f>
        <v>0</v>
      </c>
      <c r="G122" s="3">
        <f>_xlfn.IFNA(VLOOKUP($A122,compare_all!$A$2:$L$325,7,FALSE),0)</f>
        <v>635</v>
      </c>
      <c r="H122" s="3">
        <f>_xlfn.IFNA(VLOOKUP($A122,compare_all!$A$2:$L$325,8,FALSE),0)</f>
        <v>2</v>
      </c>
      <c r="I122" s="3">
        <f>_xlfn.IFNA(VLOOKUP($A122,compare_all!$A$2:$L$325,9,FALSE),0)</f>
        <v>0</v>
      </c>
      <c r="J122" s="3">
        <f>_xlfn.IFNA(VLOOKUP($A122,compare_all!$A$2:$L$325,10,FALSE),0)</f>
        <v>372</v>
      </c>
      <c r="K122" s="3">
        <f>_xlfn.IFNA(VLOOKUP($A122,compare_all!$A$2:$L$325,11,FALSE),0)</f>
        <v>0</v>
      </c>
      <c r="L122" s="3">
        <f>_xlfn.IFNA(VLOOKUP($A122,compare_all!$A$2:$L$325,12,FALSE),0)</f>
        <v>374</v>
      </c>
      <c r="M122" s="2">
        <f t="shared" si="4"/>
        <v>0.41102362204724407</v>
      </c>
    </row>
    <row r="123" spans="1:13" x14ac:dyDescent="0.25">
      <c r="A123" t="s">
        <v>11</v>
      </c>
      <c r="B123" t="str">
        <f>_xlfn.IFNA(VLOOKUP(A123,bkrcast_1530to1830!$F$1:$H$630,3,FALSE),"-")</f>
        <v>LocalBus</v>
      </c>
      <c r="C123" s="3">
        <f>_xlfn.IFNA(VLOOKUP($A123,compare_all!$A$2:$L$325,3,FALSE),0)</f>
        <v>140</v>
      </c>
      <c r="D123" s="3">
        <f>_xlfn.IFNA(VLOOKUP($A123,compare_all!$A$2:$L$325,4,FALSE),0)</f>
        <v>250.5</v>
      </c>
      <c r="E123" s="3">
        <f>_xlfn.IFNA(VLOOKUP($A123,compare_all!$A$2:$L$325,5,FALSE),0)</f>
        <v>153</v>
      </c>
      <c r="F123" s="3">
        <f>_xlfn.IFNA(VLOOKUP($A123,compare_all!$A$2:$L$325,6,FALSE),0)</f>
        <v>95.5</v>
      </c>
      <c r="G123" s="3">
        <f>_xlfn.IFNA(VLOOKUP($A123,compare_all!$A$2:$L$325,7,FALSE),0)</f>
        <v>639</v>
      </c>
      <c r="H123" s="3">
        <f>_xlfn.IFNA(VLOOKUP($A123,compare_all!$A$2:$L$325,8,FALSE),0)</f>
        <v>77</v>
      </c>
      <c r="I123" s="3">
        <f>_xlfn.IFNA(VLOOKUP($A123,compare_all!$A$2:$L$325,9,FALSE),0)</f>
        <v>118</v>
      </c>
      <c r="J123" s="3">
        <f>_xlfn.IFNA(VLOOKUP($A123,compare_all!$A$2:$L$325,10,FALSE),0)</f>
        <v>122</v>
      </c>
      <c r="K123" s="3">
        <f>_xlfn.IFNA(VLOOKUP($A123,compare_all!$A$2:$L$325,11,FALSE),0)</f>
        <v>64</v>
      </c>
      <c r="L123" s="3">
        <f>_xlfn.IFNA(VLOOKUP($A123,compare_all!$A$2:$L$325,12,FALSE),0)</f>
        <v>381</v>
      </c>
      <c r="M123" s="2">
        <f t="shared" si="4"/>
        <v>0.40375586854460094</v>
      </c>
    </row>
    <row r="124" spans="1:13" x14ac:dyDescent="0.25">
      <c r="A124" t="s">
        <v>172</v>
      </c>
      <c r="B124" t="str">
        <f>_xlfn.IFNA(VLOOKUP(A124,bkrcast_1530to1830!$F$1:$H$630,3,FALSE),"-")</f>
        <v>ExpBus</v>
      </c>
      <c r="C124" s="3">
        <f>_xlfn.IFNA(VLOOKUP($A124,compare_all!$A$2:$L$325,3,FALSE),0)</f>
        <v>238</v>
      </c>
      <c r="D124" s="3">
        <f>_xlfn.IFNA(VLOOKUP($A124,compare_all!$A$2:$L$325,4,FALSE),0)</f>
        <v>27.5</v>
      </c>
      <c r="E124" s="3">
        <f>_xlfn.IFNA(VLOOKUP($A124,compare_all!$A$2:$L$325,5,FALSE),0)</f>
        <v>223</v>
      </c>
      <c r="F124" s="3">
        <f>_xlfn.IFNA(VLOOKUP($A124,compare_all!$A$2:$L$325,6,FALSE),0)</f>
        <v>158.5</v>
      </c>
      <c r="G124" s="3">
        <f>_xlfn.IFNA(VLOOKUP($A124,compare_all!$A$2:$L$325,7,FALSE),0)</f>
        <v>647</v>
      </c>
      <c r="H124" s="3">
        <f>_xlfn.IFNA(VLOOKUP($A124,compare_all!$A$2:$L$325,8,FALSE),0)</f>
        <v>90</v>
      </c>
      <c r="I124" s="3">
        <f>_xlfn.IFNA(VLOOKUP($A124,compare_all!$A$2:$L$325,9,FALSE),0)</f>
        <v>0</v>
      </c>
      <c r="J124" s="3">
        <f>_xlfn.IFNA(VLOOKUP($A124,compare_all!$A$2:$L$325,10,FALSE),0)</f>
        <v>24</v>
      </c>
      <c r="K124" s="3">
        <f>_xlfn.IFNA(VLOOKUP($A124,compare_all!$A$2:$L$325,11,FALSE),0)</f>
        <v>0</v>
      </c>
      <c r="L124" s="3">
        <f>_xlfn.IFNA(VLOOKUP($A124,compare_all!$A$2:$L$325,12,FALSE),0)</f>
        <v>114</v>
      </c>
      <c r="M124" s="2">
        <f t="shared" si="4"/>
        <v>0.8238021638330757</v>
      </c>
    </row>
    <row r="125" spans="1:13" x14ac:dyDescent="0.25">
      <c r="A125" t="s">
        <v>47</v>
      </c>
      <c r="B125" t="str">
        <f>_xlfn.IFNA(VLOOKUP(A125,bkrcast_1530to1830!$F$1:$H$630,3,FALSE),"-")</f>
        <v>LocalBus</v>
      </c>
      <c r="C125" s="3">
        <f>_xlfn.IFNA(VLOOKUP($A125,compare_all!$A$2:$L$325,3,FALSE),0)</f>
        <v>312</v>
      </c>
      <c r="D125" s="3">
        <f>_xlfn.IFNA(VLOOKUP($A125,compare_all!$A$2:$L$325,4,FALSE),0)</f>
        <v>99.5</v>
      </c>
      <c r="E125" s="3">
        <f>_xlfn.IFNA(VLOOKUP($A125,compare_all!$A$2:$L$325,5,FALSE),0)</f>
        <v>236.5</v>
      </c>
      <c r="F125" s="3">
        <f>_xlfn.IFNA(VLOOKUP($A125,compare_all!$A$2:$L$325,6,FALSE),0)</f>
        <v>0</v>
      </c>
      <c r="G125" s="3">
        <f>_xlfn.IFNA(VLOOKUP($A125,compare_all!$A$2:$L$325,7,FALSE),0)</f>
        <v>648</v>
      </c>
      <c r="H125" s="3">
        <f>_xlfn.IFNA(VLOOKUP($A125,compare_all!$A$2:$L$325,8,FALSE),0)</f>
        <v>478</v>
      </c>
      <c r="I125" s="3">
        <f>_xlfn.IFNA(VLOOKUP($A125,compare_all!$A$2:$L$325,9,FALSE),0)</f>
        <v>25</v>
      </c>
      <c r="J125" s="3">
        <f>_xlfn.IFNA(VLOOKUP($A125,compare_all!$A$2:$L$325,10,FALSE),0)</f>
        <v>323</v>
      </c>
      <c r="K125" s="3">
        <f>_xlfn.IFNA(VLOOKUP($A125,compare_all!$A$2:$L$325,11,FALSE),0)</f>
        <v>0</v>
      </c>
      <c r="L125" s="3">
        <f>_xlfn.IFNA(VLOOKUP($A125,compare_all!$A$2:$L$325,12,FALSE),0)</f>
        <v>826</v>
      </c>
      <c r="M125" s="2">
        <f t="shared" si="4"/>
        <v>-0.27469135802469136</v>
      </c>
    </row>
    <row r="126" spans="1:13" x14ac:dyDescent="0.25">
      <c r="A126" t="s">
        <v>145</v>
      </c>
      <c r="B126" t="str">
        <f>_xlfn.IFNA(VLOOKUP(A126,bkrcast_1530to1830!$F$1:$H$630,3,FALSE),"-")</f>
        <v>LocalBus</v>
      </c>
      <c r="C126" s="3">
        <f>_xlfn.IFNA(VLOOKUP($A126,compare_all!$A$2:$L$325,3,FALSE),0)</f>
        <v>134</v>
      </c>
      <c r="D126" s="3">
        <f>_xlfn.IFNA(VLOOKUP($A126,compare_all!$A$2:$L$325,4,FALSE),0)</f>
        <v>273</v>
      </c>
      <c r="E126" s="3">
        <f>_xlfn.IFNA(VLOOKUP($A126,compare_all!$A$2:$L$325,5,FALSE),0)</f>
        <v>147</v>
      </c>
      <c r="F126" s="3">
        <f>_xlfn.IFNA(VLOOKUP($A126,compare_all!$A$2:$L$325,6,FALSE),0)</f>
        <v>108</v>
      </c>
      <c r="G126" s="3">
        <f>_xlfn.IFNA(VLOOKUP($A126,compare_all!$A$2:$L$325,7,FALSE),0)</f>
        <v>662</v>
      </c>
      <c r="H126" s="3">
        <f>_xlfn.IFNA(VLOOKUP($A126,compare_all!$A$2:$L$325,8,FALSE),0)</f>
        <v>601</v>
      </c>
      <c r="I126" s="3">
        <f>_xlfn.IFNA(VLOOKUP($A126,compare_all!$A$2:$L$325,9,FALSE),0)</f>
        <v>608</v>
      </c>
      <c r="J126" s="3">
        <f>_xlfn.IFNA(VLOOKUP($A126,compare_all!$A$2:$L$325,10,FALSE),0)</f>
        <v>349</v>
      </c>
      <c r="K126" s="3">
        <f>_xlfn.IFNA(VLOOKUP($A126,compare_all!$A$2:$L$325,11,FALSE),0)</f>
        <v>0</v>
      </c>
      <c r="L126" s="3">
        <f>_xlfn.IFNA(VLOOKUP($A126,compare_all!$A$2:$L$325,12,FALSE),0)</f>
        <v>1558</v>
      </c>
      <c r="M126" s="2">
        <f t="shared" si="4"/>
        <v>-1.3534743202416919</v>
      </c>
    </row>
    <row r="127" spans="1:13" x14ac:dyDescent="0.25">
      <c r="A127" t="s">
        <v>102</v>
      </c>
      <c r="B127" t="str">
        <f>_xlfn.IFNA(VLOOKUP(A127,bkrcast_1530to1830!$F$1:$H$630,3,FALSE),"-")</f>
        <v>LocalBus</v>
      </c>
      <c r="C127" s="3">
        <f>_xlfn.IFNA(VLOOKUP($A127,compare_all!$A$2:$L$325,3,FALSE),0)</f>
        <v>316</v>
      </c>
      <c r="D127" s="3">
        <f>_xlfn.IFNA(VLOOKUP($A127,compare_all!$A$2:$L$325,4,FALSE),0)</f>
        <v>43.5</v>
      </c>
      <c r="E127" s="3">
        <f>_xlfn.IFNA(VLOOKUP($A127,compare_all!$A$2:$L$325,5,FALSE),0)</f>
        <v>264</v>
      </c>
      <c r="F127" s="3">
        <f>_xlfn.IFNA(VLOOKUP($A127,compare_all!$A$2:$L$325,6,FALSE),0)</f>
        <v>58.5</v>
      </c>
      <c r="G127" s="3">
        <f>_xlfn.IFNA(VLOOKUP($A127,compare_all!$A$2:$L$325,7,FALSE),0)</f>
        <v>682</v>
      </c>
      <c r="H127" s="3">
        <f>_xlfn.IFNA(VLOOKUP($A127,compare_all!$A$2:$L$325,8,FALSE),0)</f>
        <v>2</v>
      </c>
      <c r="I127" s="3">
        <f>_xlfn.IFNA(VLOOKUP($A127,compare_all!$A$2:$L$325,9,FALSE),0)</f>
        <v>0</v>
      </c>
      <c r="J127" s="3">
        <f>_xlfn.IFNA(VLOOKUP($A127,compare_all!$A$2:$L$325,10,FALSE),0)</f>
        <v>323</v>
      </c>
      <c r="K127" s="3">
        <f>_xlfn.IFNA(VLOOKUP($A127,compare_all!$A$2:$L$325,11,FALSE),0)</f>
        <v>0</v>
      </c>
      <c r="L127" s="3">
        <f>_xlfn.IFNA(VLOOKUP($A127,compare_all!$A$2:$L$325,12,FALSE),0)</f>
        <v>325</v>
      </c>
      <c r="M127" s="2">
        <f t="shared" si="4"/>
        <v>0.52346041055718473</v>
      </c>
    </row>
    <row r="128" spans="1:13" x14ac:dyDescent="0.25">
      <c r="A128" t="s">
        <v>39</v>
      </c>
      <c r="B128" t="str">
        <f>_xlfn.IFNA(VLOOKUP(A128,bkrcast_1530to1830!$F$1:$H$630,3,FALSE),"-")</f>
        <v>LocalBus</v>
      </c>
      <c r="C128" s="3">
        <f>_xlfn.IFNA(VLOOKUP($A128,compare_all!$A$2:$L$325,3,FALSE),0)</f>
        <v>205</v>
      </c>
      <c r="D128" s="3">
        <f>_xlfn.IFNA(VLOOKUP($A128,compare_all!$A$2:$L$325,4,FALSE),0)</f>
        <v>79.5</v>
      </c>
      <c r="E128" s="3">
        <f>_xlfn.IFNA(VLOOKUP($A128,compare_all!$A$2:$L$325,5,FALSE),0)</f>
        <v>213.5</v>
      </c>
      <c r="F128" s="3">
        <f>_xlfn.IFNA(VLOOKUP($A128,compare_all!$A$2:$L$325,6,FALSE),0)</f>
        <v>185</v>
      </c>
      <c r="G128" s="3">
        <f>_xlfn.IFNA(VLOOKUP($A128,compare_all!$A$2:$L$325,7,FALSE),0)</f>
        <v>683</v>
      </c>
      <c r="H128" s="3">
        <f>_xlfn.IFNA(VLOOKUP($A128,compare_all!$A$2:$L$325,8,FALSE),0)</f>
        <v>24</v>
      </c>
      <c r="I128" s="3">
        <f>_xlfn.IFNA(VLOOKUP($A128,compare_all!$A$2:$L$325,9,FALSE),0)</f>
        <v>0.2</v>
      </c>
      <c r="J128" s="3">
        <f>_xlfn.IFNA(VLOOKUP($A128,compare_all!$A$2:$L$325,10,FALSE),0)</f>
        <v>70</v>
      </c>
      <c r="K128" s="3">
        <f>_xlfn.IFNA(VLOOKUP($A128,compare_all!$A$2:$L$325,11,FALSE),0)</f>
        <v>0</v>
      </c>
      <c r="L128" s="3">
        <f>_xlfn.IFNA(VLOOKUP($A128,compare_all!$A$2:$L$325,12,FALSE),0)</f>
        <v>94.2</v>
      </c>
      <c r="M128" s="2">
        <f t="shared" si="4"/>
        <v>0.86207906295754022</v>
      </c>
    </row>
    <row r="129" spans="1:13" x14ac:dyDescent="0.25">
      <c r="A129" t="s">
        <v>277</v>
      </c>
      <c r="B129" t="str">
        <f>_xlfn.IFNA(VLOOKUP(A129,bkrcast_1530to1830!$F$1:$H$630,3,FALSE),"-")</f>
        <v>LocalBus</v>
      </c>
      <c r="C129" s="3">
        <f>_xlfn.IFNA(VLOOKUP($A129,compare_all!$A$2:$L$325,3,FALSE),0)</f>
        <v>149</v>
      </c>
      <c r="D129" s="3">
        <f>_xlfn.IFNA(VLOOKUP($A129,compare_all!$A$2:$L$325,4,FALSE),0)</f>
        <v>327</v>
      </c>
      <c r="E129" s="3">
        <f>_xlfn.IFNA(VLOOKUP($A129,compare_all!$A$2:$L$325,5,FALSE),0)</f>
        <v>173.5</v>
      </c>
      <c r="F129" s="3">
        <f>_xlfn.IFNA(VLOOKUP($A129,compare_all!$A$2:$L$325,6,FALSE),0)</f>
        <v>39.5</v>
      </c>
      <c r="G129" s="3">
        <f>_xlfn.IFNA(VLOOKUP($A129,compare_all!$A$2:$L$325,7,FALSE),0)</f>
        <v>689</v>
      </c>
      <c r="H129" s="3">
        <f>_xlfn.IFNA(VLOOKUP($A129,compare_all!$A$2:$L$325,8,FALSE),0)</f>
        <v>12</v>
      </c>
      <c r="I129" s="3">
        <f>_xlfn.IFNA(VLOOKUP($A129,compare_all!$A$2:$L$325,9,FALSE),0)</f>
        <v>50</v>
      </c>
      <c r="J129" s="3">
        <f>_xlfn.IFNA(VLOOKUP($A129,compare_all!$A$2:$L$325,10,FALSE),0)</f>
        <v>19</v>
      </c>
      <c r="K129" s="3">
        <f>_xlfn.IFNA(VLOOKUP($A129,compare_all!$A$2:$L$325,11,FALSE),0)</f>
        <v>103</v>
      </c>
      <c r="L129" s="3">
        <f>_xlfn.IFNA(VLOOKUP($A129,compare_all!$A$2:$L$325,12,FALSE),0)</f>
        <v>184</v>
      </c>
      <c r="M129" s="2">
        <f t="shared" si="4"/>
        <v>0.73294629898403485</v>
      </c>
    </row>
    <row r="130" spans="1:13" x14ac:dyDescent="0.25">
      <c r="A130" t="s">
        <v>46</v>
      </c>
      <c r="B130" t="str">
        <f>_xlfn.IFNA(VLOOKUP(A130,bkrcast_1530to1830!$F$1:$H$630,3,FALSE),"-")</f>
        <v>LocalBus</v>
      </c>
      <c r="C130" s="3">
        <f>_xlfn.IFNA(VLOOKUP($A130,compare_all!$A$2:$L$325,3,FALSE),0)</f>
        <v>255</v>
      </c>
      <c r="D130" s="3">
        <f>_xlfn.IFNA(VLOOKUP($A130,compare_all!$A$2:$L$325,4,FALSE),0)</f>
        <v>147.5</v>
      </c>
      <c r="E130" s="3">
        <f>_xlfn.IFNA(VLOOKUP($A130,compare_all!$A$2:$L$325,5,FALSE),0)</f>
        <v>258</v>
      </c>
      <c r="F130" s="3">
        <f>_xlfn.IFNA(VLOOKUP($A130,compare_all!$A$2:$L$325,6,FALSE),0)</f>
        <v>30.5</v>
      </c>
      <c r="G130" s="3">
        <f>_xlfn.IFNA(VLOOKUP($A130,compare_all!$A$2:$L$325,7,FALSE),0)</f>
        <v>691</v>
      </c>
      <c r="H130" s="3">
        <f>_xlfn.IFNA(VLOOKUP($A130,compare_all!$A$2:$L$325,8,FALSE),0)</f>
        <v>386</v>
      </c>
      <c r="I130" s="3">
        <f>_xlfn.IFNA(VLOOKUP($A130,compare_all!$A$2:$L$325,9,FALSE),0)</f>
        <v>13</v>
      </c>
      <c r="J130" s="3">
        <f>_xlfn.IFNA(VLOOKUP($A130,compare_all!$A$2:$L$325,10,FALSE),0)</f>
        <v>250</v>
      </c>
      <c r="K130" s="3">
        <f>_xlfn.IFNA(VLOOKUP($A130,compare_all!$A$2:$L$325,11,FALSE),0)</f>
        <v>0</v>
      </c>
      <c r="L130" s="3">
        <f>_xlfn.IFNA(VLOOKUP($A130,compare_all!$A$2:$L$325,12,FALSE),0)</f>
        <v>649</v>
      </c>
      <c r="M130" s="2">
        <f t="shared" si="4"/>
        <v>6.0781476121562955E-2</v>
      </c>
    </row>
    <row r="131" spans="1:13" x14ac:dyDescent="0.25">
      <c r="A131" t="s">
        <v>162</v>
      </c>
      <c r="B131" t="str">
        <f>_xlfn.IFNA(VLOOKUP(A131,bkrcast_1530to1830!$F$1:$H$630,3,FALSE),"-")</f>
        <v>LocalBus</v>
      </c>
      <c r="C131" s="3">
        <f>_xlfn.IFNA(VLOOKUP($A131,compare_all!$A$2:$L$325,3,FALSE),0)</f>
        <v>193</v>
      </c>
      <c r="D131" s="3">
        <f>_xlfn.IFNA(VLOOKUP($A131,compare_all!$A$2:$L$325,4,FALSE),0)</f>
        <v>28.5</v>
      </c>
      <c r="E131" s="3">
        <f>_xlfn.IFNA(VLOOKUP($A131,compare_all!$A$2:$L$325,5,FALSE),0)</f>
        <v>364.5</v>
      </c>
      <c r="F131" s="3">
        <f>_xlfn.IFNA(VLOOKUP($A131,compare_all!$A$2:$L$325,6,FALSE),0)</f>
        <v>107</v>
      </c>
      <c r="G131" s="3">
        <f>_xlfn.IFNA(VLOOKUP($A131,compare_all!$A$2:$L$325,7,FALSE),0)</f>
        <v>693</v>
      </c>
      <c r="H131" s="3">
        <f>_xlfn.IFNA(VLOOKUP($A131,compare_all!$A$2:$L$325,8,FALSE),0)</f>
        <v>743</v>
      </c>
      <c r="I131" s="3">
        <f>_xlfn.IFNA(VLOOKUP($A131,compare_all!$A$2:$L$325,9,FALSE),0)</f>
        <v>0</v>
      </c>
      <c r="J131" s="3">
        <f>_xlfn.IFNA(VLOOKUP($A131,compare_all!$A$2:$L$325,10,FALSE),0)</f>
        <v>527</v>
      </c>
      <c r="K131" s="3">
        <f>_xlfn.IFNA(VLOOKUP($A131,compare_all!$A$2:$L$325,11,FALSE),0)</f>
        <v>0</v>
      </c>
      <c r="L131" s="3">
        <f>_xlfn.IFNA(VLOOKUP($A131,compare_all!$A$2:$L$325,12,FALSE),0)</f>
        <v>1270</v>
      </c>
      <c r="M131" s="2">
        <f t="shared" si="4"/>
        <v>-0.83261183261183258</v>
      </c>
    </row>
    <row r="132" spans="1:13" x14ac:dyDescent="0.25">
      <c r="A132" t="s">
        <v>323</v>
      </c>
      <c r="B132" t="str">
        <f>_xlfn.IFNA(VLOOKUP(A132,bkrcast_1530to1830!$F$1:$H$630,3,FALSE),"-")</f>
        <v>LocalBus</v>
      </c>
      <c r="C132" s="3">
        <f>_xlfn.IFNA(VLOOKUP($A132,compare_all!$A$2:$L$325,3,FALSE),0)</f>
        <v>215</v>
      </c>
      <c r="D132" s="3">
        <f>_xlfn.IFNA(VLOOKUP($A132,compare_all!$A$2:$L$325,4,FALSE),0)</f>
        <v>202</v>
      </c>
      <c r="E132" s="3">
        <f>_xlfn.IFNA(VLOOKUP($A132,compare_all!$A$2:$L$325,5,FALSE),0)</f>
        <v>213</v>
      </c>
      <c r="F132" s="3">
        <f>_xlfn.IFNA(VLOOKUP($A132,compare_all!$A$2:$L$325,6,FALSE),0)</f>
        <v>63</v>
      </c>
      <c r="G132" s="3">
        <f>_xlfn.IFNA(VLOOKUP($A132,compare_all!$A$2:$L$325,7,FALSE),0)</f>
        <v>693</v>
      </c>
      <c r="H132" s="3">
        <f>_xlfn.IFNA(VLOOKUP($A132,compare_all!$A$2:$L$325,8,FALSE),0)</f>
        <v>100</v>
      </c>
      <c r="I132" s="3">
        <f>_xlfn.IFNA(VLOOKUP($A132,compare_all!$A$2:$L$325,9,FALSE),0)</f>
        <v>0</v>
      </c>
      <c r="J132" s="3">
        <f>_xlfn.IFNA(VLOOKUP($A132,compare_all!$A$2:$L$325,10,FALSE),0)</f>
        <v>36</v>
      </c>
      <c r="K132" s="3">
        <f>_xlfn.IFNA(VLOOKUP($A132,compare_all!$A$2:$L$325,11,FALSE),0)</f>
        <v>0</v>
      </c>
      <c r="L132" s="3">
        <f>_xlfn.IFNA(VLOOKUP($A132,compare_all!$A$2:$L$325,12,FALSE),0)</f>
        <v>136</v>
      </c>
      <c r="M132" s="2">
        <f t="shared" si="4"/>
        <v>0.80375180375180377</v>
      </c>
    </row>
    <row r="133" spans="1:13" x14ac:dyDescent="0.25">
      <c r="A133" t="s">
        <v>163</v>
      </c>
      <c r="B133" t="str">
        <f>_xlfn.IFNA(VLOOKUP(A133,bkrcast_1530to1830!$F$1:$H$630,3,FALSE),"-")</f>
        <v>LocalBus</v>
      </c>
      <c r="C133" s="3">
        <f>_xlfn.IFNA(VLOOKUP($A133,compare_all!$A$2:$L$325,3,FALSE),0)</f>
        <v>231</v>
      </c>
      <c r="D133" s="3">
        <f>_xlfn.IFNA(VLOOKUP($A133,compare_all!$A$2:$L$325,4,FALSE),0)</f>
        <v>46</v>
      </c>
      <c r="E133" s="3">
        <f>_xlfn.IFNA(VLOOKUP($A133,compare_all!$A$2:$L$325,5,FALSE),0)</f>
        <v>294.5</v>
      </c>
      <c r="F133" s="3">
        <f>_xlfn.IFNA(VLOOKUP($A133,compare_all!$A$2:$L$325,6,FALSE),0)</f>
        <v>140.5</v>
      </c>
      <c r="G133" s="3">
        <f>_xlfn.IFNA(VLOOKUP($A133,compare_all!$A$2:$L$325,7,FALSE),0)</f>
        <v>712</v>
      </c>
      <c r="H133" s="3">
        <f>_xlfn.IFNA(VLOOKUP($A133,compare_all!$A$2:$L$325,8,FALSE),0)</f>
        <v>814</v>
      </c>
      <c r="I133" s="3">
        <f>_xlfn.IFNA(VLOOKUP($A133,compare_all!$A$2:$L$325,9,FALSE),0)</f>
        <v>0</v>
      </c>
      <c r="J133" s="3">
        <f>_xlfn.IFNA(VLOOKUP($A133,compare_all!$A$2:$L$325,10,FALSE),0)</f>
        <v>307</v>
      </c>
      <c r="K133" s="3">
        <f>_xlfn.IFNA(VLOOKUP($A133,compare_all!$A$2:$L$325,11,FALSE),0)</f>
        <v>0</v>
      </c>
      <c r="L133" s="3">
        <f>_xlfn.IFNA(VLOOKUP($A133,compare_all!$A$2:$L$325,12,FALSE),0)</f>
        <v>1121</v>
      </c>
      <c r="M133" s="2">
        <f t="shared" si="4"/>
        <v>-0.574438202247191</v>
      </c>
    </row>
    <row r="134" spans="1:13" x14ac:dyDescent="0.25">
      <c r="A134" t="s">
        <v>76</v>
      </c>
      <c r="B134" t="str">
        <f>_xlfn.IFNA(VLOOKUP(A134,bkrcast_1530to1830!$F$1:$H$630,3,FALSE),"-")</f>
        <v>ExpBus</v>
      </c>
      <c r="C134" s="3">
        <f>_xlfn.IFNA(VLOOKUP($A134,compare_all!$A$2:$L$325,3,FALSE),0)</f>
        <v>374</v>
      </c>
      <c r="D134" s="3">
        <f>_xlfn.IFNA(VLOOKUP($A134,compare_all!$A$2:$L$325,4,FALSE),0)</f>
        <v>18</v>
      </c>
      <c r="E134" s="3">
        <f>_xlfn.IFNA(VLOOKUP($A134,compare_all!$A$2:$L$325,5,FALSE),0)</f>
        <v>331</v>
      </c>
      <c r="F134" s="3">
        <f>_xlfn.IFNA(VLOOKUP($A134,compare_all!$A$2:$L$325,6,FALSE),0)</f>
        <v>0</v>
      </c>
      <c r="G134" s="3">
        <f>_xlfn.IFNA(VLOOKUP($A134,compare_all!$A$2:$L$325,7,FALSE),0)</f>
        <v>723</v>
      </c>
      <c r="H134" s="3">
        <f>_xlfn.IFNA(VLOOKUP($A134,compare_all!$A$2:$L$325,8,FALSE),0)</f>
        <v>289</v>
      </c>
      <c r="I134" s="3">
        <f>_xlfn.IFNA(VLOOKUP($A134,compare_all!$A$2:$L$325,9,FALSE),0)</f>
        <v>0</v>
      </c>
      <c r="J134" s="3">
        <f>_xlfn.IFNA(VLOOKUP($A134,compare_all!$A$2:$L$325,10,FALSE),0)</f>
        <v>244</v>
      </c>
      <c r="K134" s="3">
        <f>_xlfn.IFNA(VLOOKUP($A134,compare_all!$A$2:$L$325,11,FALSE),0)</f>
        <v>0</v>
      </c>
      <c r="L134" s="3">
        <f>_xlfn.IFNA(VLOOKUP($A134,compare_all!$A$2:$L$325,12,FALSE),0)</f>
        <v>533</v>
      </c>
      <c r="M134" s="2">
        <f t="shared" si="4"/>
        <v>0.26279391424619641</v>
      </c>
    </row>
    <row r="135" spans="1:13" x14ac:dyDescent="0.25">
      <c r="A135" t="s">
        <v>272</v>
      </c>
      <c r="B135" t="str">
        <f>_xlfn.IFNA(VLOOKUP(A135,bkrcast_1530to1830!$F$1:$H$630,3,FALSE),"-")</f>
        <v>LocalBus</v>
      </c>
      <c r="C135" s="3">
        <f>_xlfn.IFNA(VLOOKUP($A135,compare_all!$A$2:$L$325,3,FALSE),0)</f>
        <v>179</v>
      </c>
      <c r="D135" s="3">
        <f>_xlfn.IFNA(VLOOKUP($A135,compare_all!$A$2:$L$325,4,FALSE),0)</f>
        <v>357.5</v>
      </c>
      <c r="E135" s="3">
        <f>_xlfn.IFNA(VLOOKUP($A135,compare_all!$A$2:$L$325,5,FALSE),0)</f>
        <v>175.5</v>
      </c>
      <c r="F135" s="3">
        <f>_xlfn.IFNA(VLOOKUP($A135,compare_all!$A$2:$L$325,6,FALSE),0)</f>
        <v>15</v>
      </c>
      <c r="G135" s="3">
        <f>_xlfn.IFNA(VLOOKUP($A135,compare_all!$A$2:$L$325,7,FALSE),0)</f>
        <v>727</v>
      </c>
      <c r="H135" s="3">
        <f>_xlfn.IFNA(VLOOKUP($A135,compare_all!$A$2:$L$325,8,FALSE),0)</f>
        <v>326</v>
      </c>
      <c r="I135" s="3">
        <f>_xlfn.IFNA(VLOOKUP($A135,compare_all!$A$2:$L$325,9,FALSE),0)</f>
        <v>470</v>
      </c>
      <c r="J135" s="3">
        <f>_xlfn.IFNA(VLOOKUP($A135,compare_all!$A$2:$L$325,10,FALSE),0)</f>
        <v>185</v>
      </c>
      <c r="K135" s="3">
        <f>_xlfn.IFNA(VLOOKUP($A135,compare_all!$A$2:$L$325,11,FALSE),0)</f>
        <v>27</v>
      </c>
      <c r="L135" s="3">
        <f>_xlfn.IFNA(VLOOKUP($A135,compare_all!$A$2:$L$325,12,FALSE),0)</f>
        <v>1008</v>
      </c>
      <c r="M135" s="2">
        <f t="shared" ref="M135:M198" si="5">(G135-L135)/G135</f>
        <v>-0.38651994497936726</v>
      </c>
    </row>
    <row r="136" spans="1:13" x14ac:dyDescent="0.25">
      <c r="A136" t="s">
        <v>301</v>
      </c>
      <c r="B136" t="str">
        <f>_xlfn.IFNA(VLOOKUP(A136,bkrcast_1530to1830!$F$1:$H$630,3,FALSE),"-")</f>
        <v>LocalBus</v>
      </c>
      <c r="C136" s="3">
        <f>_xlfn.IFNA(VLOOKUP($A136,compare_all!$A$2:$L$325,3,FALSE),0)</f>
        <v>157</v>
      </c>
      <c r="D136" s="3">
        <f>_xlfn.IFNA(VLOOKUP($A136,compare_all!$A$2:$L$325,4,FALSE),0)</f>
        <v>349.5</v>
      </c>
      <c r="E136" s="3">
        <f>_xlfn.IFNA(VLOOKUP($A136,compare_all!$A$2:$L$325,5,FALSE),0)</f>
        <v>173.5</v>
      </c>
      <c r="F136" s="3">
        <f>_xlfn.IFNA(VLOOKUP($A136,compare_all!$A$2:$L$325,6,FALSE),0)</f>
        <v>48</v>
      </c>
      <c r="G136" s="3">
        <f>_xlfn.IFNA(VLOOKUP($A136,compare_all!$A$2:$L$325,7,FALSE),0)</f>
        <v>728</v>
      </c>
      <c r="H136" s="3">
        <f>_xlfn.IFNA(VLOOKUP($A136,compare_all!$A$2:$L$325,8,FALSE),0)</f>
        <v>1419</v>
      </c>
      <c r="I136" s="3">
        <f>_xlfn.IFNA(VLOOKUP($A136,compare_all!$A$2:$L$325,9,FALSE),0)</f>
        <v>516</v>
      </c>
      <c r="J136" s="3">
        <f>_xlfn.IFNA(VLOOKUP($A136,compare_all!$A$2:$L$325,10,FALSE),0)</f>
        <v>255</v>
      </c>
      <c r="K136" s="3">
        <f>_xlfn.IFNA(VLOOKUP($A136,compare_all!$A$2:$L$325,11,FALSE),0)</f>
        <v>65</v>
      </c>
      <c r="L136" s="3">
        <f>_xlfn.IFNA(VLOOKUP($A136,compare_all!$A$2:$L$325,12,FALSE),0)</f>
        <v>2255</v>
      </c>
      <c r="M136" s="2">
        <f t="shared" si="5"/>
        <v>-2.0975274725274726</v>
      </c>
    </row>
    <row r="137" spans="1:13" x14ac:dyDescent="0.25">
      <c r="A137" t="s">
        <v>285</v>
      </c>
      <c r="B137" t="str">
        <f>_xlfn.IFNA(VLOOKUP(A137,bkrcast_1530to1830!$F$1:$H$630,3,FALSE),"-")</f>
        <v>LocalBus</v>
      </c>
      <c r="C137" s="3">
        <f>_xlfn.IFNA(VLOOKUP($A137,compare_all!$A$2:$L$325,3,FALSE),0)</f>
        <v>130</v>
      </c>
      <c r="D137" s="3">
        <f>_xlfn.IFNA(VLOOKUP($A137,compare_all!$A$2:$L$325,4,FALSE),0)</f>
        <v>369</v>
      </c>
      <c r="E137" s="3">
        <f>_xlfn.IFNA(VLOOKUP($A137,compare_all!$A$2:$L$325,5,FALSE),0)</f>
        <v>178.5</v>
      </c>
      <c r="F137" s="3">
        <f>_xlfn.IFNA(VLOOKUP($A137,compare_all!$A$2:$L$325,6,FALSE),0)</f>
        <v>58.5</v>
      </c>
      <c r="G137" s="3">
        <f>_xlfn.IFNA(VLOOKUP($A137,compare_all!$A$2:$L$325,7,FALSE),0)</f>
        <v>736</v>
      </c>
      <c r="H137" s="3">
        <f>_xlfn.IFNA(VLOOKUP($A137,compare_all!$A$2:$L$325,8,FALSE),0)</f>
        <v>10</v>
      </c>
      <c r="I137" s="3">
        <f>_xlfn.IFNA(VLOOKUP($A137,compare_all!$A$2:$L$325,9,FALSE),0)</f>
        <v>11</v>
      </c>
      <c r="J137" s="3">
        <f>_xlfn.IFNA(VLOOKUP($A137,compare_all!$A$2:$L$325,10,FALSE),0)</f>
        <v>20</v>
      </c>
      <c r="K137" s="3">
        <f>_xlfn.IFNA(VLOOKUP($A137,compare_all!$A$2:$L$325,11,FALSE),0)</f>
        <v>5</v>
      </c>
      <c r="L137" s="3">
        <f>_xlfn.IFNA(VLOOKUP($A137,compare_all!$A$2:$L$325,12,FALSE),0)</f>
        <v>46</v>
      </c>
      <c r="M137" s="2">
        <f t="shared" si="5"/>
        <v>0.9375</v>
      </c>
    </row>
    <row r="138" spans="1:13" x14ac:dyDescent="0.25">
      <c r="A138" t="s">
        <v>167</v>
      </c>
      <c r="B138" t="str">
        <f>_xlfn.IFNA(VLOOKUP(A138,bkrcast_1530to1830!$F$1:$H$630,3,FALSE),"-")</f>
        <v>LocalBus</v>
      </c>
      <c r="C138" s="3">
        <f>_xlfn.IFNA(VLOOKUP($A138,compare_all!$A$2:$L$325,3,FALSE),0)</f>
        <v>170</v>
      </c>
      <c r="D138" s="3">
        <f>_xlfn.IFNA(VLOOKUP($A138,compare_all!$A$2:$L$325,4,FALSE),0)</f>
        <v>310</v>
      </c>
      <c r="E138" s="3">
        <f>_xlfn.IFNA(VLOOKUP($A138,compare_all!$A$2:$L$325,5,FALSE),0)</f>
        <v>197</v>
      </c>
      <c r="F138" s="3">
        <f>_xlfn.IFNA(VLOOKUP($A138,compare_all!$A$2:$L$325,6,FALSE),0)</f>
        <v>61</v>
      </c>
      <c r="G138" s="3">
        <f>_xlfn.IFNA(VLOOKUP($A138,compare_all!$A$2:$L$325,7,FALSE),0)</f>
        <v>738</v>
      </c>
      <c r="H138" s="3">
        <f>_xlfn.IFNA(VLOOKUP($A138,compare_all!$A$2:$L$325,8,FALSE),0)</f>
        <v>107</v>
      </c>
      <c r="I138" s="3">
        <f>_xlfn.IFNA(VLOOKUP($A138,compare_all!$A$2:$L$325,9,FALSE),0)</f>
        <v>85</v>
      </c>
      <c r="J138" s="3">
        <f>_xlfn.IFNA(VLOOKUP($A138,compare_all!$A$2:$L$325,10,FALSE),0)</f>
        <v>37</v>
      </c>
      <c r="K138" s="3">
        <f>_xlfn.IFNA(VLOOKUP($A138,compare_all!$A$2:$L$325,11,FALSE),0)</f>
        <v>0</v>
      </c>
      <c r="L138" s="3">
        <f>_xlfn.IFNA(VLOOKUP($A138,compare_all!$A$2:$L$325,12,FALSE),0)</f>
        <v>229</v>
      </c>
      <c r="M138" s="2">
        <f t="shared" si="5"/>
        <v>0.68970189701897022</v>
      </c>
    </row>
    <row r="139" spans="1:13" x14ac:dyDescent="0.25">
      <c r="A139" t="s">
        <v>12</v>
      </c>
      <c r="B139" t="str">
        <f>_xlfn.IFNA(VLOOKUP(A139,bkrcast_1530to1830!$F$1:$H$630,3,FALSE),"-")</f>
        <v>LocalBus</v>
      </c>
      <c r="C139" s="3">
        <f>_xlfn.IFNA(VLOOKUP($A139,compare_all!$A$2:$L$325,3,FALSE),0)</f>
        <v>132</v>
      </c>
      <c r="D139" s="3">
        <f>_xlfn.IFNA(VLOOKUP($A139,compare_all!$A$2:$L$325,4,FALSE),0)</f>
        <v>331</v>
      </c>
      <c r="E139" s="3">
        <f>_xlfn.IFNA(VLOOKUP($A139,compare_all!$A$2:$L$325,5,FALSE),0)</f>
        <v>194.5</v>
      </c>
      <c r="F139" s="3">
        <f>_xlfn.IFNA(VLOOKUP($A139,compare_all!$A$2:$L$325,6,FALSE),0)</f>
        <v>102.5</v>
      </c>
      <c r="G139" s="3">
        <f>_xlfn.IFNA(VLOOKUP($A139,compare_all!$A$2:$L$325,7,FALSE),0)</f>
        <v>760</v>
      </c>
      <c r="H139" s="3">
        <f>_xlfn.IFNA(VLOOKUP($A139,compare_all!$A$2:$L$325,8,FALSE),0)</f>
        <v>371</v>
      </c>
      <c r="I139" s="3">
        <f>_xlfn.IFNA(VLOOKUP($A139,compare_all!$A$2:$L$325,9,FALSE),0)</f>
        <v>453</v>
      </c>
      <c r="J139" s="3">
        <f>_xlfn.IFNA(VLOOKUP($A139,compare_all!$A$2:$L$325,10,FALSE),0)</f>
        <v>341</v>
      </c>
      <c r="K139" s="3">
        <f>_xlfn.IFNA(VLOOKUP($A139,compare_all!$A$2:$L$325,11,FALSE),0)</f>
        <v>55</v>
      </c>
      <c r="L139" s="3">
        <f>_xlfn.IFNA(VLOOKUP($A139,compare_all!$A$2:$L$325,12,FALSE),0)</f>
        <v>1220</v>
      </c>
      <c r="M139" s="2">
        <f t="shared" si="5"/>
        <v>-0.60526315789473684</v>
      </c>
    </row>
    <row r="140" spans="1:13" x14ac:dyDescent="0.25">
      <c r="A140" t="s">
        <v>173</v>
      </c>
      <c r="B140" t="str">
        <f>_xlfn.IFNA(VLOOKUP(A140,bkrcast_1530to1830!$F$1:$H$630,3,FALSE),"-")</f>
        <v>LocalBus</v>
      </c>
      <c r="C140" s="3">
        <f>_xlfn.IFNA(VLOOKUP($A140,compare_all!$A$2:$L$325,3,FALSE),0)</f>
        <v>288</v>
      </c>
      <c r="D140" s="3">
        <f>_xlfn.IFNA(VLOOKUP($A140,compare_all!$A$2:$L$325,4,FALSE),0)</f>
        <v>138</v>
      </c>
      <c r="E140" s="3">
        <f>_xlfn.IFNA(VLOOKUP($A140,compare_all!$A$2:$L$325,5,FALSE),0)</f>
        <v>286.5</v>
      </c>
      <c r="F140" s="3">
        <f>_xlfn.IFNA(VLOOKUP($A140,compare_all!$A$2:$L$325,6,FALSE),0)</f>
        <v>63.5</v>
      </c>
      <c r="G140" s="3">
        <f>_xlfn.IFNA(VLOOKUP($A140,compare_all!$A$2:$L$325,7,FALSE),0)</f>
        <v>776</v>
      </c>
      <c r="H140" s="3">
        <f>_xlfn.IFNA(VLOOKUP($A140,compare_all!$A$2:$L$325,8,FALSE),0)</f>
        <v>569</v>
      </c>
      <c r="I140" s="3">
        <f>_xlfn.IFNA(VLOOKUP($A140,compare_all!$A$2:$L$325,9,FALSE),0)</f>
        <v>0</v>
      </c>
      <c r="J140" s="3">
        <f>_xlfn.IFNA(VLOOKUP($A140,compare_all!$A$2:$L$325,10,FALSE),0)</f>
        <v>154</v>
      </c>
      <c r="K140" s="3">
        <f>_xlfn.IFNA(VLOOKUP($A140,compare_all!$A$2:$L$325,11,FALSE),0)</f>
        <v>0</v>
      </c>
      <c r="L140" s="3">
        <f>_xlfn.IFNA(VLOOKUP($A140,compare_all!$A$2:$L$325,12,FALSE),0)</f>
        <v>723</v>
      </c>
      <c r="M140" s="2">
        <f t="shared" si="5"/>
        <v>6.8298969072164942E-2</v>
      </c>
    </row>
    <row r="141" spans="1:13" x14ac:dyDescent="0.25">
      <c r="A141" t="s">
        <v>107</v>
      </c>
      <c r="B141" t="str">
        <f>_xlfn.IFNA(VLOOKUP(A141,bkrcast_1530to1830!$F$1:$H$630,3,FALSE),"-")</f>
        <v>ExpBus</v>
      </c>
      <c r="C141" s="3">
        <f>_xlfn.IFNA(VLOOKUP($A141,compare_all!$A$2:$L$325,3,FALSE),0)</f>
        <v>373</v>
      </c>
      <c r="D141" s="3">
        <f>_xlfn.IFNA(VLOOKUP($A141,compare_all!$A$2:$L$325,4,FALSE),0)</f>
        <v>60</v>
      </c>
      <c r="E141" s="3">
        <f>_xlfn.IFNA(VLOOKUP($A141,compare_all!$A$2:$L$325,5,FALSE),0)</f>
        <v>336</v>
      </c>
      <c r="F141" s="3">
        <f>_xlfn.IFNA(VLOOKUP($A141,compare_all!$A$2:$L$325,6,FALSE),0)</f>
        <v>56</v>
      </c>
      <c r="G141" s="3">
        <f>_xlfn.IFNA(VLOOKUP($A141,compare_all!$A$2:$L$325,7,FALSE),0)</f>
        <v>825</v>
      </c>
      <c r="H141" s="3">
        <f>_xlfn.IFNA(VLOOKUP($A141,compare_all!$A$2:$L$325,8,FALSE),0)</f>
        <v>668</v>
      </c>
      <c r="I141" s="3">
        <f>_xlfn.IFNA(VLOOKUP($A141,compare_all!$A$2:$L$325,9,FALSE),0)</f>
        <v>0</v>
      </c>
      <c r="J141" s="3">
        <f>_xlfn.IFNA(VLOOKUP($A141,compare_all!$A$2:$L$325,10,FALSE),0)</f>
        <v>329</v>
      </c>
      <c r="K141" s="3">
        <f>_xlfn.IFNA(VLOOKUP($A141,compare_all!$A$2:$L$325,11,FALSE),0)</f>
        <v>0</v>
      </c>
      <c r="L141" s="3">
        <f>_xlfn.IFNA(VLOOKUP($A141,compare_all!$A$2:$L$325,12,FALSE),0)</f>
        <v>997</v>
      </c>
      <c r="M141" s="2">
        <f t="shared" si="5"/>
        <v>-0.2084848484848485</v>
      </c>
    </row>
    <row r="142" spans="1:13" x14ac:dyDescent="0.25">
      <c r="A142" t="s">
        <v>17</v>
      </c>
      <c r="B142" t="str">
        <f>_xlfn.IFNA(VLOOKUP(A142,bkrcast_1530to1830!$F$1:$H$630,3,FALSE),"-")</f>
        <v>LocalBus</v>
      </c>
      <c r="C142" s="3">
        <f>_xlfn.IFNA(VLOOKUP($A142,compare_all!$A$2:$L$325,3,FALSE),0)</f>
        <v>190</v>
      </c>
      <c r="D142" s="3">
        <f>_xlfn.IFNA(VLOOKUP($A142,compare_all!$A$2:$L$325,4,FALSE),0)</f>
        <v>370.5</v>
      </c>
      <c r="E142" s="3">
        <f>_xlfn.IFNA(VLOOKUP($A142,compare_all!$A$2:$L$325,5,FALSE),0)</f>
        <v>171</v>
      </c>
      <c r="F142" s="3">
        <f>_xlfn.IFNA(VLOOKUP($A142,compare_all!$A$2:$L$325,6,FALSE),0)</f>
        <v>99.5</v>
      </c>
      <c r="G142" s="3">
        <f>_xlfn.IFNA(VLOOKUP($A142,compare_all!$A$2:$L$325,7,FALSE),0)</f>
        <v>831</v>
      </c>
      <c r="H142" s="3">
        <f>_xlfn.IFNA(VLOOKUP($A142,compare_all!$A$2:$L$325,8,FALSE),0)</f>
        <v>280</v>
      </c>
      <c r="I142" s="3">
        <f>_xlfn.IFNA(VLOOKUP($A142,compare_all!$A$2:$L$325,9,FALSE),0)</f>
        <v>433</v>
      </c>
      <c r="J142" s="3">
        <f>_xlfn.IFNA(VLOOKUP($A142,compare_all!$A$2:$L$325,10,FALSE),0)</f>
        <v>309</v>
      </c>
      <c r="K142" s="3">
        <f>_xlfn.IFNA(VLOOKUP($A142,compare_all!$A$2:$L$325,11,FALSE),0)</f>
        <v>205</v>
      </c>
      <c r="L142" s="3">
        <f>_xlfn.IFNA(VLOOKUP($A142,compare_all!$A$2:$L$325,12,FALSE),0)</f>
        <v>1227</v>
      </c>
      <c r="M142" s="2">
        <f t="shared" si="5"/>
        <v>-0.47653429602888087</v>
      </c>
    </row>
    <row r="143" spans="1:13" x14ac:dyDescent="0.25">
      <c r="A143" t="s">
        <v>298</v>
      </c>
      <c r="B143" t="str">
        <f>_xlfn.IFNA(VLOOKUP(A143,bkrcast_1530to1830!$F$1:$H$630,3,FALSE),"-")</f>
        <v>LocalBus</v>
      </c>
      <c r="C143" s="3">
        <f>_xlfn.IFNA(VLOOKUP($A143,compare_all!$A$2:$L$325,3,FALSE),0)</f>
        <v>314</v>
      </c>
      <c r="D143" s="3">
        <f>_xlfn.IFNA(VLOOKUP($A143,compare_all!$A$2:$L$325,4,FALSE),0)</f>
        <v>255</v>
      </c>
      <c r="E143" s="3">
        <f>_xlfn.IFNA(VLOOKUP($A143,compare_all!$A$2:$L$325,5,FALSE),0)</f>
        <v>158</v>
      </c>
      <c r="F143" s="3">
        <f>_xlfn.IFNA(VLOOKUP($A143,compare_all!$A$2:$L$325,6,FALSE),0)</f>
        <v>110</v>
      </c>
      <c r="G143" s="3">
        <f>_xlfn.IFNA(VLOOKUP($A143,compare_all!$A$2:$L$325,7,FALSE),0)</f>
        <v>837</v>
      </c>
      <c r="H143" s="3">
        <f>_xlfn.IFNA(VLOOKUP($A143,compare_all!$A$2:$L$325,8,FALSE),0)</f>
        <v>1164</v>
      </c>
      <c r="I143" s="3">
        <f>_xlfn.IFNA(VLOOKUP($A143,compare_all!$A$2:$L$325,9,FALSE),0)</f>
        <v>907</v>
      </c>
      <c r="J143" s="3">
        <f>_xlfn.IFNA(VLOOKUP($A143,compare_all!$A$2:$L$325,10,FALSE),0)</f>
        <v>1026</v>
      </c>
      <c r="K143" s="3">
        <f>_xlfn.IFNA(VLOOKUP($A143,compare_all!$A$2:$L$325,11,FALSE),0)</f>
        <v>283</v>
      </c>
      <c r="L143" s="3">
        <f>_xlfn.IFNA(VLOOKUP($A143,compare_all!$A$2:$L$325,12,FALSE),0)</f>
        <v>3380</v>
      </c>
      <c r="M143" s="2">
        <f t="shared" si="5"/>
        <v>-3.0382317801672643</v>
      </c>
    </row>
    <row r="144" spans="1:13" x14ac:dyDescent="0.25">
      <c r="A144" t="s">
        <v>34</v>
      </c>
      <c r="B144" t="str">
        <f>_xlfn.IFNA(VLOOKUP(A144,bkrcast_1530to1830!$F$1:$H$630,3,FALSE),"-")</f>
        <v>LocalBus</v>
      </c>
      <c r="C144" s="3">
        <f>_xlfn.IFNA(VLOOKUP($A144,compare_all!$A$2:$L$325,3,FALSE),0)</f>
        <v>358</v>
      </c>
      <c r="D144" s="3">
        <f>_xlfn.IFNA(VLOOKUP($A144,compare_all!$A$2:$L$325,4,FALSE),0)</f>
        <v>38.5</v>
      </c>
      <c r="E144" s="3">
        <f>_xlfn.IFNA(VLOOKUP($A144,compare_all!$A$2:$L$325,5,FALSE),0)</f>
        <v>354.5</v>
      </c>
      <c r="F144" s="3">
        <f>_xlfn.IFNA(VLOOKUP($A144,compare_all!$A$2:$L$325,6,FALSE),0)</f>
        <v>88</v>
      </c>
      <c r="G144" s="3">
        <f>_xlfn.IFNA(VLOOKUP($A144,compare_all!$A$2:$L$325,7,FALSE),0)</f>
        <v>839</v>
      </c>
      <c r="H144" s="3">
        <f>_xlfn.IFNA(VLOOKUP($A144,compare_all!$A$2:$L$325,8,FALSE),0)</f>
        <v>2</v>
      </c>
      <c r="I144" s="3">
        <f>_xlfn.IFNA(VLOOKUP($A144,compare_all!$A$2:$L$325,9,FALSE),0)</f>
        <v>0</v>
      </c>
      <c r="J144" s="3">
        <f>_xlfn.IFNA(VLOOKUP($A144,compare_all!$A$2:$L$325,10,FALSE),0)</f>
        <v>259</v>
      </c>
      <c r="K144" s="3">
        <f>_xlfn.IFNA(VLOOKUP($A144,compare_all!$A$2:$L$325,11,FALSE),0)</f>
        <v>0</v>
      </c>
      <c r="L144" s="3">
        <f>_xlfn.IFNA(VLOOKUP($A144,compare_all!$A$2:$L$325,12,FALSE),0)</f>
        <v>261</v>
      </c>
      <c r="M144" s="2">
        <f t="shared" si="5"/>
        <v>0.68891537544696069</v>
      </c>
    </row>
    <row r="145" spans="1:13" x14ac:dyDescent="0.25">
      <c r="A145" t="s">
        <v>97</v>
      </c>
      <c r="B145" t="str">
        <f>_xlfn.IFNA(VLOOKUP(A145,bkrcast_1530to1830!$F$1:$H$630,3,FALSE),"-")</f>
        <v>LocalBus</v>
      </c>
      <c r="C145" s="3">
        <f>_xlfn.IFNA(VLOOKUP($A145,compare_all!$A$2:$L$325,3,FALSE),0)</f>
        <v>290</v>
      </c>
      <c r="D145" s="3">
        <f>_xlfn.IFNA(VLOOKUP($A145,compare_all!$A$2:$L$325,4,FALSE),0)</f>
        <v>197.5</v>
      </c>
      <c r="E145" s="3">
        <f>_xlfn.IFNA(VLOOKUP($A145,compare_all!$A$2:$L$325,5,FALSE),0)</f>
        <v>222.5</v>
      </c>
      <c r="F145" s="3">
        <f>_xlfn.IFNA(VLOOKUP($A145,compare_all!$A$2:$L$325,6,FALSE),0)</f>
        <v>129</v>
      </c>
      <c r="G145" s="3">
        <f>_xlfn.IFNA(VLOOKUP($A145,compare_all!$A$2:$L$325,7,FALSE),0)</f>
        <v>839</v>
      </c>
      <c r="H145" s="3">
        <f>_xlfn.IFNA(VLOOKUP($A145,compare_all!$A$2:$L$325,8,FALSE),0)</f>
        <v>41</v>
      </c>
      <c r="I145" s="3">
        <f>_xlfn.IFNA(VLOOKUP($A145,compare_all!$A$2:$L$325,9,FALSE),0)</f>
        <v>211</v>
      </c>
      <c r="J145" s="3">
        <f>_xlfn.IFNA(VLOOKUP($A145,compare_all!$A$2:$L$325,10,FALSE),0)</f>
        <v>76.099999999999994</v>
      </c>
      <c r="K145" s="3">
        <f>_xlfn.IFNA(VLOOKUP($A145,compare_all!$A$2:$L$325,11,FALSE),0)</f>
        <v>0</v>
      </c>
      <c r="L145" s="3">
        <f>_xlfn.IFNA(VLOOKUP($A145,compare_all!$A$2:$L$325,12,FALSE),0)</f>
        <v>328.1</v>
      </c>
      <c r="M145" s="2">
        <f t="shared" si="5"/>
        <v>0.60893921334922529</v>
      </c>
    </row>
    <row r="146" spans="1:13" x14ac:dyDescent="0.25">
      <c r="A146" t="s">
        <v>227</v>
      </c>
      <c r="B146" t="str">
        <f>_xlfn.IFNA(VLOOKUP(A146,bkrcast_1530to1830!$F$1:$H$630,3,FALSE),"-")</f>
        <v>LocalBus</v>
      </c>
      <c r="C146" s="3">
        <f>_xlfn.IFNA(VLOOKUP($A146,compare_all!$A$2:$L$325,3,FALSE),0)</f>
        <v>436</v>
      </c>
      <c r="D146" s="3">
        <f>_xlfn.IFNA(VLOOKUP($A146,compare_all!$A$2:$L$325,4,FALSE),0)</f>
        <v>18</v>
      </c>
      <c r="E146" s="3">
        <f>_xlfn.IFNA(VLOOKUP($A146,compare_all!$A$2:$L$325,5,FALSE),0)</f>
        <v>344</v>
      </c>
      <c r="F146" s="3">
        <f>_xlfn.IFNA(VLOOKUP($A146,compare_all!$A$2:$L$325,6,FALSE),0)</f>
        <v>61</v>
      </c>
      <c r="G146" s="3">
        <f>_xlfn.IFNA(VLOOKUP($A146,compare_all!$A$2:$L$325,7,FALSE),0)</f>
        <v>859</v>
      </c>
      <c r="H146" s="3">
        <f>_xlfn.IFNA(VLOOKUP($A146,compare_all!$A$2:$L$325,8,FALSE),0)</f>
        <v>1</v>
      </c>
      <c r="I146" s="3">
        <f>_xlfn.IFNA(VLOOKUP($A146,compare_all!$A$2:$L$325,9,FALSE),0)</f>
        <v>0</v>
      </c>
      <c r="J146" s="3">
        <f>_xlfn.IFNA(VLOOKUP($A146,compare_all!$A$2:$L$325,10,FALSE),0)</f>
        <v>89</v>
      </c>
      <c r="K146" s="3">
        <f>_xlfn.IFNA(VLOOKUP($A146,compare_all!$A$2:$L$325,11,FALSE),0)</f>
        <v>0</v>
      </c>
      <c r="L146" s="3">
        <f>_xlfn.IFNA(VLOOKUP($A146,compare_all!$A$2:$L$325,12,FALSE),0)</f>
        <v>90</v>
      </c>
      <c r="M146" s="2">
        <f t="shared" si="5"/>
        <v>0.89522700814901046</v>
      </c>
    </row>
    <row r="147" spans="1:13" x14ac:dyDescent="0.25">
      <c r="A147" t="s">
        <v>122</v>
      </c>
      <c r="B147" t="str">
        <f>_xlfn.IFNA(VLOOKUP(A147,bkrcast_1530to1830!$F$1:$H$630,3,FALSE),"-")</f>
        <v>LocalBus</v>
      </c>
      <c r="C147" s="3">
        <f>_xlfn.IFNA(VLOOKUP($A147,compare_all!$A$2:$L$325,3,FALSE),0)</f>
        <v>203</v>
      </c>
      <c r="D147" s="3">
        <f>_xlfn.IFNA(VLOOKUP($A147,compare_all!$A$2:$L$325,4,FALSE),0)</f>
        <v>34.5</v>
      </c>
      <c r="E147" s="3">
        <f>_xlfn.IFNA(VLOOKUP($A147,compare_all!$A$2:$L$325,5,FALSE),0)</f>
        <v>457.5</v>
      </c>
      <c r="F147" s="3">
        <f>_xlfn.IFNA(VLOOKUP($A147,compare_all!$A$2:$L$325,6,FALSE),0)</f>
        <v>188</v>
      </c>
      <c r="G147" s="3">
        <f>_xlfn.IFNA(VLOOKUP($A147,compare_all!$A$2:$L$325,7,FALSE),0)</f>
        <v>883</v>
      </c>
      <c r="H147" s="3">
        <f>_xlfn.IFNA(VLOOKUP($A147,compare_all!$A$2:$L$325,8,FALSE),0)</f>
        <v>1371</v>
      </c>
      <c r="I147" s="3">
        <f>_xlfn.IFNA(VLOOKUP($A147,compare_all!$A$2:$L$325,9,FALSE),0)</f>
        <v>0</v>
      </c>
      <c r="J147" s="3">
        <f>_xlfn.IFNA(VLOOKUP($A147,compare_all!$A$2:$L$325,10,FALSE),0)</f>
        <v>1175</v>
      </c>
      <c r="K147" s="3">
        <f>_xlfn.IFNA(VLOOKUP($A147,compare_all!$A$2:$L$325,11,FALSE),0)</f>
        <v>0</v>
      </c>
      <c r="L147" s="3">
        <f>_xlfn.IFNA(VLOOKUP($A147,compare_all!$A$2:$L$325,12,FALSE),0)</f>
        <v>2546</v>
      </c>
      <c r="M147" s="2">
        <f t="shared" si="5"/>
        <v>-1.883352208380521</v>
      </c>
    </row>
    <row r="148" spans="1:13" x14ac:dyDescent="0.25">
      <c r="A148" t="s">
        <v>235</v>
      </c>
      <c r="B148" t="str">
        <f>_xlfn.IFNA(VLOOKUP(A148,bkrcast_1530to1830!$F$1:$H$630,3,FALSE),"-")</f>
        <v>ExpBus</v>
      </c>
      <c r="C148" s="3">
        <f>_xlfn.IFNA(VLOOKUP($A148,compare_all!$A$2:$L$325,3,FALSE),0)</f>
        <v>395</v>
      </c>
      <c r="D148" s="3">
        <f>_xlfn.IFNA(VLOOKUP($A148,compare_all!$A$2:$L$325,4,FALSE),0)</f>
        <v>46.5</v>
      </c>
      <c r="E148" s="3">
        <f>_xlfn.IFNA(VLOOKUP($A148,compare_all!$A$2:$L$325,5,FALSE),0)</f>
        <v>410.5</v>
      </c>
      <c r="F148" s="3">
        <f>_xlfn.IFNA(VLOOKUP($A148,compare_all!$A$2:$L$325,6,FALSE),0)</f>
        <v>31</v>
      </c>
      <c r="G148" s="3">
        <f>_xlfn.IFNA(VLOOKUP($A148,compare_all!$A$2:$L$325,7,FALSE),0)</f>
        <v>883</v>
      </c>
      <c r="H148" s="3">
        <f>_xlfn.IFNA(VLOOKUP($A148,compare_all!$A$2:$L$325,8,FALSE),0)</f>
        <v>359</v>
      </c>
      <c r="I148" s="3">
        <f>_xlfn.IFNA(VLOOKUP($A148,compare_all!$A$2:$L$325,9,FALSE),0)</f>
        <v>0</v>
      </c>
      <c r="J148" s="3">
        <f>_xlfn.IFNA(VLOOKUP($A148,compare_all!$A$2:$L$325,10,FALSE),0)</f>
        <v>737</v>
      </c>
      <c r="K148" s="3">
        <f>_xlfn.IFNA(VLOOKUP($A148,compare_all!$A$2:$L$325,11,FALSE),0)</f>
        <v>0</v>
      </c>
      <c r="L148" s="3">
        <f>_xlfn.IFNA(VLOOKUP($A148,compare_all!$A$2:$L$325,12,FALSE),0)</f>
        <v>1096</v>
      </c>
      <c r="M148" s="2">
        <f t="shared" si="5"/>
        <v>-0.24122310305775765</v>
      </c>
    </row>
    <row r="149" spans="1:13" x14ac:dyDescent="0.25">
      <c r="A149" t="s">
        <v>296</v>
      </c>
      <c r="B149" t="str">
        <f>_xlfn.IFNA(VLOOKUP(A149,bkrcast_1530to1830!$F$1:$H$630,3,FALSE),"-")</f>
        <v>LocalBus</v>
      </c>
      <c r="C149" s="3">
        <f>_xlfn.IFNA(VLOOKUP($A149,compare_all!$A$2:$L$325,3,FALSE),0)</f>
        <v>174</v>
      </c>
      <c r="D149" s="3">
        <f>_xlfn.IFNA(VLOOKUP($A149,compare_all!$A$2:$L$325,4,FALSE),0)</f>
        <v>493.5</v>
      </c>
      <c r="E149" s="3">
        <f>_xlfn.IFNA(VLOOKUP($A149,compare_all!$A$2:$L$325,5,FALSE),0)</f>
        <v>182</v>
      </c>
      <c r="F149" s="3">
        <f>_xlfn.IFNA(VLOOKUP($A149,compare_all!$A$2:$L$325,6,FALSE),0)</f>
        <v>41.5</v>
      </c>
      <c r="G149" s="3">
        <f>_xlfn.IFNA(VLOOKUP($A149,compare_all!$A$2:$L$325,7,FALSE),0)</f>
        <v>891</v>
      </c>
      <c r="H149" s="3">
        <f>_xlfn.IFNA(VLOOKUP($A149,compare_all!$A$2:$L$325,8,FALSE),0)</f>
        <v>2</v>
      </c>
      <c r="I149" s="3">
        <f>_xlfn.IFNA(VLOOKUP($A149,compare_all!$A$2:$L$325,9,FALSE),0)</f>
        <v>4</v>
      </c>
      <c r="J149" s="3">
        <f>_xlfn.IFNA(VLOOKUP($A149,compare_all!$A$2:$L$325,10,FALSE),0)</f>
        <v>3</v>
      </c>
      <c r="K149" s="3">
        <f>_xlfn.IFNA(VLOOKUP($A149,compare_all!$A$2:$L$325,11,FALSE),0)</f>
        <v>128</v>
      </c>
      <c r="L149" s="3">
        <f>_xlfn.IFNA(VLOOKUP($A149,compare_all!$A$2:$L$325,12,FALSE),0)</f>
        <v>137</v>
      </c>
      <c r="M149" s="2">
        <f t="shared" si="5"/>
        <v>0.84624017957351294</v>
      </c>
    </row>
    <row r="150" spans="1:13" x14ac:dyDescent="0.25">
      <c r="A150" t="s">
        <v>134</v>
      </c>
      <c r="B150" t="str">
        <f>_xlfn.IFNA(VLOOKUP(A150,bkrcast_1530to1830!$F$1:$H$630,3,FALSE),"-")</f>
        <v>LocalBus</v>
      </c>
      <c r="C150" s="3">
        <f>_xlfn.IFNA(VLOOKUP($A150,compare_all!$A$2:$L$325,3,FALSE),0)</f>
        <v>319</v>
      </c>
      <c r="D150" s="3">
        <f>_xlfn.IFNA(VLOOKUP($A150,compare_all!$A$2:$L$325,4,FALSE),0)</f>
        <v>94.5</v>
      </c>
      <c r="E150" s="3">
        <f>_xlfn.IFNA(VLOOKUP($A150,compare_all!$A$2:$L$325,5,FALSE),0)</f>
        <v>337</v>
      </c>
      <c r="F150" s="3">
        <f>_xlfn.IFNA(VLOOKUP($A150,compare_all!$A$2:$L$325,6,FALSE),0)</f>
        <v>155.5</v>
      </c>
      <c r="G150" s="3">
        <f>_xlfn.IFNA(VLOOKUP($A150,compare_all!$A$2:$L$325,7,FALSE),0)</f>
        <v>906</v>
      </c>
      <c r="H150" s="3">
        <f>_xlfn.IFNA(VLOOKUP($A150,compare_all!$A$2:$L$325,8,FALSE),0)</f>
        <v>123</v>
      </c>
      <c r="I150" s="3">
        <f>_xlfn.IFNA(VLOOKUP($A150,compare_all!$A$2:$L$325,9,FALSE),0)</f>
        <v>21</v>
      </c>
      <c r="J150" s="3">
        <f>_xlfn.IFNA(VLOOKUP($A150,compare_all!$A$2:$L$325,10,FALSE),0)</f>
        <v>317</v>
      </c>
      <c r="K150" s="3">
        <f>_xlfn.IFNA(VLOOKUP($A150,compare_all!$A$2:$L$325,11,FALSE),0)</f>
        <v>0</v>
      </c>
      <c r="L150" s="3">
        <f>_xlfn.IFNA(VLOOKUP($A150,compare_all!$A$2:$L$325,12,FALSE),0)</f>
        <v>461</v>
      </c>
      <c r="M150" s="2">
        <f t="shared" si="5"/>
        <v>0.49116997792494482</v>
      </c>
    </row>
    <row r="151" spans="1:13" x14ac:dyDescent="0.25">
      <c r="A151" t="s">
        <v>77</v>
      </c>
      <c r="B151" t="str">
        <f>_xlfn.IFNA(VLOOKUP(A151,bkrcast_1530to1830!$F$1:$H$630,3,FALSE),"-")</f>
        <v>ExpBus</v>
      </c>
      <c r="C151" s="3">
        <f>_xlfn.IFNA(VLOOKUP($A151,compare_all!$A$2:$L$325,3,FALSE),0)</f>
        <v>431</v>
      </c>
      <c r="D151" s="3">
        <f>_xlfn.IFNA(VLOOKUP($A151,compare_all!$A$2:$L$325,4,FALSE),0)</f>
        <v>23</v>
      </c>
      <c r="E151" s="3">
        <f>_xlfn.IFNA(VLOOKUP($A151,compare_all!$A$2:$L$325,5,FALSE),0)</f>
        <v>434</v>
      </c>
      <c r="F151" s="3">
        <f>_xlfn.IFNA(VLOOKUP($A151,compare_all!$A$2:$L$325,6,FALSE),0)</f>
        <v>21</v>
      </c>
      <c r="G151" s="3">
        <f>_xlfn.IFNA(VLOOKUP($A151,compare_all!$A$2:$L$325,7,FALSE),0)</f>
        <v>909</v>
      </c>
      <c r="H151" s="3">
        <f>_xlfn.IFNA(VLOOKUP($A151,compare_all!$A$2:$L$325,8,FALSE),0)</f>
        <v>690</v>
      </c>
      <c r="I151" s="3">
        <f>_xlfn.IFNA(VLOOKUP($A151,compare_all!$A$2:$L$325,9,FALSE),0)</f>
        <v>0</v>
      </c>
      <c r="J151" s="3">
        <f>_xlfn.IFNA(VLOOKUP($A151,compare_all!$A$2:$L$325,10,FALSE),0)</f>
        <v>485</v>
      </c>
      <c r="K151" s="3">
        <f>_xlfn.IFNA(VLOOKUP($A151,compare_all!$A$2:$L$325,11,FALSE),0)</f>
        <v>0</v>
      </c>
      <c r="L151" s="3">
        <f>_xlfn.IFNA(VLOOKUP($A151,compare_all!$A$2:$L$325,12,FALSE),0)</f>
        <v>1175</v>
      </c>
      <c r="M151" s="2">
        <f t="shared" si="5"/>
        <v>-0.29262926292629265</v>
      </c>
    </row>
    <row r="152" spans="1:13" x14ac:dyDescent="0.25">
      <c r="A152" t="s">
        <v>325</v>
      </c>
      <c r="B152" t="str">
        <f>_xlfn.IFNA(VLOOKUP(A152,bkrcast_1530to1830!$F$1:$H$630,3,FALSE),"-")</f>
        <v>LocalBus</v>
      </c>
      <c r="C152" s="3">
        <f>_xlfn.IFNA(VLOOKUP($A152,compare_all!$A$2:$L$325,3,FALSE),0)</f>
        <v>248</v>
      </c>
      <c r="D152" s="3">
        <f>_xlfn.IFNA(VLOOKUP($A152,compare_all!$A$2:$L$325,4,FALSE),0)</f>
        <v>93.5</v>
      </c>
      <c r="E152" s="3">
        <f>_xlfn.IFNA(VLOOKUP($A152,compare_all!$A$2:$L$325,5,FALSE),0)</f>
        <v>335</v>
      </c>
      <c r="F152" s="3">
        <f>_xlfn.IFNA(VLOOKUP($A152,compare_all!$A$2:$L$325,6,FALSE),0)</f>
        <v>289.5</v>
      </c>
      <c r="G152" s="3">
        <f>_xlfn.IFNA(VLOOKUP($A152,compare_all!$A$2:$L$325,7,FALSE),0)</f>
        <v>966</v>
      </c>
      <c r="H152" s="3">
        <f>_xlfn.IFNA(VLOOKUP($A152,compare_all!$A$2:$L$325,8,FALSE),0)</f>
        <v>117</v>
      </c>
      <c r="I152" s="3">
        <f>_xlfn.IFNA(VLOOKUP($A152,compare_all!$A$2:$L$325,9,FALSE),0)</f>
        <v>0</v>
      </c>
      <c r="J152" s="3">
        <f>_xlfn.IFNA(VLOOKUP($A152,compare_all!$A$2:$L$325,10,FALSE),0)</f>
        <v>1559</v>
      </c>
      <c r="K152" s="3">
        <f>_xlfn.IFNA(VLOOKUP($A152,compare_all!$A$2:$L$325,11,FALSE),0)</f>
        <v>0</v>
      </c>
      <c r="L152" s="3">
        <f>_xlfn.IFNA(VLOOKUP($A152,compare_all!$A$2:$L$325,12,FALSE),0)</f>
        <v>1676</v>
      </c>
      <c r="M152" s="2">
        <f t="shared" si="5"/>
        <v>-0.73498964803312627</v>
      </c>
    </row>
    <row r="153" spans="1:13" x14ac:dyDescent="0.25">
      <c r="A153" t="s">
        <v>297</v>
      </c>
      <c r="B153" t="str">
        <f>_xlfn.IFNA(VLOOKUP(A153,bkrcast_1530to1830!$F$1:$H$630,3,FALSE),"-")</f>
        <v>LocalBus</v>
      </c>
      <c r="C153" s="3">
        <f>_xlfn.IFNA(VLOOKUP($A153,compare_all!$A$2:$L$325,3,FALSE),0)</f>
        <v>148</v>
      </c>
      <c r="D153" s="3">
        <f>_xlfn.IFNA(VLOOKUP($A153,compare_all!$A$2:$L$325,4,FALSE),0)</f>
        <v>526</v>
      </c>
      <c r="E153" s="3">
        <f>_xlfn.IFNA(VLOOKUP($A153,compare_all!$A$2:$L$325,5,FALSE),0)</f>
        <v>248.5</v>
      </c>
      <c r="F153" s="3">
        <f>_xlfn.IFNA(VLOOKUP($A153,compare_all!$A$2:$L$325,6,FALSE),0)</f>
        <v>74.5</v>
      </c>
      <c r="G153" s="3">
        <f>_xlfn.IFNA(VLOOKUP($A153,compare_all!$A$2:$L$325,7,FALSE),0)</f>
        <v>997</v>
      </c>
      <c r="H153" s="3">
        <f>_xlfn.IFNA(VLOOKUP($A153,compare_all!$A$2:$L$325,8,FALSE),0)</f>
        <v>1400</v>
      </c>
      <c r="I153" s="3">
        <f>_xlfn.IFNA(VLOOKUP($A153,compare_all!$A$2:$L$325,9,FALSE),0)</f>
        <v>1129</v>
      </c>
      <c r="J153" s="3">
        <f>_xlfn.IFNA(VLOOKUP($A153,compare_all!$A$2:$L$325,10,FALSE),0)</f>
        <v>1961</v>
      </c>
      <c r="K153" s="3">
        <f>_xlfn.IFNA(VLOOKUP($A153,compare_all!$A$2:$L$325,11,FALSE),0)</f>
        <v>22</v>
      </c>
      <c r="L153" s="3">
        <f>_xlfn.IFNA(VLOOKUP($A153,compare_all!$A$2:$L$325,12,FALSE),0)</f>
        <v>4512</v>
      </c>
      <c r="M153" s="2">
        <f t="shared" si="5"/>
        <v>-3.5255767301905716</v>
      </c>
    </row>
    <row r="154" spans="1:13" x14ac:dyDescent="0.25">
      <c r="A154" t="s">
        <v>278</v>
      </c>
      <c r="B154" t="str">
        <f>_xlfn.IFNA(VLOOKUP(A154,bkrcast_1530to1830!$F$1:$H$630,3,FALSE),"-")</f>
        <v>LocalBus</v>
      </c>
      <c r="C154" s="3">
        <f>_xlfn.IFNA(VLOOKUP($A154,compare_all!$A$2:$L$325,3,FALSE),0)</f>
        <v>212</v>
      </c>
      <c r="D154" s="3">
        <f>_xlfn.IFNA(VLOOKUP($A154,compare_all!$A$2:$L$325,4,FALSE),0)</f>
        <v>414</v>
      </c>
      <c r="E154" s="3">
        <f>_xlfn.IFNA(VLOOKUP($A154,compare_all!$A$2:$L$325,5,FALSE),0)</f>
        <v>260</v>
      </c>
      <c r="F154" s="3">
        <f>_xlfn.IFNA(VLOOKUP($A154,compare_all!$A$2:$L$325,6,FALSE),0)</f>
        <v>118</v>
      </c>
      <c r="G154" s="3">
        <f>_xlfn.IFNA(VLOOKUP($A154,compare_all!$A$2:$L$325,7,FALSE),0)</f>
        <v>1004</v>
      </c>
      <c r="H154" s="3">
        <f>_xlfn.IFNA(VLOOKUP($A154,compare_all!$A$2:$L$325,8,FALSE),0)</f>
        <v>312</v>
      </c>
      <c r="I154" s="3">
        <f>_xlfn.IFNA(VLOOKUP($A154,compare_all!$A$2:$L$325,9,FALSE),0)</f>
        <v>384</v>
      </c>
      <c r="J154" s="3">
        <f>_xlfn.IFNA(VLOOKUP($A154,compare_all!$A$2:$L$325,10,FALSE),0)</f>
        <v>234</v>
      </c>
      <c r="K154" s="3">
        <f>_xlfn.IFNA(VLOOKUP($A154,compare_all!$A$2:$L$325,11,FALSE),0)</f>
        <v>66</v>
      </c>
      <c r="L154" s="3">
        <f>_xlfn.IFNA(VLOOKUP($A154,compare_all!$A$2:$L$325,12,FALSE),0)</f>
        <v>996</v>
      </c>
      <c r="M154" s="2">
        <f t="shared" si="5"/>
        <v>7.9681274900398405E-3</v>
      </c>
    </row>
    <row r="155" spans="1:13" x14ac:dyDescent="0.25">
      <c r="A155" t="s">
        <v>295</v>
      </c>
      <c r="B155" t="str">
        <f>_xlfn.IFNA(VLOOKUP(A155,bkrcast_1530to1830!$F$1:$H$630,3,FALSE),"-")</f>
        <v>LocalBus</v>
      </c>
      <c r="C155" s="3">
        <f>_xlfn.IFNA(VLOOKUP($A155,compare_all!$A$2:$L$325,3,FALSE),0)</f>
        <v>164</v>
      </c>
      <c r="D155" s="3">
        <f>_xlfn.IFNA(VLOOKUP($A155,compare_all!$A$2:$L$325,4,FALSE),0)</f>
        <v>538</v>
      </c>
      <c r="E155" s="3">
        <f>_xlfn.IFNA(VLOOKUP($A155,compare_all!$A$2:$L$325,5,FALSE),0)</f>
        <v>228.5</v>
      </c>
      <c r="F155" s="3">
        <f>_xlfn.IFNA(VLOOKUP($A155,compare_all!$A$2:$L$325,6,FALSE),0)</f>
        <v>74.5</v>
      </c>
      <c r="G155" s="3">
        <f>_xlfn.IFNA(VLOOKUP($A155,compare_all!$A$2:$L$325,7,FALSE),0)</f>
        <v>1005</v>
      </c>
      <c r="H155" s="3">
        <f>_xlfn.IFNA(VLOOKUP($A155,compare_all!$A$2:$L$325,8,FALSE),0)</f>
        <v>0</v>
      </c>
      <c r="I155" s="3">
        <f>_xlfn.IFNA(VLOOKUP($A155,compare_all!$A$2:$L$325,9,FALSE),0)</f>
        <v>1</v>
      </c>
      <c r="J155" s="3">
        <f>_xlfn.IFNA(VLOOKUP($A155,compare_all!$A$2:$L$325,10,FALSE),0)</f>
        <v>0</v>
      </c>
      <c r="K155" s="3">
        <f>_xlfn.IFNA(VLOOKUP($A155,compare_all!$A$2:$L$325,11,FALSE),0)</f>
        <v>0.2</v>
      </c>
      <c r="L155" s="3">
        <f>_xlfn.IFNA(VLOOKUP($A155,compare_all!$A$2:$L$325,12,FALSE),0)</f>
        <v>1.2</v>
      </c>
      <c r="M155" s="2">
        <f t="shared" si="5"/>
        <v>0.99880597014925365</v>
      </c>
    </row>
    <row r="156" spans="1:13" x14ac:dyDescent="0.25">
      <c r="A156" t="s">
        <v>286</v>
      </c>
      <c r="B156" t="str">
        <f>_xlfn.IFNA(VLOOKUP(A156,bkrcast_1530to1830!$F$1:$H$630,3,FALSE),"-")</f>
        <v>LocalBus</v>
      </c>
      <c r="C156" s="3">
        <f>_xlfn.IFNA(VLOOKUP($A156,compare_all!$A$2:$L$325,3,FALSE),0)</f>
        <v>185</v>
      </c>
      <c r="D156" s="3">
        <f>_xlfn.IFNA(VLOOKUP($A156,compare_all!$A$2:$L$325,4,FALSE),0)</f>
        <v>515.5</v>
      </c>
      <c r="E156" s="3">
        <f>_xlfn.IFNA(VLOOKUP($A156,compare_all!$A$2:$L$325,5,FALSE),0)</f>
        <v>230</v>
      </c>
      <c r="F156" s="3">
        <f>_xlfn.IFNA(VLOOKUP($A156,compare_all!$A$2:$L$325,6,FALSE),0)</f>
        <v>81.5</v>
      </c>
      <c r="G156" s="3">
        <f>_xlfn.IFNA(VLOOKUP($A156,compare_all!$A$2:$L$325,7,FALSE),0)</f>
        <v>1012</v>
      </c>
      <c r="H156" s="3">
        <f>_xlfn.IFNA(VLOOKUP($A156,compare_all!$A$2:$L$325,8,FALSE),0)</f>
        <v>605</v>
      </c>
      <c r="I156" s="3">
        <f>_xlfn.IFNA(VLOOKUP($A156,compare_all!$A$2:$L$325,9,FALSE),0)</f>
        <v>105</v>
      </c>
      <c r="J156" s="3">
        <f>_xlfn.IFNA(VLOOKUP($A156,compare_all!$A$2:$L$325,10,FALSE),0)</f>
        <v>57</v>
      </c>
      <c r="K156" s="3">
        <f>_xlfn.IFNA(VLOOKUP($A156,compare_all!$A$2:$L$325,11,FALSE),0)</f>
        <v>30.3</v>
      </c>
      <c r="L156" s="3">
        <f>_xlfn.IFNA(VLOOKUP($A156,compare_all!$A$2:$L$325,12,FALSE),0)</f>
        <v>797.3</v>
      </c>
      <c r="M156" s="2">
        <f t="shared" si="5"/>
        <v>0.21215415019762851</v>
      </c>
    </row>
    <row r="157" spans="1:13" x14ac:dyDescent="0.25">
      <c r="A157" t="s">
        <v>237</v>
      </c>
      <c r="B157" t="str">
        <f>_xlfn.IFNA(VLOOKUP(A157,bkrcast_1530to1830!$F$1:$H$630,3,FALSE),"-")</f>
        <v>ExpBus</v>
      </c>
      <c r="C157" s="3">
        <f>_xlfn.IFNA(VLOOKUP($A157,compare_all!$A$2:$L$325,3,FALSE),0)</f>
        <v>389</v>
      </c>
      <c r="D157" s="3">
        <f>_xlfn.IFNA(VLOOKUP($A157,compare_all!$A$2:$L$325,4,FALSE),0)</f>
        <v>181</v>
      </c>
      <c r="E157" s="3">
        <f>_xlfn.IFNA(VLOOKUP($A157,compare_all!$A$2:$L$325,5,FALSE),0)</f>
        <v>418</v>
      </c>
      <c r="F157" s="3">
        <f>_xlfn.IFNA(VLOOKUP($A157,compare_all!$A$2:$L$325,6,FALSE),0)</f>
        <v>31</v>
      </c>
      <c r="G157" s="3">
        <f>_xlfn.IFNA(VLOOKUP($A157,compare_all!$A$2:$L$325,7,FALSE),0)</f>
        <v>1019</v>
      </c>
      <c r="H157" s="3">
        <f>_xlfn.IFNA(VLOOKUP($A157,compare_all!$A$2:$L$325,8,FALSE),0)</f>
        <v>1927</v>
      </c>
      <c r="I157" s="3">
        <f>_xlfn.IFNA(VLOOKUP($A157,compare_all!$A$2:$L$325,9,FALSE),0)</f>
        <v>0</v>
      </c>
      <c r="J157" s="3">
        <f>_xlfn.IFNA(VLOOKUP($A157,compare_all!$A$2:$L$325,10,FALSE),0)</f>
        <v>1523</v>
      </c>
      <c r="K157" s="3">
        <f>_xlfn.IFNA(VLOOKUP($A157,compare_all!$A$2:$L$325,11,FALSE),0)</f>
        <v>0</v>
      </c>
      <c r="L157" s="3">
        <f>_xlfn.IFNA(VLOOKUP($A157,compare_all!$A$2:$L$325,12,FALSE),0)</f>
        <v>3450</v>
      </c>
      <c r="M157" s="2">
        <f t="shared" si="5"/>
        <v>-2.3856722276741902</v>
      </c>
    </row>
    <row r="158" spans="1:13" x14ac:dyDescent="0.25">
      <c r="A158" t="s">
        <v>119</v>
      </c>
      <c r="B158" t="str">
        <f>_xlfn.IFNA(VLOOKUP(A158,bkrcast_1530to1830!$F$1:$H$630,3,FALSE),"-")</f>
        <v>ExpBus</v>
      </c>
      <c r="C158" s="3">
        <f>_xlfn.IFNA(VLOOKUP($A158,compare_all!$A$2:$L$325,3,FALSE),0)</f>
        <v>537</v>
      </c>
      <c r="D158" s="3">
        <f>_xlfn.IFNA(VLOOKUP($A158,compare_all!$A$2:$L$325,4,FALSE),0)</f>
        <v>22.5</v>
      </c>
      <c r="E158" s="3">
        <f>_xlfn.IFNA(VLOOKUP($A158,compare_all!$A$2:$L$325,5,FALSE),0)</f>
        <v>407</v>
      </c>
      <c r="F158" s="3">
        <f>_xlfn.IFNA(VLOOKUP($A158,compare_all!$A$2:$L$325,6,FALSE),0)</f>
        <v>57.5</v>
      </c>
      <c r="G158" s="3">
        <f>_xlfn.IFNA(VLOOKUP($A158,compare_all!$A$2:$L$325,7,FALSE),0)</f>
        <v>1024</v>
      </c>
      <c r="H158" s="3">
        <f>_xlfn.IFNA(VLOOKUP($A158,compare_all!$A$2:$L$325,8,FALSE),0)</f>
        <v>180</v>
      </c>
      <c r="I158" s="3">
        <f>_xlfn.IFNA(VLOOKUP($A158,compare_all!$A$2:$L$325,9,FALSE),0)</f>
        <v>0</v>
      </c>
      <c r="J158" s="3">
        <f>_xlfn.IFNA(VLOOKUP($A158,compare_all!$A$2:$L$325,10,FALSE),0)</f>
        <v>1114</v>
      </c>
      <c r="K158" s="3">
        <f>_xlfn.IFNA(VLOOKUP($A158,compare_all!$A$2:$L$325,11,FALSE),0)</f>
        <v>0</v>
      </c>
      <c r="L158" s="3">
        <f>_xlfn.IFNA(VLOOKUP($A158,compare_all!$A$2:$L$325,12,FALSE),0)</f>
        <v>1294</v>
      </c>
      <c r="M158" s="2">
        <f t="shared" si="5"/>
        <v>-0.263671875</v>
      </c>
    </row>
    <row r="159" spans="1:13" x14ac:dyDescent="0.25">
      <c r="A159" t="s">
        <v>299</v>
      </c>
      <c r="B159" t="str">
        <f>_xlfn.IFNA(VLOOKUP(A159,bkrcast_1530to1830!$F$1:$H$630,3,FALSE),"-")</f>
        <v>LocalBus</v>
      </c>
      <c r="C159" s="3">
        <f>_xlfn.IFNA(VLOOKUP($A159,compare_all!$A$2:$L$325,3,FALSE),0)</f>
        <v>175</v>
      </c>
      <c r="D159" s="3">
        <f>_xlfn.IFNA(VLOOKUP($A159,compare_all!$A$2:$L$325,4,FALSE),0)</f>
        <v>501.5</v>
      </c>
      <c r="E159" s="3">
        <f>_xlfn.IFNA(VLOOKUP($A159,compare_all!$A$2:$L$325,5,FALSE),0)</f>
        <v>251</v>
      </c>
      <c r="F159" s="3">
        <f>_xlfn.IFNA(VLOOKUP($A159,compare_all!$A$2:$L$325,6,FALSE),0)</f>
        <v>106.5</v>
      </c>
      <c r="G159" s="3">
        <f>_xlfn.IFNA(VLOOKUP($A159,compare_all!$A$2:$L$325,7,FALSE),0)</f>
        <v>1034</v>
      </c>
      <c r="H159" s="3">
        <f>_xlfn.IFNA(VLOOKUP($A159,compare_all!$A$2:$L$325,8,FALSE),0)</f>
        <v>598</v>
      </c>
      <c r="I159" s="3">
        <f>_xlfn.IFNA(VLOOKUP($A159,compare_all!$A$2:$L$325,9,FALSE),0)</f>
        <v>688</v>
      </c>
      <c r="J159" s="3">
        <f>_xlfn.IFNA(VLOOKUP($A159,compare_all!$A$2:$L$325,10,FALSE),0)</f>
        <v>513</v>
      </c>
      <c r="K159" s="3">
        <f>_xlfn.IFNA(VLOOKUP($A159,compare_all!$A$2:$L$325,11,FALSE),0)</f>
        <v>185</v>
      </c>
      <c r="L159" s="3">
        <f>_xlfn.IFNA(VLOOKUP($A159,compare_all!$A$2:$L$325,12,FALSE),0)</f>
        <v>1984</v>
      </c>
      <c r="M159" s="2">
        <f t="shared" si="5"/>
        <v>-0.9187620889748549</v>
      </c>
    </row>
    <row r="160" spans="1:13" x14ac:dyDescent="0.25">
      <c r="A160" t="s">
        <v>74</v>
      </c>
      <c r="B160" t="str">
        <f>_xlfn.IFNA(VLOOKUP(A160,bkrcast_1530to1830!$F$1:$H$630,3,FALSE),"-")</f>
        <v>ExpBus</v>
      </c>
      <c r="C160" s="3">
        <f>_xlfn.IFNA(VLOOKUP($A160,compare_all!$A$2:$L$325,3,FALSE),0)</f>
        <v>507</v>
      </c>
      <c r="D160" s="3">
        <f>_xlfn.IFNA(VLOOKUP($A160,compare_all!$A$2:$L$325,4,FALSE),0)</f>
        <v>33.5</v>
      </c>
      <c r="E160" s="3">
        <f>_xlfn.IFNA(VLOOKUP($A160,compare_all!$A$2:$L$325,5,FALSE),0)</f>
        <v>497.5</v>
      </c>
      <c r="F160" s="3">
        <f>_xlfn.IFNA(VLOOKUP($A160,compare_all!$A$2:$L$325,6,FALSE),0)</f>
        <v>0</v>
      </c>
      <c r="G160" s="3">
        <f>_xlfn.IFNA(VLOOKUP($A160,compare_all!$A$2:$L$325,7,FALSE),0)</f>
        <v>1038</v>
      </c>
      <c r="H160" s="3">
        <f>_xlfn.IFNA(VLOOKUP($A160,compare_all!$A$2:$L$325,8,FALSE),0)</f>
        <v>240</v>
      </c>
      <c r="I160" s="3">
        <f>_xlfn.IFNA(VLOOKUP($A160,compare_all!$A$2:$L$325,9,FALSE),0)</f>
        <v>0</v>
      </c>
      <c r="J160" s="3">
        <f>_xlfn.IFNA(VLOOKUP($A160,compare_all!$A$2:$L$325,10,FALSE),0)</f>
        <v>424</v>
      </c>
      <c r="K160" s="3">
        <f>_xlfn.IFNA(VLOOKUP($A160,compare_all!$A$2:$L$325,11,FALSE),0)</f>
        <v>0</v>
      </c>
      <c r="L160" s="3">
        <f>_xlfn.IFNA(VLOOKUP($A160,compare_all!$A$2:$L$325,12,FALSE),0)</f>
        <v>664</v>
      </c>
      <c r="M160" s="2">
        <f t="shared" si="5"/>
        <v>0.3603082851637765</v>
      </c>
    </row>
    <row r="161" spans="1:13" x14ac:dyDescent="0.25">
      <c r="A161" t="s">
        <v>294</v>
      </c>
      <c r="B161" t="str">
        <f>_xlfn.IFNA(VLOOKUP(A161,bkrcast_1530to1830!$F$1:$H$630,3,FALSE),"-")</f>
        <v>LocalBus</v>
      </c>
      <c r="C161" s="3">
        <f>_xlfn.IFNA(VLOOKUP($A161,compare_all!$A$2:$L$325,3,FALSE),0)</f>
        <v>192</v>
      </c>
      <c r="D161" s="3">
        <f>_xlfn.IFNA(VLOOKUP($A161,compare_all!$A$2:$L$325,4,FALSE),0)</f>
        <v>496.5</v>
      </c>
      <c r="E161" s="3">
        <f>_xlfn.IFNA(VLOOKUP($A161,compare_all!$A$2:$L$325,5,FALSE),0)</f>
        <v>273</v>
      </c>
      <c r="F161" s="3">
        <f>_xlfn.IFNA(VLOOKUP($A161,compare_all!$A$2:$L$325,6,FALSE),0)</f>
        <v>132.5</v>
      </c>
      <c r="G161" s="3">
        <f>_xlfn.IFNA(VLOOKUP($A161,compare_all!$A$2:$L$325,7,FALSE),0)</f>
        <v>1094</v>
      </c>
      <c r="H161" s="3">
        <f>_xlfn.IFNA(VLOOKUP($A161,compare_all!$A$2:$L$325,8,FALSE),0)</f>
        <v>1</v>
      </c>
      <c r="I161" s="3">
        <f>_xlfn.IFNA(VLOOKUP($A161,compare_all!$A$2:$L$325,9,FALSE),0)</f>
        <v>22</v>
      </c>
      <c r="J161" s="3">
        <f>_xlfn.IFNA(VLOOKUP($A161,compare_all!$A$2:$L$325,10,FALSE),0)</f>
        <v>163</v>
      </c>
      <c r="K161" s="3">
        <f>_xlfn.IFNA(VLOOKUP($A161,compare_all!$A$2:$L$325,11,FALSE),0)</f>
        <v>12</v>
      </c>
      <c r="L161" s="3">
        <f>_xlfn.IFNA(VLOOKUP($A161,compare_all!$A$2:$L$325,12,FALSE),0)</f>
        <v>198</v>
      </c>
      <c r="M161" s="2">
        <f t="shared" si="5"/>
        <v>0.81901279707495434</v>
      </c>
    </row>
    <row r="162" spans="1:13" x14ac:dyDescent="0.25">
      <c r="A162" t="s">
        <v>52</v>
      </c>
      <c r="B162" t="str">
        <f>_xlfn.IFNA(VLOOKUP(A162,bkrcast_1530to1830!$F$1:$H$630,3,FALSE),"-")</f>
        <v>LocalBus</v>
      </c>
      <c r="C162" s="3">
        <f>_xlfn.IFNA(VLOOKUP($A162,compare_all!$A$2:$L$325,3,FALSE),0)</f>
        <v>191</v>
      </c>
      <c r="D162" s="3">
        <f>_xlfn.IFNA(VLOOKUP($A162,compare_all!$A$2:$L$325,4,FALSE),0)</f>
        <v>619.5</v>
      </c>
      <c r="E162" s="3">
        <f>_xlfn.IFNA(VLOOKUP($A162,compare_all!$A$2:$L$325,5,FALSE),0)</f>
        <v>216</v>
      </c>
      <c r="F162" s="3">
        <f>_xlfn.IFNA(VLOOKUP($A162,compare_all!$A$2:$L$325,6,FALSE),0)</f>
        <v>68.5</v>
      </c>
      <c r="G162" s="3">
        <f>_xlfn.IFNA(VLOOKUP($A162,compare_all!$A$2:$L$325,7,FALSE),0)</f>
        <v>1095</v>
      </c>
      <c r="H162" s="3">
        <f>_xlfn.IFNA(VLOOKUP($A162,compare_all!$A$2:$L$325,8,FALSE),0)</f>
        <v>9</v>
      </c>
      <c r="I162" s="3">
        <f>_xlfn.IFNA(VLOOKUP($A162,compare_all!$A$2:$L$325,9,FALSE),0)</f>
        <v>0</v>
      </c>
      <c r="J162" s="3">
        <f>_xlfn.IFNA(VLOOKUP($A162,compare_all!$A$2:$L$325,10,FALSE),0)</f>
        <v>58</v>
      </c>
      <c r="K162" s="3">
        <f>_xlfn.IFNA(VLOOKUP($A162,compare_all!$A$2:$L$325,11,FALSE),0)</f>
        <v>0</v>
      </c>
      <c r="L162" s="3">
        <f>_xlfn.IFNA(VLOOKUP($A162,compare_all!$A$2:$L$325,12,FALSE),0)</f>
        <v>67</v>
      </c>
      <c r="M162" s="2">
        <f t="shared" si="5"/>
        <v>0.93881278538812785</v>
      </c>
    </row>
    <row r="163" spans="1:13" x14ac:dyDescent="0.25">
      <c r="A163" t="s">
        <v>283</v>
      </c>
      <c r="B163" t="str">
        <f>_xlfn.IFNA(VLOOKUP(A163,bkrcast_1530to1830!$F$1:$H$630,3,FALSE),"-")</f>
        <v>LocalBus</v>
      </c>
      <c r="C163" s="3">
        <f>_xlfn.IFNA(VLOOKUP($A163,compare_all!$A$2:$L$325,3,FALSE),0)</f>
        <v>224</v>
      </c>
      <c r="D163" s="3">
        <f>_xlfn.IFNA(VLOOKUP($A163,compare_all!$A$2:$L$325,4,FALSE),0)</f>
        <v>573.5</v>
      </c>
      <c r="E163" s="3">
        <f>_xlfn.IFNA(VLOOKUP($A163,compare_all!$A$2:$L$325,5,FALSE),0)</f>
        <v>236.5</v>
      </c>
      <c r="F163" s="3">
        <f>_xlfn.IFNA(VLOOKUP($A163,compare_all!$A$2:$L$325,6,FALSE),0)</f>
        <v>67</v>
      </c>
      <c r="G163" s="3">
        <f>_xlfn.IFNA(VLOOKUP($A163,compare_all!$A$2:$L$325,7,FALSE),0)</f>
        <v>1101</v>
      </c>
      <c r="H163" s="3">
        <f>_xlfn.IFNA(VLOOKUP($A163,compare_all!$A$2:$L$325,8,FALSE),0)</f>
        <v>17</v>
      </c>
      <c r="I163" s="3">
        <f>_xlfn.IFNA(VLOOKUP($A163,compare_all!$A$2:$L$325,9,FALSE),0)</f>
        <v>17</v>
      </c>
      <c r="J163" s="3">
        <f>_xlfn.IFNA(VLOOKUP($A163,compare_all!$A$2:$L$325,10,FALSE),0)</f>
        <v>6</v>
      </c>
      <c r="K163" s="3">
        <f>_xlfn.IFNA(VLOOKUP($A163,compare_all!$A$2:$L$325,11,FALSE),0)</f>
        <v>6.2</v>
      </c>
      <c r="L163" s="3">
        <f>_xlfn.IFNA(VLOOKUP($A163,compare_all!$A$2:$L$325,12,FALSE),0)</f>
        <v>46.2</v>
      </c>
      <c r="M163" s="2">
        <f t="shared" si="5"/>
        <v>0.95803814713896451</v>
      </c>
    </row>
    <row r="164" spans="1:13" x14ac:dyDescent="0.25">
      <c r="A164" t="s">
        <v>118</v>
      </c>
      <c r="B164" t="str">
        <f>_xlfn.IFNA(VLOOKUP(A164,bkrcast_1530to1830!$F$1:$H$630,3,FALSE),"-")</f>
        <v>LocalBus</v>
      </c>
      <c r="C164" s="3">
        <f>_xlfn.IFNA(VLOOKUP($A164,compare_all!$A$2:$L$325,3,FALSE),0)</f>
        <v>553</v>
      </c>
      <c r="D164" s="3">
        <f>_xlfn.IFNA(VLOOKUP($A164,compare_all!$A$2:$L$325,4,FALSE),0)</f>
        <v>26</v>
      </c>
      <c r="E164" s="3">
        <f>_xlfn.IFNA(VLOOKUP($A164,compare_all!$A$2:$L$325,5,FALSE),0)</f>
        <v>472</v>
      </c>
      <c r="F164" s="3">
        <f>_xlfn.IFNA(VLOOKUP($A164,compare_all!$A$2:$L$325,6,FALSE),0)</f>
        <v>51</v>
      </c>
      <c r="G164" s="3">
        <f>_xlfn.IFNA(VLOOKUP($A164,compare_all!$A$2:$L$325,7,FALSE),0)</f>
        <v>1102</v>
      </c>
      <c r="H164" s="3">
        <f>_xlfn.IFNA(VLOOKUP($A164,compare_all!$A$2:$L$325,8,FALSE),0)</f>
        <v>1482</v>
      </c>
      <c r="I164" s="3">
        <f>_xlfn.IFNA(VLOOKUP($A164,compare_all!$A$2:$L$325,9,FALSE),0)</f>
        <v>0</v>
      </c>
      <c r="J164" s="3">
        <f>_xlfn.IFNA(VLOOKUP($A164,compare_all!$A$2:$L$325,10,FALSE),0)</f>
        <v>1293</v>
      </c>
      <c r="K164" s="3">
        <f>_xlfn.IFNA(VLOOKUP($A164,compare_all!$A$2:$L$325,11,FALSE),0)</f>
        <v>0</v>
      </c>
      <c r="L164" s="3">
        <f>_xlfn.IFNA(VLOOKUP($A164,compare_all!$A$2:$L$325,12,FALSE),0)</f>
        <v>2775</v>
      </c>
      <c r="M164" s="2">
        <f t="shared" si="5"/>
        <v>-1.5181488203266789</v>
      </c>
    </row>
    <row r="165" spans="1:13" x14ac:dyDescent="0.25">
      <c r="A165" t="s">
        <v>123</v>
      </c>
      <c r="B165" t="str">
        <f>_xlfn.IFNA(VLOOKUP(A165,bkrcast_1530to1830!$F$1:$H$630,3,FALSE),"-")</f>
        <v>LocalBus</v>
      </c>
      <c r="C165" s="3">
        <f>_xlfn.IFNA(VLOOKUP($A165,compare_all!$A$2:$L$325,3,FALSE),0)</f>
        <v>170</v>
      </c>
      <c r="D165" s="3">
        <f>_xlfn.IFNA(VLOOKUP($A165,compare_all!$A$2:$L$325,4,FALSE),0)</f>
        <v>435.5</v>
      </c>
      <c r="E165" s="3">
        <f>_xlfn.IFNA(VLOOKUP($A165,compare_all!$A$2:$L$325,5,FALSE),0)</f>
        <v>233</v>
      </c>
      <c r="F165" s="3">
        <f>_xlfn.IFNA(VLOOKUP($A165,compare_all!$A$2:$L$325,6,FALSE),0)</f>
        <v>263.5</v>
      </c>
      <c r="G165" s="3">
        <f>_xlfn.IFNA(VLOOKUP($A165,compare_all!$A$2:$L$325,7,FALSE),0)</f>
        <v>1102</v>
      </c>
      <c r="H165" s="3">
        <f>_xlfn.IFNA(VLOOKUP($A165,compare_all!$A$2:$L$325,8,FALSE),0)</f>
        <v>184</v>
      </c>
      <c r="I165" s="3">
        <f>_xlfn.IFNA(VLOOKUP($A165,compare_all!$A$2:$L$325,9,FALSE),0)</f>
        <v>308</v>
      </c>
      <c r="J165" s="3">
        <f>_xlfn.IFNA(VLOOKUP($A165,compare_all!$A$2:$L$325,10,FALSE),0)</f>
        <v>128</v>
      </c>
      <c r="K165" s="3">
        <f>_xlfn.IFNA(VLOOKUP($A165,compare_all!$A$2:$L$325,11,FALSE),0)</f>
        <v>0</v>
      </c>
      <c r="L165" s="3">
        <f>_xlfn.IFNA(VLOOKUP($A165,compare_all!$A$2:$L$325,12,FALSE),0)</f>
        <v>620</v>
      </c>
      <c r="M165" s="2">
        <f t="shared" si="5"/>
        <v>0.43738656987295826</v>
      </c>
    </row>
    <row r="166" spans="1:13" x14ac:dyDescent="0.25">
      <c r="A166" t="s">
        <v>36</v>
      </c>
      <c r="B166" t="str">
        <f>_xlfn.IFNA(VLOOKUP(A166,bkrcast_1530to1830!$F$1:$H$630,3,FALSE),"-")</f>
        <v>LocalBus</v>
      </c>
      <c r="C166" s="3">
        <f>_xlfn.IFNA(VLOOKUP($A166,compare_all!$A$2:$L$325,3,FALSE),0)</f>
        <v>435</v>
      </c>
      <c r="D166" s="3">
        <f>_xlfn.IFNA(VLOOKUP($A166,compare_all!$A$2:$L$325,4,FALSE),0)</f>
        <v>70.5</v>
      </c>
      <c r="E166" s="3">
        <f>_xlfn.IFNA(VLOOKUP($A166,compare_all!$A$2:$L$325,5,FALSE),0)</f>
        <v>540.5</v>
      </c>
      <c r="F166" s="3">
        <f>_xlfn.IFNA(VLOOKUP($A166,compare_all!$A$2:$L$325,6,FALSE),0)</f>
        <v>58</v>
      </c>
      <c r="G166" s="3">
        <f>_xlfn.IFNA(VLOOKUP($A166,compare_all!$A$2:$L$325,7,FALSE),0)</f>
        <v>1104</v>
      </c>
      <c r="H166" s="3">
        <f>_xlfn.IFNA(VLOOKUP($A166,compare_all!$A$2:$L$325,8,FALSE),0)</f>
        <v>604</v>
      </c>
      <c r="I166" s="3">
        <f>_xlfn.IFNA(VLOOKUP($A166,compare_all!$A$2:$L$325,9,FALSE),0)</f>
        <v>77</v>
      </c>
      <c r="J166" s="3">
        <f>_xlfn.IFNA(VLOOKUP($A166,compare_all!$A$2:$L$325,10,FALSE),0)</f>
        <v>290</v>
      </c>
      <c r="K166" s="3">
        <f>_xlfn.IFNA(VLOOKUP($A166,compare_all!$A$2:$L$325,11,FALSE),0)</f>
        <v>0</v>
      </c>
      <c r="L166" s="3">
        <f>_xlfn.IFNA(VLOOKUP($A166,compare_all!$A$2:$L$325,12,FALSE),0)</f>
        <v>971</v>
      </c>
      <c r="M166" s="2">
        <f t="shared" si="5"/>
        <v>0.12047101449275362</v>
      </c>
    </row>
    <row r="167" spans="1:13" x14ac:dyDescent="0.25">
      <c r="A167" t="s">
        <v>306</v>
      </c>
      <c r="B167" t="str">
        <f>_xlfn.IFNA(VLOOKUP(A167,bkrcast_1530to1830!$F$1:$H$630,3,FALSE),"-")</f>
        <v>LocalBus</v>
      </c>
      <c r="C167" s="3">
        <f>_xlfn.IFNA(VLOOKUP($A167,compare_all!$A$2:$L$325,3,FALSE),0)</f>
        <v>190</v>
      </c>
      <c r="D167" s="3">
        <f>_xlfn.IFNA(VLOOKUP($A167,compare_all!$A$2:$L$325,4,FALSE),0)</f>
        <v>487.5</v>
      </c>
      <c r="E167" s="3">
        <f>_xlfn.IFNA(VLOOKUP($A167,compare_all!$A$2:$L$325,5,FALSE),0)</f>
        <v>234</v>
      </c>
      <c r="F167" s="3">
        <f>_xlfn.IFNA(VLOOKUP($A167,compare_all!$A$2:$L$325,6,FALSE),0)</f>
        <v>208.5</v>
      </c>
      <c r="G167" s="3">
        <f>_xlfn.IFNA(VLOOKUP($A167,compare_all!$A$2:$L$325,7,FALSE),0)</f>
        <v>1120</v>
      </c>
      <c r="H167" s="3">
        <f>_xlfn.IFNA(VLOOKUP($A167,compare_all!$A$2:$L$325,8,FALSE),0)</f>
        <v>523</v>
      </c>
      <c r="I167" s="3">
        <f>_xlfn.IFNA(VLOOKUP($A167,compare_all!$A$2:$L$325,9,FALSE),0)</f>
        <v>632</v>
      </c>
      <c r="J167" s="3">
        <f>_xlfn.IFNA(VLOOKUP($A167,compare_all!$A$2:$L$325,10,FALSE),0)</f>
        <v>462</v>
      </c>
      <c r="K167" s="3">
        <f>_xlfn.IFNA(VLOOKUP($A167,compare_all!$A$2:$L$325,11,FALSE),0)</f>
        <v>281</v>
      </c>
      <c r="L167" s="3">
        <f>_xlfn.IFNA(VLOOKUP($A167,compare_all!$A$2:$L$325,12,FALSE),0)</f>
        <v>1898</v>
      </c>
      <c r="M167" s="2">
        <f t="shared" si="5"/>
        <v>-0.69464285714285712</v>
      </c>
    </row>
    <row r="168" spans="1:13" x14ac:dyDescent="0.25">
      <c r="A168" t="s">
        <v>284</v>
      </c>
      <c r="B168" t="str">
        <f>_xlfn.IFNA(VLOOKUP(A168,bkrcast_1530to1830!$F$1:$H$630,3,FALSE),"-")</f>
        <v>LocalBus</v>
      </c>
      <c r="C168" s="3">
        <f>_xlfn.IFNA(VLOOKUP($A168,compare_all!$A$2:$L$325,3,FALSE),0)</f>
        <v>191</v>
      </c>
      <c r="D168" s="3">
        <f>_xlfn.IFNA(VLOOKUP($A168,compare_all!$A$2:$L$325,4,FALSE),0)</f>
        <v>604.5</v>
      </c>
      <c r="E168" s="3">
        <f>_xlfn.IFNA(VLOOKUP($A168,compare_all!$A$2:$L$325,5,FALSE),0)</f>
        <v>266.5</v>
      </c>
      <c r="F168" s="3">
        <f>_xlfn.IFNA(VLOOKUP($A168,compare_all!$A$2:$L$325,6,FALSE),0)</f>
        <v>92</v>
      </c>
      <c r="G168" s="3">
        <f>_xlfn.IFNA(VLOOKUP($A168,compare_all!$A$2:$L$325,7,FALSE),0)</f>
        <v>1154</v>
      </c>
      <c r="H168" s="3">
        <f>_xlfn.IFNA(VLOOKUP($A168,compare_all!$A$2:$L$325,8,FALSE),0)</f>
        <v>79</v>
      </c>
      <c r="I168" s="3">
        <f>_xlfn.IFNA(VLOOKUP($A168,compare_all!$A$2:$L$325,9,FALSE),0)</f>
        <v>118</v>
      </c>
      <c r="J168" s="3">
        <f>_xlfn.IFNA(VLOOKUP($A168,compare_all!$A$2:$L$325,10,FALSE),0)</f>
        <v>102</v>
      </c>
      <c r="K168" s="3">
        <f>_xlfn.IFNA(VLOOKUP($A168,compare_all!$A$2:$L$325,11,FALSE),0)</f>
        <v>78</v>
      </c>
      <c r="L168" s="3">
        <f>_xlfn.IFNA(VLOOKUP($A168,compare_all!$A$2:$L$325,12,FALSE),0)</f>
        <v>377</v>
      </c>
      <c r="M168" s="2">
        <f t="shared" si="5"/>
        <v>0.67331022530329288</v>
      </c>
    </row>
    <row r="169" spans="1:13" x14ac:dyDescent="0.25">
      <c r="A169" t="s">
        <v>150</v>
      </c>
      <c r="B169" t="str">
        <f>_xlfn.IFNA(VLOOKUP(A169,bkrcast_1530to1830!$F$1:$H$630,3,FALSE),"-")</f>
        <v>LocalBus</v>
      </c>
      <c r="C169" s="3">
        <f>_xlfn.IFNA(VLOOKUP($A169,compare_all!$A$2:$L$325,3,FALSE),0)</f>
        <v>202</v>
      </c>
      <c r="D169" s="3">
        <f>_xlfn.IFNA(VLOOKUP($A169,compare_all!$A$2:$L$325,4,FALSE),0)</f>
        <v>512</v>
      </c>
      <c r="E169" s="3">
        <f>_xlfn.IFNA(VLOOKUP($A169,compare_all!$A$2:$L$325,5,FALSE),0)</f>
        <v>257</v>
      </c>
      <c r="F169" s="3">
        <f>_xlfn.IFNA(VLOOKUP($A169,compare_all!$A$2:$L$325,6,FALSE),0)</f>
        <v>188</v>
      </c>
      <c r="G169" s="3">
        <f>_xlfn.IFNA(VLOOKUP($A169,compare_all!$A$2:$L$325,7,FALSE),0)</f>
        <v>1159</v>
      </c>
      <c r="H169" s="3">
        <f>_xlfn.IFNA(VLOOKUP($A169,compare_all!$A$2:$L$325,8,FALSE),0)</f>
        <v>58</v>
      </c>
      <c r="I169" s="3">
        <f>_xlfn.IFNA(VLOOKUP($A169,compare_all!$A$2:$L$325,9,FALSE),0)</f>
        <v>74</v>
      </c>
      <c r="J169" s="3">
        <f>_xlfn.IFNA(VLOOKUP($A169,compare_all!$A$2:$L$325,10,FALSE),0)</f>
        <v>80</v>
      </c>
      <c r="K169" s="3">
        <f>_xlfn.IFNA(VLOOKUP($A169,compare_all!$A$2:$L$325,11,FALSE),0)</f>
        <v>0</v>
      </c>
      <c r="L169" s="3">
        <f>_xlfn.IFNA(VLOOKUP($A169,compare_all!$A$2:$L$325,12,FALSE),0)</f>
        <v>212</v>
      </c>
      <c r="M169" s="2">
        <f t="shared" si="5"/>
        <v>0.81708369283865401</v>
      </c>
    </row>
    <row r="170" spans="1:13" x14ac:dyDescent="0.25">
      <c r="A170" t="s">
        <v>281</v>
      </c>
      <c r="B170" t="str">
        <f>_xlfn.IFNA(VLOOKUP(A170,bkrcast_1530to1830!$F$1:$H$630,3,FALSE),"-")</f>
        <v>LocalBus</v>
      </c>
      <c r="C170" s="3">
        <f>_xlfn.IFNA(VLOOKUP($A170,compare_all!$A$2:$L$325,3,FALSE),0)</f>
        <v>236</v>
      </c>
      <c r="D170" s="3">
        <f>_xlfn.IFNA(VLOOKUP($A170,compare_all!$A$2:$L$325,4,FALSE),0)</f>
        <v>490</v>
      </c>
      <c r="E170" s="3">
        <f>_xlfn.IFNA(VLOOKUP($A170,compare_all!$A$2:$L$325,5,FALSE),0)</f>
        <v>292.5</v>
      </c>
      <c r="F170" s="3">
        <f>_xlfn.IFNA(VLOOKUP($A170,compare_all!$A$2:$L$325,6,FALSE),0)</f>
        <v>151.5</v>
      </c>
      <c r="G170" s="3">
        <f>_xlfn.IFNA(VLOOKUP($A170,compare_all!$A$2:$L$325,7,FALSE),0)</f>
        <v>1170</v>
      </c>
      <c r="H170" s="3">
        <f>_xlfn.IFNA(VLOOKUP($A170,compare_all!$A$2:$L$325,8,FALSE),0)</f>
        <v>506</v>
      </c>
      <c r="I170" s="3">
        <f>_xlfn.IFNA(VLOOKUP($A170,compare_all!$A$2:$L$325,9,FALSE),0)</f>
        <v>853</v>
      </c>
      <c r="J170" s="3">
        <f>_xlfn.IFNA(VLOOKUP($A170,compare_all!$A$2:$L$325,10,FALSE),0)</f>
        <v>595</v>
      </c>
      <c r="K170" s="3">
        <f>_xlfn.IFNA(VLOOKUP($A170,compare_all!$A$2:$L$325,11,FALSE),0)</f>
        <v>43</v>
      </c>
      <c r="L170" s="3">
        <f>_xlfn.IFNA(VLOOKUP($A170,compare_all!$A$2:$L$325,12,FALSE),0)</f>
        <v>1997</v>
      </c>
      <c r="M170" s="2">
        <f t="shared" si="5"/>
        <v>-0.70683760683760688</v>
      </c>
    </row>
    <row r="171" spans="1:13" x14ac:dyDescent="0.25">
      <c r="A171" t="s">
        <v>86</v>
      </c>
      <c r="B171" t="str">
        <f>_xlfn.IFNA(VLOOKUP(A171,bkrcast_1530to1830!$F$1:$H$630,3,FALSE),"-")</f>
        <v>LocalBus</v>
      </c>
      <c r="C171" s="3">
        <f>_xlfn.IFNA(VLOOKUP($A171,compare_all!$A$2:$L$325,3,FALSE),0)</f>
        <v>605</v>
      </c>
      <c r="D171" s="3">
        <f>_xlfn.IFNA(VLOOKUP($A171,compare_all!$A$2:$L$325,4,FALSE),0)</f>
        <v>71.5</v>
      </c>
      <c r="E171" s="3">
        <f>_xlfn.IFNA(VLOOKUP($A171,compare_all!$A$2:$L$325,5,FALSE),0)</f>
        <v>498</v>
      </c>
      <c r="F171" s="3">
        <f>_xlfn.IFNA(VLOOKUP($A171,compare_all!$A$2:$L$325,6,FALSE),0)</f>
        <v>71.5</v>
      </c>
      <c r="G171" s="3">
        <f>_xlfn.IFNA(VLOOKUP($A171,compare_all!$A$2:$L$325,7,FALSE),0)</f>
        <v>1246</v>
      </c>
      <c r="H171" s="3">
        <f>_xlfn.IFNA(VLOOKUP($A171,compare_all!$A$2:$L$325,8,FALSE),0)</f>
        <v>200</v>
      </c>
      <c r="I171" s="3">
        <f>_xlfn.IFNA(VLOOKUP($A171,compare_all!$A$2:$L$325,9,FALSE),0)</f>
        <v>0</v>
      </c>
      <c r="J171" s="3">
        <f>_xlfn.IFNA(VLOOKUP($A171,compare_all!$A$2:$L$325,10,FALSE),0)</f>
        <v>575</v>
      </c>
      <c r="K171" s="3">
        <f>_xlfn.IFNA(VLOOKUP($A171,compare_all!$A$2:$L$325,11,FALSE),0)</f>
        <v>0</v>
      </c>
      <c r="L171" s="3">
        <f>_xlfn.IFNA(VLOOKUP($A171,compare_all!$A$2:$L$325,12,FALSE),0)</f>
        <v>775</v>
      </c>
      <c r="M171" s="2">
        <f t="shared" si="5"/>
        <v>0.3780096308186196</v>
      </c>
    </row>
    <row r="172" spans="1:13" x14ac:dyDescent="0.25">
      <c r="A172" t="s">
        <v>220</v>
      </c>
      <c r="B172" t="str">
        <f>_xlfn.IFNA(VLOOKUP(A172,bkrcast_1530to1830!$F$1:$H$630,3,FALSE),"-")</f>
        <v>ExpBus</v>
      </c>
      <c r="C172" s="3">
        <f>_xlfn.IFNA(VLOOKUP($A172,compare_all!$A$2:$L$325,3,FALSE),0)</f>
        <v>593</v>
      </c>
      <c r="D172" s="3">
        <f>_xlfn.IFNA(VLOOKUP($A172,compare_all!$A$2:$L$325,4,FALSE),0)</f>
        <v>86.5</v>
      </c>
      <c r="E172" s="3">
        <f>_xlfn.IFNA(VLOOKUP($A172,compare_all!$A$2:$L$325,5,FALSE),0)</f>
        <v>413</v>
      </c>
      <c r="F172" s="3">
        <f>_xlfn.IFNA(VLOOKUP($A172,compare_all!$A$2:$L$325,6,FALSE),0)</f>
        <v>163.5</v>
      </c>
      <c r="G172" s="3">
        <f>_xlfn.IFNA(VLOOKUP($A172,compare_all!$A$2:$L$325,7,FALSE),0)</f>
        <v>1256</v>
      </c>
      <c r="H172" s="3">
        <f>_xlfn.IFNA(VLOOKUP($A172,compare_all!$A$2:$L$325,8,FALSE),0)</f>
        <v>1047</v>
      </c>
      <c r="I172" s="3">
        <f>_xlfn.IFNA(VLOOKUP($A172,compare_all!$A$2:$L$325,9,FALSE),0)</f>
        <v>0</v>
      </c>
      <c r="J172" s="3">
        <f>_xlfn.IFNA(VLOOKUP($A172,compare_all!$A$2:$L$325,10,FALSE),0)</f>
        <v>1118</v>
      </c>
      <c r="K172" s="3">
        <f>_xlfn.IFNA(VLOOKUP($A172,compare_all!$A$2:$L$325,11,FALSE),0)</f>
        <v>0</v>
      </c>
      <c r="L172" s="3">
        <f>_xlfn.IFNA(VLOOKUP($A172,compare_all!$A$2:$L$325,12,FALSE),0)</f>
        <v>2165</v>
      </c>
      <c r="M172" s="2">
        <f t="shared" si="5"/>
        <v>-0.72372611464968151</v>
      </c>
    </row>
    <row r="173" spans="1:13" x14ac:dyDescent="0.25">
      <c r="A173" t="s">
        <v>293</v>
      </c>
      <c r="B173" t="str">
        <f>_xlfn.IFNA(VLOOKUP(A173,bkrcast_1530to1830!$F$1:$H$630,3,FALSE),"-")</f>
        <v>LocalBus</v>
      </c>
      <c r="C173" s="3">
        <f>_xlfn.IFNA(VLOOKUP($A173,compare_all!$A$2:$L$325,3,FALSE),0)</f>
        <v>236</v>
      </c>
      <c r="D173" s="3">
        <f>_xlfn.IFNA(VLOOKUP($A173,compare_all!$A$2:$L$325,4,FALSE),0)</f>
        <v>634.5</v>
      </c>
      <c r="E173" s="3">
        <f>_xlfn.IFNA(VLOOKUP($A173,compare_all!$A$2:$L$325,5,FALSE),0)</f>
        <v>282.5</v>
      </c>
      <c r="F173" s="3">
        <f>_xlfn.IFNA(VLOOKUP($A173,compare_all!$A$2:$L$325,6,FALSE),0)</f>
        <v>105</v>
      </c>
      <c r="G173" s="3">
        <f>_xlfn.IFNA(VLOOKUP($A173,compare_all!$A$2:$L$325,7,FALSE),0)</f>
        <v>1258</v>
      </c>
      <c r="H173" s="3">
        <f>_xlfn.IFNA(VLOOKUP($A173,compare_all!$A$2:$L$325,8,FALSE),0)</f>
        <v>715</v>
      </c>
      <c r="I173" s="3">
        <f>_xlfn.IFNA(VLOOKUP($A173,compare_all!$A$2:$L$325,9,FALSE),0)</f>
        <v>348</v>
      </c>
      <c r="J173" s="3">
        <f>_xlfn.IFNA(VLOOKUP($A173,compare_all!$A$2:$L$325,10,FALSE),0)</f>
        <v>299</v>
      </c>
      <c r="K173" s="3">
        <f>_xlfn.IFNA(VLOOKUP($A173,compare_all!$A$2:$L$325,11,FALSE),0)</f>
        <v>49</v>
      </c>
      <c r="L173" s="3">
        <f>_xlfn.IFNA(VLOOKUP($A173,compare_all!$A$2:$L$325,12,FALSE),0)</f>
        <v>1411</v>
      </c>
      <c r="M173" s="2">
        <f t="shared" si="5"/>
        <v>-0.12162162162162163</v>
      </c>
    </row>
    <row r="174" spans="1:13" x14ac:dyDescent="0.25">
      <c r="A174" t="s">
        <v>31</v>
      </c>
      <c r="B174" t="str">
        <f>_xlfn.IFNA(VLOOKUP(A174,bkrcast_1530to1830!$F$1:$H$630,3,FALSE),"-")</f>
        <v>LocalBus</v>
      </c>
      <c r="C174" s="3">
        <f>_xlfn.IFNA(VLOOKUP($A174,compare_all!$A$2:$L$325,3,FALSE),0)</f>
        <v>589</v>
      </c>
      <c r="D174" s="3">
        <f>_xlfn.IFNA(VLOOKUP($A174,compare_all!$A$2:$L$325,4,FALSE),0)</f>
        <v>100.5</v>
      </c>
      <c r="E174" s="3">
        <f>_xlfn.IFNA(VLOOKUP($A174,compare_all!$A$2:$L$325,5,FALSE),0)</f>
        <v>469</v>
      </c>
      <c r="F174" s="3">
        <f>_xlfn.IFNA(VLOOKUP($A174,compare_all!$A$2:$L$325,6,FALSE),0)</f>
        <v>130.5</v>
      </c>
      <c r="G174" s="3">
        <f>_xlfn.IFNA(VLOOKUP($A174,compare_all!$A$2:$L$325,7,FALSE),0)</f>
        <v>1289</v>
      </c>
      <c r="H174" s="3">
        <f>_xlfn.IFNA(VLOOKUP($A174,compare_all!$A$2:$L$325,8,FALSE),0)</f>
        <v>394</v>
      </c>
      <c r="I174" s="3">
        <f>_xlfn.IFNA(VLOOKUP($A174,compare_all!$A$2:$L$325,9,FALSE),0)</f>
        <v>474</v>
      </c>
      <c r="J174" s="3">
        <f>_xlfn.IFNA(VLOOKUP($A174,compare_all!$A$2:$L$325,10,FALSE),0)</f>
        <v>102</v>
      </c>
      <c r="K174" s="3">
        <f>_xlfn.IFNA(VLOOKUP($A174,compare_all!$A$2:$L$325,11,FALSE),0)</f>
        <v>0</v>
      </c>
      <c r="L174" s="3">
        <f>_xlfn.IFNA(VLOOKUP($A174,compare_all!$A$2:$L$325,12,FALSE),0)</f>
        <v>970</v>
      </c>
      <c r="M174" s="2">
        <f t="shared" si="5"/>
        <v>0.24747866563227308</v>
      </c>
    </row>
    <row r="175" spans="1:13" x14ac:dyDescent="0.25">
      <c r="A175" t="s">
        <v>288</v>
      </c>
      <c r="B175" t="str">
        <f>_xlfn.IFNA(VLOOKUP(A175,bkrcast_1530to1830!$F$1:$H$630,3,FALSE),"-")</f>
        <v>LocalBus</v>
      </c>
      <c r="C175" s="3">
        <f>_xlfn.IFNA(VLOOKUP($A175,compare_all!$A$2:$L$325,3,FALSE),0)</f>
        <v>183</v>
      </c>
      <c r="D175" s="3">
        <f>_xlfn.IFNA(VLOOKUP($A175,compare_all!$A$2:$L$325,4,FALSE),0)</f>
        <v>779.5</v>
      </c>
      <c r="E175" s="3">
        <f>_xlfn.IFNA(VLOOKUP($A175,compare_all!$A$2:$L$325,5,FALSE),0)</f>
        <v>271</v>
      </c>
      <c r="F175" s="3">
        <f>_xlfn.IFNA(VLOOKUP($A175,compare_all!$A$2:$L$325,6,FALSE),0)</f>
        <v>72.5</v>
      </c>
      <c r="G175" s="3">
        <f>_xlfn.IFNA(VLOOKUP($A175,compare_all!$A$2:$L$325,7,FALSE),0)</f>
        <v>1306</v>
      </c>
      <c r="H175" s="3">
        <f>_xlfn.IFNA(VLOOKUP($A175,compare_all!$A$2:$L$325,8,FALSE),0)</f>
        <v>36</v>
      </c>
      <c r="I175" s="3">
        <f>_xlfn.IFNA(VLOOKUP($A175,compare_all!$A$2:$L$325,9,FALSE),0)</f>
        <v>42</v>
      </c>
      <c r="J175" s="3">
        <f>_xlfn.IFNA(VLOOKUP($A175,compare_all!$A$2:$L$325,10,FALSE),0)</f>
        <v>31</v>
      </c>
      <c r="K175" s="3">
        <f>_xlfn.IFNA(VLOOKUP($A175,compare_all!$A$2:$L$325,11,FALSE),0)</f>
        <v>12</v>
      </c>
      <c r="L175" s="3">
        <f>_xlfn.IFNA(VLOOKUP($A175,compare_all!$A$2:$L$325,12,FALSE),0)</f>
        <v>121</v>
      </c>
      <c r="M175" s="2">
        <f t="shared" si="5"/>
        <v>0.9073506891271057</v>
      </c>
    </row>
    <row r="176" spans="1:13" x14ac:dyDescent="0.25">
      <c r="A176" t="s">
        <v>87</v>
      </c>
      <c r="B176" t="str">
        <f>_xlfn.IFNA(VLOOKUP(A176,bkrcast_1530to1830!$F$1:$H$630,3,FALSE),"-")</f>
        <v>LocalBus</v>
      </c>
      <c r="C176" s="3">
        <f>_xlfn.IFNA(VLOOKUP($A176,compare_all!$A$2:$L$325,3,FALSE),0)</f>
        <v>186</v>
      </c>
      <c r="D176" s="3">
        <f>_xlfn.IFNA(VLOOKUP($A176,compare_all!$A$2:$L$325,4,FALSE),0)</f>
        <v>514</v>
      </c>
      <c r="E176" s="3">
        <f>_xlfn.IFNA(VLOOKUP($A176,compare_all!$A$2:$L$325,5,FALSE),0)</f>
        <v>280.5</v>
      </c>
      <c r="F176" s="3">
        <f>_xlfn.IFNA(VLOOKUP($A176,compare_all!$A$2:$L$325,6,FALSE),0)</f>
        <v>327.5</v>
      </c>
      <c r="G176" s="3">
        <f>_xlfn.IFNA(VLOOKUP($A176,compare_all!$A$2:$L$325,7,FALSE),0)</f>
        <v>1308</v>
      </c>
      <c r="H176" s="3">
        <f>_xlfn.IFNA(VLOOKUP($A176,compare_all!$A$2:$L$325,8,FALSE),0)</f>
        <v>232</v>
      </c>
      <c r="I176" s="3">
        <f>_xlfn.IFNA(VLOOKUP($A176,compare_all!$A$2:$L$325,9,FALSE),0)</f>
        <v>211</v>
      </c>
      <c r="J176" s="3">
        <f>_xlfn.IFNA(VLOOKUP($A176,compare_all!$A$2:$L$325,10,FALSE),0)</f>
        <v>223</v>
      </c>
      <c r="K176" s="3">
        <f>_xlfn.IFNA(VLOOKUP($A176,compare_all!$A$2:$L$325,11,FALSE),0)</f>
        <v>0</v>
      </c>
      <c r="L176" s="3">
        <f>_xlfn.IFNA(VLOOKUP($A176,compare_all!$A$2:$L$325,12,FALSE),0)</f>
        <v>666</v>
      </c>
      <c r="M176" s="2">
        <f t="shared" si="5"/>
        <v>0.49082568807339449</v>
      </c>
    </row>
    <row r="177" spans="1:13" x14ac:dyDescent="0.25">
      <c r="A177" t="s">
        <v>234</v>
      </c>
      <c r="B177" t="str">
        <f>_xlfn.IFNA(VLOOKUP(A177,bkrcast_1530to1830!$F$1:$H$630,3,FALSE),"-")</f>
        <v>LocalBus</v>
      </c>
      <c r="C177" s="3">
        <f>_xlfn.IFNA(VLOOKUP($A177,compare_all!$A$2:$L$325,3,FALSE),0)</f>
        <v>198</v>
      </c>
      <c r="D177" s="3">
        <f>_xlfn.IFNA(VLOOKUP($A177,compare_all!$A$2:$L$325,4,FALSE),0)</f>
        <v>590.5</v>
      </c>
      <c r="E177" s="3">
        <f>_xlfn.IFNA(VLOOKUP($A177,compare_all!$A$2:$L$325,5,FALSE),0)</f>
        <v>302.5</v>
      </c>
      <c r="F177" s="3">
        <f>_xlfn.IFNA(VLOOKUP($A177,compare_all!$A$2:$L$325,6,FALSE),0)</f>
        <v>217</v>
      </c>
      <c r="G177" s="3">
        <f>_xlfn.IFNA(VLOOKUP($A177,compare_all!$A$2:$L$325,7,FALSE),0)</f>
        <v>1308</v>
      </c>
      <c r="H177" s="3">
        <f>_xlfn.IFNA(VLOOKUP($A177,compare_all!$A$2:$L$325,8,FALSE),0)</f>
        <v>390</v>
      </c>
      <c r="I177" s="3">
        <f>_xlfn.IFNA(VLOOKUP($A177,compare_all!$A$2:$L$325,9,FALSE),0)</f>
        <v>768</v>
      </c>
      <c r="J177" s="3">
        <f>_xlfn.IFNA(VLOOKUP($A177,compare_all!$A$2:$L$325,10,FALSE),0)</f>
        <v>419</v>
      </c>
      <c r="K177" s="3">
        <f>_xlfn.IFNA(VLOOKUP($A177,compare_all!$A$2:$L$325,11,FALSE),0)</f>
        <v>0</v>
      </c>
      <c r="L177" s="3">
        <f>_xlfn.IFNA(VLOOKUP($A177,compare_all!$A$2:$L$325,12,FALSE),0)</f>
        <v>1577</v>
      </c>
      <c r="M177" s="2">
        <f t="shared" si="5"/>
        <v>-0.20565749235474007</v>
      </c>
    </row>
    <row r="178" spans="1:13" x14ac:dyDescent="0.25">
      <c r="A178" t="s">
        <v>231</v>
      </c>
      <c r="B178" t="str">
        <f>_xlfn.IFNA(VLOOKUP(A178,bkrcast_1530to1830!$F$1:$H$630,3,FALSE),"-")</f>
        <v>LocalBus</v>
      </c>
      <c r="C178" s="3">
        <f>_xlfn.IFNA(VLOOKUP($A178,compare_all!$A$2:$L$325,3,FALSE),0)</f>
        <v>223</v>
      </c>
      <c r="D178" s="3">
        <f>_xlfn.IFNA(VLOOKUP($A178,compare_all!$A$2:$L$325,4,FALSE),0)</f>
        <v>709</v>
      </c>
      <c r="E178" s="3">
        <f>_xlfn.IFNA(VLOOKUP($A178,compare_all!$A$2:$L$325,5,FALSE),0)</f>
        <v>270</v>
      </c>
      <c r="F178" s="3">
        <f>_xlfn.IFNA(VLOOKUP($A178,compare_all!$A$2:$L$325,6,FALSE),0)</f>
        <v>136</v>
      </c>
      <c r="G178" s="3">
        <f>_xlfn.IFNA(VLOOKUP($A178,compare_all!$A$2:$L$325,7,FALSE),0)</f>
        <v>1338</v>
      </c>
      <c r="H178" s="3">
        <f>_xlfn.IFNA(VLOOKUP($A178,compare_all!$A$2:$L$325,8,FALSE),0)</f>
        <v>102</v>
      </c>
      <c r="I178" s="3">
        <f>_xlfn.IFNA(VLOOKUP($A178,compare_all!$A$2:$L$325,9,FALSE),0)</f>
        <v>79</v>
      </c>
      <c r="J178" s="3">
        <f>_xlfn.IFNA(VLOOKUP($A178,compare_all!$A$2:$L$325,10,FALSE),0)</f>
        <v>75</v>
      </c>
      <c r="K178" s="3">
        <f>_xlfn.IFNA(VLOOKUP($A178,compare_all!$A$2:$L$325,11,FALSE),0)</f>
        <v>0</v>
      </c>
      <c r="L178" s="3">
        <f>_xlfn.IFNA(VLOOKUP($A178,compare_all!$A$2:$L$325,12,FALSE),0)</f>
        <v>256</v>
      </c>
      <c r="M178" s="2">
        <f t="shared" si="5"/>
        <v>0.80866965620328846</v>
      </c>
    </row>
    <row r="179" spans="1:13" x14ac:dyDescent="0.25">
      <c r="A179" t="s">
        <v>84</v>
      </c>
      <c r="B179" t="str">
        <f>_xlfn.IFNA(VLOOKUP(A179,bkrcast_1530to1830!$F$1:$H$630,3,FALSE),"-")</f>
        <v>LocalBus</v>
      </c>
      <c r="C179" s="3">
        <f>_xlfn.IFNA(VLOOKUP($A179,compare_all!$A$2:$L$325,3,FALSE),0)</f>
        <v>366</v>
      </c>
      <c r="D179" s="3">
        <f>_xlfn.IFNA(VLOOKUP($A179,compare_all!$A$2:$L$325,4,FALSE),0)</f>
        <v>549.5</v>
      </c>
      <c r="E179" s="3">
        <f>_xlfn.IFNA(VLOOKUP($A179,compare_all!$A$2:$L$325,5,FALSE),0)</f>
        <v>315.5</v>
      </c>
      <c r="F179" s="3">
        <f>_xlfn.IFNA(VLOOKUP($A179,compare_all!$A$2:$L$325,6,FALSE),0)</f>
        <v>127</v>
      </c>
      <c r="G179" s="3">
        <f>_xlfn.IFNA(VLOOKUP($A179,compare_all!$A$2:$L$325,7,FALSE),0)</f>
        <v>1358</v>
      </c>
      <c r="H179" s="3">
        <f>_xlfn.IFNA(VLOOKUP($A179,compare_all!$A$2:$L$325,8,FALSE),0)</f>
        <v>459</v>
      </c>
      <c r="I179" s="3">
        <f>_xlfn.IFNA(VLOOKUP($A179,compare_all!$A$2:$L$325,9,FALSE),0)</f>
        <v>971</v>
      </c>
      <c r="J179" s="3">
        <f>_xlfn.IFNA(VLOOKUP($A179,compare_all!$A$2:$L$325,10,FALSE),0)</f>
        <v>822</v>
      </c>
      <c r="K179" s="3">
        <f>_xlfn.IFNA(VLOOKUP($A179,compare_all!$A$2:$L$325,11,FALSE),0)</f>
        <v>0</v>
      </c>
      <c r="L179" s="3">
        <f>_xlfn.IFNA(VLOOKUP($A179,compare_all!$A$2:$L$325,12,FALSE),0)</f>
        <v>2252</v>
      </c>
      <c r="M179" s="2">
        <f t="shared" si="5"/>
        <v>-0.65832106038291605</v>
      </c>
    </row>
    <row r="180" spans="1:13" x14ac:dyDescent="0.25">
      <c r="A180" t="s">
        <v>233</v>
      </c>
      <c r="B180" t="str">
        <f>_xlfn.IFNA(VLOOKUP(A180,bkrcast_1530to1830!$F$1:$H$630,3,FALSE),"-")</f>
        <v>LocalBus</v>
      </c>
      <c r="C180" s="3">
        <f>_xlfn.IFNA(VLOOKUP($A180,compare_all!$A$2:$L$325,3,FALSE),0)</f>
        <v>244</v>
      </c>
      <c r="D180" s="3">
        <f>_xlfn.IFNA(VLOOKUP($A180,compare_all!$A$2:$L$325,4,FALSE),0)</f>
        <v>558</v>
      </c>
      <c r="E180" s="3">
        <f>_xlfn.IFNA(VLOOKUP($A180,compare_all!$A$2:$L$325,5,FALSE),0)</f>
        <v>317</v>
      </c>
      <c r="F180" s="3">
        <f>_xlfn.IFNA(VLOOKUP($A180,compare_all!$A$2:$L$325,6,FALSE),0)</f>
        <v>247</v>
      </c>
      <c r="G180" s="3">
        <f>_xlfn.IFNA(VLOOKUP($A180,compare_all!$A$2:$L$325,7,FALSE),0)</f>
        <v>1366</v>
      </c>
      <c r="H180" s="3">
        <f>_xlfn.IFNA(VLOOKUP($A180,compare_all!$A$2:$L$325,8,FALSE),0)</f>
        <v>341</v>
      </c>
      <c r="I180" s="3">
        <f>_xlfn.IFNA(VLOOKUP($A180,compare_all!$A$2:$L$325,9,FALSE),0)</f>
        <v>678</v>
      </c>
      <c r="J180" s="3">
        <f>_xlfn.IFNA(VLOOKUP($A180,compare_all!$A$2:$L$325,10,FALSE),0)</f>
        <v>396</v>
      </c>
      <c r="K180" s="3">
        <f>_xlfn.IFNA(VLOOKUP($A180,compare_all!$A$2:$L$325,11,FALSE),0)</f>
        <v>0</v>
      </c>
      <c r="L180" s="3">
        <f>_xlfn.IFNA(VLOOKUP($A180,compare_all!$A$2:$L$325,12,FALSE),0)</f>
        <v>1415</v>
      </c>
      <c r="M180" s="2">
        <f t="shared" si="5"/>
        <v>-3.5871156661786238E-2</v>
      </c>
    </row>
    <row r="181" spans="1:13" x14ac:dyDescent="0.25">
      <c r="A181" t="s">
        <v>116</v>
      </c>
      <c r="B181" t="str">
        <f>_xlfn.IFNA(VLOOKUP(A181,bkrcast_1530to1830!$F$1:$H$630,3,FALSE),"-")</f>
        <v>ExpBus</v>
      </c>
      <c r="C181" s="3">
        <f>_xlfn.IFNA(VLOOKUP($A181,compare_all!$A$2:$L$325,3,FALSE),0)</f>
        <v>490</v>
      </c>
      <c r="D181" s="3">
        <f>_xlfn.IFNA(VLOOKUP($A181,compare_all!$A$2:$L$325,4,FALSE),0)</f>
        <v>192</v>
      </c>
      <c r="E181" s="3">
        <f>_xlfn.IFNA(VLOOKUP($A181,compare_all!$A$2:$L$325,5,FALSE),0)</f>
        <v>608</v>
      </c>
      <c r="F181" s="3">
        <f>_xlfn.IFNA(VLOOKUP($A181,compare_all!$A$2:$L$325,6,FALSE),0)</f>
        <v>83</v>
      </c>
      <c r="G181" s="3">
        <f>_xlfn.IFNA(VLOOKUP($A181,compare_all!$A$2:$L$325,7,FALSE),0)</f>
        <v>1373</v>
      </c>
      <c r="H181" s="3">
        <f>_xlfn.IFNA(VLOOKUP($A181,compare_all!$A$2:$L$325,8,FALSE),0)</f>
        <v>1762</v>
      </c>
      <c r="I181" s="3">
        <f>_xlfn.IFNA(VLOOKUP($A181,compare_all!$A$2:$L$325,9,FALSE),0)</f>
        <v>0</v>
      </c>
      <c r="J181" s="3">
        <f>_xlfn.IFNA(VLOOKUP($A181,compare_all!$A$2:$L$325,10,FALSE),0)</f>
        <v>1388</v>
      </c>
      <c r="K181" s="3">
        <f>_xlfn.IFNA(VLOOKUP($A181,compare_all!$A$2:$L$325,11,FALSE),0)</f>
        <v>0</v>
      </c>
      <c r="L181" s="3">
        <f>_xlfn.IFNA(VLOOKUP($A181,compare_all!$A$2:$L$325,12,FALSE),0)</f>
        <v>3150</v>
      </c>
      <c r="M181" s="2">
        <f t="shared" si="5"/>
        <v>-1.2942461762563728</v>
      </c>
    </row>
    <row r="182" spans="1:13" x14ac:dyDescent="0.25">
      <c r="A182" t="s">
        <v>6</v>
      </c>
      <c r="B182" t="str">
        <f>_xlfn.IFNA(VLOOKUP(A182,bkrcast_1530to1830!$F$1:$H$630,3,FALSE),"-")</f>
        <v>LocalBus</v>
      </c>
      <c r="C182" s="3">
        <f>_xlfn.IFNA(VLOOKUP($A182,compare_all!$A$2:$L$325,3,FALSE),0)</f>
        <v>212</v>
      </c>
      <c r="D182" s="3">
        <f>_xlfn.IFNA(VLOOKUP($A182,compare_all!$A$2:$L$325,4,FALSE),0)</f>
        <v>612.5</v>
      </c>
      <c r="E182" s="3">
        <f>_xlfn.IFNA(VLOOKUP($A182,compare_all!$A$2:$L$325,5,FALSE),0)</f>
        <v>295.5</v>
      </c>
      <c r="F182" s="3">
        <f>_xlfn.IFNA(VLOOKUP($A182,compare_all!$A$2:$L$325,6,FALSE),0)</f>
        <v>274</v>
      </c>
      <c r="G182" s="3">
        <f>_xlfn.IFNA(VLOOKUP($A182,compare_all!$A$2:$L$325,7,FALSE),0)</f>
        <v>1394</v>
      </c>
      <c r="H182" s="3">
        <f>_xlfn.IFNA(VLOOKUP($A182,compare_all!$A$2:$L$325,8,FALSE),0)</f>
        <v>240</v>
      </c>
      <c r="I182" s="3">
        <f>_xlfn.IFNA(VLOOKUP($A182,compare_all!$A$2:$L$325,9,FALSE),0)</f>
        <v>220</v>
      </c>
      <c r="J182" s="3">
        <f>_xlfn.IFNA(VLOOKUP($A182,compare_all!$A$2:$L$325,10,FALSE),0)</f>
        <v>222</v>
      </c>
      <c r="K182" s="3">
        <f>_xlfn.IFNA(VLOOKUP($A182,compare_all!$A$2:$L$325,11,FALSE),0)</f>
        <v>662</v>
      </c>
      <c r="L182" s="3">
        <f>_xlfn.IFNA(VLOOKUP($A182,compare_all!$A$2:$L$325,12,FALSE),0)</f>
        <v>1344</v>
      </c>
      <c r="M182" s="2">
        <f t="shared" si="5"/>
        <v>3.5868005738880916E-2</v>
      </c>
    </row>
    <row r="183" spans="1:13" x14ac:dyDescent="0.25">
      <c r="A183" t="s">
        <v>35</v>
      </c>
      <c r="B183" t="str">
        <f>_xlfn.IFNA(VLOOKUP(A183,bkrcast_1530to1830!$F$1:$H$630,3,FALSE),"-")</f>
        <v>LocalBus</v>
      </c>
      <c r="C183" s="3">
        <f>_xlfn.IFNA(VLOOKUP($A183,compare_all!$A$2:$L$325,3,FALSE),0)</f>
        <v>654</v>
      </c>
      <c r="D183" s="3">
        <f>_xlfn.IFNA(VLOOKUP($A183,compare_all!$A$2:$L$325,4,FALSE),0)</f>
        <v>100</v>
      </c>
      <c r="E183" s="3">
        <f>_xlfn.IFNA(VLOOKUP($A183,compare_all!$A$2:$L$325,5,FALSE),0)</f>
        <v>520</v>
      </c>
      <c r="F183" s="3">
        <f>_xlfn.IFNA(VLOOKUP($A183,compare_all!$A$2:$L$325,6,FALSE),0)</f>
        <v>147</v>
      </c>
      <c r="G183" s="3">
        <f>_xlfn.IFNA(VLOOKUP($A183,compare_all!$A$2:$L$325,7,FALSE),0)</f>
        <v>1421</v>
      </c>
      <c r="H183" s="3">
        <f>_xlfn.IFNA(VLOOKUP($A183,compare_all!$A$2:$L$325,8,FALSE),0)</f>
        <v>277</v>
      </c>
      <c r="I183" s="3">
        <f>_xlfn.IFNA(VLOOKUP($A183,compare_all!$A$2:$L$325,9,FALSE),0)</f>
        <v>0</v>
      </c>
      <c r="J183" s="3">
        <f>_xlfn.IFNA(VLOOKUP($A183,compare_all!$A$2:$L$325,10,FALSE),0)</f>
        <v>160</v>
      </c>
      <c r="K183" s="3">
        <f>_xlfn.IFNA(VLOOKUP($A183,compare_all!$A$2:$L$325,11,FALSE),0)</f>
        <v>0</v>
      </c>
      <c r="L183" s="3">
        <f>_xlfn.IFNA(VLOOKUP($A183,compare_all!$A$2:$L$325,12,FALSE),0)</f>
        <v>437</v>
      </c>
      <c r="M183" s="2">
        <f t="shared" si="5"/>
        <v>0.69247009148486982</v>
      </c>
    </row>
    <row r="184" spans="1:13" x14ac:dyDescent="0.25">
      <c r="A184" t="s">
        <v>232</v>
      </c>
      <c r="B184" t="str">
        <f>_xlfn.IFNA(VLOOKUP(A184,bkrcast_1530to1830!$F$1:$H$630,3,FALSE),"-")</f>
        <v>LocalBus</v>
      </c>
      <c r="C184" s="3">
        <f>_xlfn.IFNA(VLOOKUP($A184,compare_all!$A$2:$L$325,3,FALSE),0)</f>
        <v>273</v>
      </c>
      <c r="D184" s="3">
        <f>_xlfn.IFNA(VLOOKUP($A184,compare_all!$A$2:$L$325,4,FALSE),0)</f>
        <v>678</v>
      </c>
      <c r="E184" s="3">
        <f>_xlfn.IFNA(VLOOKUP($A184,compare_all!$A$2:$L$325,5,FALSE),0)</f>
        <v>309.5</v>
      </c>
      <c r="F184" s="3">
        <f>_xlfn.IFNA(VLOOKUP($A184,compare_all!$A$2:$L$325,6,FALSE),0)</f>
        <v>188.5</v>
      </c>
      <c r="G184" s="3">
        <f>_xlfn.IFNA(VLOOKUP($A184,compare_all!$A$2:$L$325,7,FALSE),0)</f>
        <v>1449</v>
      </c>
      <c r="H184" s="3">
        <f>_xlfn.IFNA(VLOOKUP($A184,compare_all!$A$2:$L$325,8,FALSE),0)</f>
        <v>108</v>
      </c>
      <c r="I184" s="3">
        <f>_xlfn.IFNA(VLOOKUP($A184,compare_all!$A$2:$L$325,9,FALSE),0)</f>
        <v>114</v>
      </c>
      <c r="J184" s="3">
        <f>_xlfn.IFNA(VLOOKUP($A184,compare_all!$A$2:$L$325,10,FALSE),0)</f>
        <v>151</v>
      </c>
      <c r="K184" s="3">
        <f>_xlfn.IFNA(VLOOKUP($A184,compare_all!$A$2:$L$325,11,FALSE),0)</f>
        <v>0</v>
      </c>
      <c r="L184" s="3">
        <f>_xlfn.IFNA(VLOOKUP($A184,compare_all!$A$2:$L$325,12,FALSE),0)</f>
        <v>373</v>
      </c>
      <c r="M184" s="2">
        <f t="shared" si="5"/>
        <v>0.74258109040717735</v>
      </c>
    </row>
    <row r="185" spans="1:13" x14ac:dyDescent="0.25">
      <c r="A185" t="s">
        <v>125</v>
      </c>
      <c r="B185" t="str">
        <f>_xlfn.IFNA(VLOOKUP(A185,bkrcast_1530to1830!$F$1:$H$630,3,FALSE),"-")</f>
        <v>LocalBus</v>
      </c>
      <c r="C185" s="3">
        <f>_xlfn.IFNA(VLOOKUP($A185,compare_all!$A$2:$L$325,3,FALSE),0)</f>
        <v>243</v>
      </c>
      <c r="D185" s="3">
        <f>_xlfn.IFNA(VLOOKUP($A185,compare_all!$A$2:$L$325,4,FALSE),0)</f>
        <v>535</v>
      </c>
      <c r="E185" s="3">
        <f>_xlfn.IFNA(VLOOKUP($A185,compare_all!$A$2:$L$325,5,FALSE),0)</f>
        <v>371</v>
      </c>
      <c r="F185" s="3">
        <f>_xlfn.IFNA(VLOOKUP($A185,compare_all!$A$2:$L$325,6,FALSE),0)</f>
        <v>336</v>
      </c>
      <c r="G185" s="3">
        <f>_xlfn.IFNA(VLOOKUP($A185,compare_all!$A$2:$L$325,7,FALSE),0)</f>
        <v>1485</v>
      </c>
      <c r="H185" s="3">
        <f>_xlfn.IFNA(VLOOKUP($A185,compare_all!$A$2:$L$325,8,FALSE),0)</f>
        <v>345</v>
      </c>
      <c r="I185" s="3">
        <f>_xlfn.IFNA(VLOOKUP($A185,compare_all!$A$2:$L$325,9,FALSE),0)</f>
        <v>420</v>
      </c>
      <c r="J185" s="3">
        <f>_xlfn.IFNA(VLOOKUP($A185,compare_all!$A$2:$L$325,10,FALSE),0)</f>
        <v>393</v>
      </c>
      <c r="K185" s="3">
        <f>_xlfn.IFNA(VLOOKUP($A185,compare_all!$A$2:$L$325,11,FALSE),0)</f>
        <v>0</v>
      </c>
      <c r="L185" s="3">
        <f>_xlfn.IFNA(VLOOKUP($A185,compare_all!$A$2:$L$325,12,FALSE),0)</f>
        <v>1158</v>
      </c>
      <c r="M185" s="2">
        <f t="shared" si="5"/>
        <v>0.2202020202020202</v>
      </c>
    </row>
    <row r="186" spans="1:13" x14ac:dyDescent="0.25">
      <c r="A186" t="s">
        <v>20</v>
      </c>
      <c r="B186" t="str">
        <f>_xlfn.IFNA(VLOOKUP(A186,bkrcast_1530to1830!$F$1:$H$630,3,FALSE),"-")</f>
        <v>LocalBus</v>
      </c>
      <c r="C186" s="3">
        <f>_xlfn.IFNA(VLOOKUP($A186,compare_all!$A$2:$L$325,3,FALSE),0)</f>
        <v>248</v>
      </c>
      <c r="D186" s="3">
        <f>_xlfn.IFNA(VLOOKUP($A186,compare_all!$A$2:$L$325,4,FALSE),0)</f>
        <v>660</v>
      </c>
      <c r="E186" s="3">
        <f>_xlfn.IFNA(VLOOKUP($A186,compare_all!$A$2:$L$325,5,FALSE),0)</f>
        <v>349</v>
      </c>
      <c r="F186" s="3">
        <f>_xlfn.IFNA(VLOOKUP($A186,compare_all!$A$2:$L$325,6,FALSE),0)</f>
        <v>248</v>
      </c>
      <c r="G186" s="3">
        <f>_xlfn.IFNA(VLOOKUP($A186,compare_all!$A$2:$L$325,7,FALSE),0)</f>
        <v>1505</v>
      </c>
      <c r="H186" s="3">
        <f>_xlfn.IFNA(VLOOKUP($A186,compare_all!$A$2:$L$325,8,FALSE),0)</f>
        <v>1103</v>
      </c>
      <c r="I186" s="3">
        <f>_xlfn.IFNA(VLOOKUP($A186,compare_all!$A$2:$L$325,9,FALSE),0)</f>
        <v>1163</v>
      </c>
      <c r="J186" s="3">
        <f>_xlfn.IFNA(VLOOKUP($A186,compare_all!$A$2:$L$325,10,FALSE),0)</f>
        <v>961</v>
      </c>
      <c r="K186" s="3">
        <f>_xlfn.IFNA(VLOOKUP($A186,compare_all!$A$2:$L$325,11,FALSE),0)</f>
        <v>742</v>
      </c>
      <c r="L186" s="3">
        <f>_xlfn.IFNA(VLOOKUP($A186,compare_all!$A$2:$L$325,12,FALSE),0)</f>
        <v>3969</v>
      </c>
      <c r="M186" s="2">
        <f t="shared" si="5"/>
        <v>-1.6372093023255814</v>
      </c>
    </row>
    <row r="187" spans="1:13" x14ac:dyDescent="0.25">
      <c r="A187" t="s">
        <v>292</v>
      </c>
      <c r="B187" t="str">
        <f>_xlfn.IFNA(VLOOKUP(A187,bkrcast_1530to1830!$F$1:$H$630,3,FALSE),"-")</f>
        <v>LocalBus</v>
      </c>
      <c r="C187" s="3">
        <f>_xlfn.IFNA(VLOOKUP($A187,compare_all!$A$2:$L$325,3,FALSE),0)</f>
        <v>267</v>
      </c>
      <c r="D187" s="3">
        <f>_xlfn.IFNA(VLOOKUP($A187,compare_all!$A$2:$L$325,4,FALSE),0)</f>
        <v>765</v>
      </c>
      <c r="E187" s="3">
        <f>_xlfn.IFNA(VLOOKUP($A187,compare_all!$A$2:$L$325,5,FALSE),0)</f>
        <v>340</v>
      </c>
      <c r="F187" s="3">
        <f>_xlfn.IFNA(VLOOKUP($A187,compare_all!$A$2:$L$325,6,FALSE),0)</f>
        <v>142</v>
      </c>
      <c r="G187" s="3">
        <f>_xlfn.IFNA(VLOOKUP($A187,compare_all!$A$2:$L$325,7,FALSE),0)</f>
        <v>1514</v>
      </c>
      <c r="H187" s="3">
        <f>_xlfn.IFNA(VLOOKUP($A187,compare_all!$A$2:$L$325,8,FALSE),0)</f>
        <v>362</v>
      </c>
      <c r="I187" s="3">
        <f>_xlfn.IFNA(VLOOKUP($A187,compare_all!$A$2:$L$325,9,FALSE),0)</f>
        <v>692</v>
      </c>
      <c r="J187" s="3">
        <f>_xlfn.IFNA(VLOOKUP($A187,compare_all!$A$2:$L$325,10,FALSE),0)</f>
        <v>519</v>
      </c>
      <c r="K187" s="3">
        <f>_xlfn.IFNA(VLOOKUP($A187,compare_all!$A$2:$L$325,11,FALSE),0)</f>
        <v>11</v>
      </c>
      <c r="L187" s="3">
        <f>_xlfn.IFNA(VLOOKUP($A187,compare_all!$A$2:$L$325,12,FALSE),0)</f>
        <v>1584</v>
      </c>
      <c r="M187" s="2">
        <f t="shared" si="5"/>
        <v>-4.6235138705416116E-2</v>
      </c>
    </row>
    <row r="188" spans="1:13" x14ac:dyDescent="0.25">
      <c r="A188" t="s">
        <v>19</v>
      </c>
      <c r="B188" t="str">
        <f>_xlfn.IFNA(VLOOKUP(A188,bkrcast_1530to1830!$F$1:$H$630,3,FALSE),"-")</f>
        <v>LocalBus</v>
      </c>
      <c r="C188" s="3">
        <f>_xlfn.IFNA(VLOOKUP($A188,compare_all!$A$2:$L$325,3,FALSE),0)</f>
        <v>281</v>
      </c>
      <c r="D188" s="3">
        <f>_xlfn.IFNA(VLOOKUP($A188,compare_all!$A$2:$L$325,4,FALSE),0)</f>
        <v>651</v>
      </c>
      <c r="E188" s="3">
        <f>_xlfn.IFNA(VLOOKUP($A188,compare_all!$A$2:$L$325,5,FALSE),0)</f>
        <v>377.5</v>
      </c>
      <c r="F188" s="3">
        <f>_xlfn.IFNA(VLOOKUP($A188,compare_all!$A$2:$L$325,6,FALSE),0)</f>
        <v>251.5</v>
      </c>
      <c r="G188" s="3">
        <f>_xlfn.IFNA(VLOOKUP($A188,compare_all!$A$2:$L$325,7,FALSE),0)</f>
        <v>1561</v>
      </c>
      <c r="H188" s="3">
        <f>_xlfn.IFNA(VLOOKUP($A188,compare_all!$A$2:$L$325,8,FALSE),0)</f>
        <v>1323</v>
      </c>
      <c r="I188" s="3">
        <f>_xlfn.IFNA(VLOOKUP($A188,compare_all!$A$2:$L$325,9,FALSE),0)</f>
        <v>1428</v>
      </c>
      <c r="J188" s="3">
        <f>_xlfn.IFNA(VLOOKUP($A188,compare_all!$A$2:$L$325,10,FALSE),0)</f>
        <v>1225</v>
      </c>
      <c r="K188" s="3">
        <f>_xlfn.IFNA(VLOOKUP($A188,compare_all!$A$2:$L$325,11,FALSE),0)</f>
        <v>785</v>
      </c>
      <c r="L188" s="3">
        <f>_xlfn.IFNA(VLOOKUP($A188,compare_all!$A$2:$L$325,12,FALSE),0)</f>
        <v>4761</v>
      </c>
      <c r="M188" s="2">
        <f t="shared" si="5"/>
        <v>-2.0499679692504804</v>
      </c>
    </row>
    <row r="189" spans="1:13" x14ac:dyDescent="0.25">
      <c r="A189" t="s">
        <v>321</v>
      </c>
      <c r="B189" t="str">
        <f>_xlfn.IFNA(VLOOKUP(A189,bkrcast_1530to1830!$F$1:$H$630,3,FALSE),"-")</f>
        <v>LocalBus</v>
      </c>
      <c r="C189" s="3">
        <f>_xlfn.IFNA(VLOOKUP($A189,compare_all!$A$2:$L$325,3,FALSE),0)</f>
        <v>807</v>
      </c>
      <c r="D189" s="3">
        <f>_xlfn.IFNA(VLOOKUP($A189,compare_all!$A$2:$L$325,4,FALSE),0)</f>
        <v>120</v>
      </c>
      <c r="E189" s="3">
        <f>_xlfn.IFNA(VLOOKUP($A189,compare_all!$A$2:$L$325,5,FALSE),0)</f>
        <v>532.5</v>
      </c>
      <c r="F189" s="3">
        <f>_xlfn.IFNA(VLOOKUP($A189,compare_all!$A$2:$L$325,6,FALSE),0)</f>
        <v>159.5</v>
      </c>
      <c r="G189" s="3">
        <f>_xlfn.IFNA(VLOOKUP($A189,compare_all!$A$2:$L$325,7,FALSE),0)</f>
        <v>1619</v>
      </c>
      <c r="H189" s="3">
        <f>_xlfn.IFNA(VLOOKUP($A189,compare_all!$A$2:$L$325,8,FALSE),0)</f>
        <v>167</v>
      </c>
      <c r="I189" s="3">
        <f>_xlfn.IFNA(VLOOKUP($A189,compare_all!$A$2:$L$325,9,FALSE),0)</f>
        <v>0</v>
      </c>
      <c r="J189" s="3">
        <f>_xlfn.IFNA(VLOOKUP($A189,compare_all!$A$2:$L$325,10,FALSE),0)</f>
        <v>51</v>
      </c>
      <c r="K189" s="3">
        <f>_xlfn.IFNA(VLOOKUP($A189,compare_all!$A$2:$L$325,11,FALSE),0)</f>
        <v>0</v>
      </c>
      <c r="L189" s="3">
        <f>_xlfn.IFNA(VLOOKUP($A189,compare_all!$A$2:$L$325,12,FALSE),0)</f>
        <v>218</v>
      </c>
      <c r="M189" s="2">
        <f t="shared" si="5"/>
        <v>0.86534898085237799</v>
      </c>
    </row>
    <row r="190" spans="1:13" x14ac:dyDescent="0.25">
      <c r="A190" t="s">
        <v>219</v>
      </c>
      <c r="B190" t="str">
        <f>_xlfn.IFNA(VLOOKUP(A190,bkrcast_1530to1830!$F$1:$H$630,3,FALSE),"-")</f>
        <v>ExpBus</v>
      </c>
      <c r="C190" s="3">
        <f>_xlfn.IFNA(VLOOKUP($A190,compare_all!$A$2:$L$325,3,FALSE),0)</f>
        <v>803</v>
      </c>
      <c r="D190" s="3">
        <f>_xlfn.IFNA(VLOOKUP($A190,compare_all!$A$2:$L$325,4,FALSE),0)</f>
        <v>66.5</v>
      </c>
      <c r="E190" s="3">
        <f>_xlfn.IFNA(VLOOKUP($A190,compare_all!$A$2:$L$325,5,FALSE),0)</f>
        <v>665.5</v>
      </c>
      <c r="F190" s="3">
        <f>_xlfn.IFNA(VLOOKUP($A190,compare_all!$A$2:$L$325,6,FALSE),0)</f>
        <v>93</v>
      </c>
      <c r="G190" s="3">
        <f>_xlfn.IFNA(VLOOKUP($A190,compare_all!$A$2:$L$325,7,FALSE),0)</f>
        <v>1628</v>
      </c>
      <c r="H190" s="3">
        <f>_xlfn.IFNA(VLOOKUP($A190,compare_all!$A$2:$L$325,8,FALSE),0)</f>
        <v>107</v>
      </c>
      <c r="I190" s="3">
        <f>_xlfn.IFNA(VLOOKUP($A190,compare_all!$A$2:$L$325,9,FALSE),0)</f>
        <v>294</v>
      </c>
      <c r="J190" s="3">
        <f>_xlfn.IFNA(VLOOKUP($A190,compare_all!$A$2:$L$325,10,FALSE),0)</f>
        <v>168</v>
      </c>
      <c r="K190" s="3">
        <f>_xlfn.IFNA(VLOOKUP($A190,compare_all!$A$2:$L$325,11,FALSE),0)</f>
        <v>0</v>
      </c>
      <c r="L190" s="3">
        <f>_xlfn.IFNA(VLOOKUP($A190,compare_all!$A$2:$L$325,12,FALSE),0)</f>
        <v>569</v>
      </c>
      <c r="M190" s="2">
        <f t="shared" si="5"/>
        <v>0.65049140049140053</v>
      </c>
    </row>
    <row r="191" spans="1:13" x14ac:dyDescent="0.25">
      <c r="A191" t="s">
        <v>158</v>
      </c>
      <c r="B191" t="str">
        <f>_xlfn.IFNA(VLOOKUP(A191,bkrcast_1530to1830!$F$1:$H$630,3,FALSE),"-")</f>
        <v>LocalBus</v>
      </c>
      <c r="C191" s="3">
        <f>_xlfn.IFNA(VLOOKUP($A191,compare_all!$A$2:$L$325,3,FALSE),0)</f>
        <v>250</v>
      </c>
      <c r="D191" s="3">
        <f>_xlfn.IFNA(VLOOKUP($A191,compare_all!$A$2:$L$325,4,FALSE),0)</f>
        <v>666.5</v>
      </c>
      <c r="E191" s="3">
        <f>_xlfn.IFNA(VLOOKUP($A191,compare_all!$A$2:$L$325,5,FALSE),0)</f>
        <v>403</v>
      </c>
      <c r="F191" s="3">
        <f>_xlfn.IFNA(VLOOKUP($A191,compare_all!$A$2:$L$325,6,FALSE),0)</f>
        <v>338.5</v>
      </c>
      <c r="G191" s="3">
        <f>_xlfn.IFNA(VLOOKUP($A191,compare_all!$A$2:$L$325,7,FALSE),0)</f>
        <v>1658</v>
      </c>
      <c r="H191" s="3">
        <f>_xlfn.IFNA(VLOOKUP($A191,compare_all!$A$2:$L$325,8,FALSE),0)</f>
        <v>1103</v>
      </c>
      <c r="I191" s="3">
        <f>_xlfn.IFNA(VLOOKUP($A191,compare_all!$A$2:$L$325,9,FALSE),0)</f>
        <v>1811</v>
      </c>
      <c r="J191" s="3">
        <f>_xlfn.IFNA(VLOOKUP($A191,compare_all!$A$2:$L$325,10,FALSE),0)</f>
        <v>1153</v>
      </c>
      <c r="K191" s="3">
        <f>_xlfn.IFNA(VLOOKUP($A191,compare_all!$A$2:$L$325,11,FALSE),0)</f>
        <v>0</v>
      </c>
      <c r="L191" s="3">
        <f>_xlfn.IFNA(VLOOKUP($A191,compare_all!$A$2:$L$325,12,FALSE),0)</f>
        <v>4067</v>
      </c>
      <c r="M191" s="2">
        <f t="shared" si="5"/>
        <v>-1.4529553679131484</v>
      </c>
    </row>
    <row r="192" spans="1:13" x14ac:dyDescent="0.25">
      <c r="A192" t="s">
        <v>90</v>
      </c>
      <c r="B192" t="str">
        <f>_xlfn.IFNA(VLOOKUP(A192,bkrcast_1530to1830!$F$1:$H$630,3,FALSE),"-")</f>
        <v>LocalBus</v>
      </c>
      <c r="C192" s="3">
        <f>_xlfn.IFNA(VLOOKUP($A192,compare_all!$A$2:$L$325,3,FALSE),0)</f>
        <v>540</v>
      </c>
      <c r="D192" s="3">
        <f>_xlfn.IFNA(VLOOKUP($A192,compare_all!$A$2:$L$325,4,FALSE),0)</f>
        <v>454</v>
      </c>
      <c r="E192" s="3">
        <f>_xlfn.IFNA(VLOOKUP($A192,compare_all!$A$2:$L$325,5,FALSE),0)</f>
        <v>502</v>
      </c>
      <c r="F192" s="3">
        <f>_xlfn.IFNA(VLOOKUP($A192,compare_all!$A$2:$L$325,6,FALSE),0)</f>
        <v>179</v>
      </c>
      <c r="G192" s="3">
        <f>_xlfn.IFNA(VLOOKUP($A192,compare_all!$A$2:$L$325,7,FALSE),0)</f>
        <v>1675</v>
      </c>
      <c r="H192" s="3">
        <f>_xlfn.IFNA(VLOOKUP($A192,compare_all!$A$2:$L$325,8,FALSE),0)</f>
        <v>659</v>
      </c>
      <c r="I192" s="3">
        <f>_xlfn.IFNA(VLOOKUP($A192,compare_all!$A$2:$L$325,9,FALSE),0)</f>
        <v>698</v>
      </c>
      <c r="J192" s="3">
        <f>_xlfn.IFNA(VLOOKUP($A192,compare_all!$A$2:$L$325,10,FALSE),0)</f>
        <v>625</v>
      </c>
      <c r="K192" s="3">
        <f>_xlfn.IFNA(VLOOKUP($A192,compare_all!$A$2:$L$325,11,FALSE),0)</f>
        <v>0</v>
      </c>
      <c r="L192" s="3">
        <f>_xlfn.IFNA(VLOOKUP($A192,compare_all!$A$2:$L$325,12,FALSE),0)</f>
        <v>1982</v>
      </c>
      <c r="M192" s="2">
        <f t="shared" si="5"/>
        <v>-0.18328358208955223</v>
      </c>
    </row>
    <row r="193" spans="1:13" x14ac:dyDescent="0.25">
      <c r="A193" t="s">
        <v>14</v>
      </c>
      <c r="B193" t="str">
        <f>_xlfn.IFNA(VLOOKUP(A193,bkrcast_1530to1830!$F$1:$H$630,3,FALSE),"-")</f>
        <v>LocalBus</v>
      </c>
      <c r="C193" s="3">
        <f>_xlfn.IFNA(VLOOKUP($A193,compare_all!$A$2:$L$325,3,FALSE),0)</f>
        <v>306</v>
      </c>
      <c r="D193" s="3">
        <f>_xlfn.IFNA(VLOOKUP($A193,compare_all!$A$2:$L$325,4,FALSE),0)</f>
        <v>832.5</v>
      </c>
      <c r="E193" s="3">
        <f>_xlfn.IFNA(VLOOKUP($A193,compare_all!$A$2:$L$325,5,FALSE),0)</f>
        <v>402.5</v>
      </c>
      <c r="F193" s="3">
        <f>_xlfn.IFNA(VLOOKUP($A193,compare_all!$A$2:$L$325,6,FALSE),0)</f>
        <v>206</v>
      </c>
      <c r="G193" s="3">
        <f>_xlfn.IFNA(VLOOKUP($A193,compare_all!$A$2:$L$325,7,FALSE),0)</f>
        <v>1747</v>
      </c>
      <c r="H193" s="3">
        <f>_xlfn.IFNA(VLOOKUP($A193,compare_all!$A$2:$L$325,8,FALSE),0)</f>
        <v>545</v>
      </c>
      <c r="I193" s="3">
        <f>_xlfn.IFNA(VLOOKUP($A193,compare_all!$A$2:$L$325,9,FALSE),0)</f>
        <v>673</v>
      </c>
      <c r="J193" s="3">
        <f>_xlfn.IFNA(VLOOKUP($A193,compare_all!$A$2:$L$325,10,FALSE),0)</f>
        <v>458</v>
      </c>
      <c r="K193" s="3">
        <f>_xlfn.IFNA(VLOOKUP($A193,compare_all!$A$2:$L$325,11,FALSE),0)</f>
        <v>242</v>
      </c>
      <c r="L193" s="3">
        <f>_xlfn.IFNA(VLOOKUP($A193,compare_all!$A$2:$L$325,12,FALSE),0)</f>
        <v>1918</v>
      </c>
      <c r="M193" s="2">
        <f t="shared" si="5"/>
        <v>-9.7882083571837433E-2</v>
      </c>
    </row>
    <row r="194" spans="1:13" x14ac:dyDescent="0.25">
      <c r="A194" t="s">
        <v>322</v>
      </c>
      <c r="B194" t="str">
        <f>_xlfn.IFNA(VLOOKUP(A194,bkrcast_1530to1830!$F$1:$H$630,3,FALSE),"-")</f>
        <v>LocalBus</v>
      </c>
      <c r="C194" s="3">
        <f>_xlfn.IFNA(VLOOKUP($A194,compare_all!$A$2:$L$325,3,FALSE),0)</f>
        <v>84</v>
      </c>
      <c r="D194" s="3">
        <f>_xlfn.IFNA(VLOOKUP($A194,compare_all!$A$2:$L$325,4,FALSE),0)</f>
        <v>987</v>
      </c>
      <c r="E194" s="3">
        <f>_xlfn.IFNA(VLOOKUP($A194,compare_all!$A$2:$L$325,5,FALSE),0)</f>
        <v>198</v>
      </c>
      <c r="F194" s="3">
        <f>_xlfn.IFNA(VLOOKUP($A194,compare_all!$A$2:$L$325,6,FALSE),0)</f>
        <v>502</v>
      </c>
      <c r="G194" s="3">
        <f>_xlfn.IFNA(VLOOKUP($A194,compare_all!$A$2:$L$325,7,FALSE),0)</f>
        <v>1771</v>
      </c>
      <c r="H194" s="3">
        <f>_xlfn.IFNA(VLOOKUP($A194,compare_all!$A$2:$L$325,8,FALSE),0)</f>
        <v>1147</v>
      </c>
      <c r="I194" s="3">
        <f>_xlfn.IFNA(VLOOKUP($A194,compare_all!$A$2:$L$325,9,FALSE),0)</f>
        <v>0</v>
      </c>
      <c r="J194" s="3">
        <f>_xlfn.IFNA(VLOOKUP($A194,compare_all!$A$2:$L$325,10,FALSE),0)</f>
        <v>671</v>
      </c>
      <c r="K194" s="3">
        <f>_xlfn.IFNA(VLOOKUP($A194,compare_all!$A$2:$L$325,11,FALSE),0)</f>
        <v>0</v>
      </c>
      <c r="L194" s="3">
        <f>_xlfn.IFNA(VLOOKUP($A194,compare_all!$A$2:$L$325,12,FALSE),0)</f>
        <v>1818</v>
      </c>
      <c r="M194" s="2">
        <f t="shared" si="5"/>
        <v>-2.6538678712591756E-2</v>
      </c>
    </row>
    <row r="195" spans="1:13" x14ac:dyDescent="0.25">
      <c r="A195" t="s">
        <v>110</v>
      </c>
      <c r="B195" t="str">
        <f>_xlfn.IFNA(VLOOKUP(A195,bkrcast_1530to1830!$F$1:$H$630,3,FALSE),"-")</f>
        <v>LocalBus</v>
      </c>
      <c r="C195" s="3">
        <f>_xlfn.IFNA(VLOOKUP($A195,compare_all!$A$2:$L$325,3,FALSE),0)</f>
        <v>338</v>
      </c>
      <c r="D195" s="3">
        <f>_xlfn.IFNA(VLOOKUP($A195,compare_all!$A$2:$L$325,4,FALSE),0)</f>
        <v>639.5</v>
      </c>
      <c r="E195" s="3">
        <f>_xlfn.IFNA(VLOOKUP($A195,compare_all!$A$2:$L$325,5,FALSE),0)</f>
        <v>533.5</v>
      </c>
      <c r="F195" s="3">
        <f>_xlfn.IFNA(VLOOKUP($A195,compare_all!$A$2:$L$325,6,FALSE),0)</f>
        <v>285</v>
      </c>
      <c r="G195" s="3">
        <f>_xlfn.IFNA(VLOOKUP($A195,compare_all!$A$2:$L$325,7,FALSE),0)</f>
        <v>1796</v>
      </c>
      <c r="H195" s="3">
        <f>_xlfn.IFNA(VLOOKUP($A195,compare_all!$A$2:$L$325,8,FALSE),0)</f>
        <v>110</v>
      </c>
      <c r="I195" s="3">
        <f>_xlfn.IFNA(VLOOKUP($A195,compare_all!$A$2:$L$325,9,FALSE),0)</f>
        <v>202</v>
      </c>
      <c r="J195" s="3">
        <f>_xlfn.IFNA(VLOOKUP($A195,compare_all!$A$2:$L$325,10,FALSE),0)</f>
        <v>159</v>
      </c>
      <c r="K195" s="3">
        <f>_xlfn.IFNA(VLOOKUP($A195,compare_all!$A$2:$L$325,11,FALSE),0)</f>
        <v>491</v>
      </c>
      <c r="L195" s="3">
        <f>_xlfn.IFNA(VLOOKUP($A195,compare_all!$A$2:$L$325,12,FALSE),0)</f>
        <v>962</v>
      </c>
      <c r="M195" s="2">
        <f t="shared" si="5"/>
        <v>0.46436525612472163</v>
      </c>
    </row>
    <row r="196" spans="1:13" x14ac:dyDescent="0.25">
      <c r="A196" t="s">
        <v>138</v>
      </c>
      <c r="B196" t="str">
        <f>_xlfn.IFNA(VLOOKUP(A196,bkrcast_1530to1830!$F$1:$H$630,3,FALSE),"-")</f>
        <v>LocalBus</v>
      </c>
      <c r="C196" s="3">
        <f>_xlfn.IFNA(VLOOKUP($A196,compare_all!$A$2:$L$325,3,FALSE),0)</f>
        <v>458</v>
      </c>
      <c r="D196" s="3">
        <f>_xlfn.IFNA(VLOOKUP($A196,compare_all!$A$2:$L$325,4,FALSE),0)</f>
        <v>674</v>
      </c>
      <c r="E196" s="3">
        <f>_xlfn.IFNA(VLOOKUP($A196,compare_all!$A$2:$L$325,5,FALSE),0)</f>
        <v>460</v>
      </c>
      <c r="F196" s="3">
        <f>_xlfn.IFNA(VLOOKUP($A196,compare_all!$A$2:$L$325,6,FALSE),0)</f>
        <v>265</v>
      </c>
      <c r="G196" s="3">
        <f>_xlfn.IFNA(VLOOKUP($A196,compare_all!$A$2:$L$325,7,FALSE),0)</f>
        <v>1857</v>
      </c>
      <c r="H196" s="3">
        <f>_xlfn.IFNA(VLOOKUP($A196,compare_all!$A$2:$L$325,8,FALSE),0)</f>
        <v>674</v>
      </c>
      <c r="I196" s="3">
        <f>_xlfn.IFNA(VLOOKUP($A196,compare_all!$A$2:$L$325,9,FALSE),0)</f>
        <v>1164</v>
      </c>
      <c r="J196" s="3">
        <f>_xlfn.IFNA(VLOOKUP($A196,compare_all!$A$2:$L$325,10,FALSE),0)</f>
        <v>740</v>
      </c>
      <c r="K196" s="3">
        <f>_xlfn.IFNA(VLOOKUP($A196,compare_all!$A$2:$L$325,11,FALSE),0)</f>
        <v>0</v>
      </c>
      <c r="L196" s="3">
        <f>_xlfn.IFNA(VLOOKUP($A196,compare_all!$A$2:$L$325,12,FALSE),0)</f>
        <v>2578</v>
      </c>
      <c r="M196" s="2">
        <f t="shared" si="5"/>
        <v>-0.38826063543349487</v>
      </c>
    </row>
    <row r="197" spans="1:13" x14ac:dyDescent="0.25">
      <c r="A197" t="s">
        <v>326</v>
      </c>
      <c r="B197" t="str">
        <f>_xlfn.IFNA(VLOOKUP(A197,bkrcast_1530to1830!$F$1:$H$630,3,FALSE),"-")</f>
        <v>LocalBus</v>
      </c>
      <c r="C197" s="3">
        <f>_xlfn.IFNA(VLOOKUP($A197,compare_all!$A$2:$L$325,3,FALSE),0)</f>
        <v>169</v>
      </c>
      <c r="D197" s="3">
        <f>_xlfn.IFNA(VLOOKUP($A197,compare_all!$A$2:$L$325,4,FALSE),0)</f>
        <v>975</v>
      </c>
      <c r="E197" s="3">
        <f>_xlfn.IFNA(VLOOKUP($A197,compare_all!$A$2:$L$325,5,FALSE),0)</f>
        <v>188</v>
      </c>
      <c r="F197" s="3">
        <f>_xlfn.IFNA(VLOOKUP($A197,compare_all!$A$2:$L$325,6,FALSE),0)</f>
        <v>551</v>
      </c>
      <c r="G197" s="3">
        <f>_xlfn.IFNA(VLOOKUP($A197,compare_all!$A$2:$L$325,7,FALSE),0)</f>
        <v>1883</v>
      </c>
      <c r="H197" s="3">
        <f>_xlfn.IFNA(VLOOKUP($A197,compare_all!$A$2:$L$325,8,FALSE),0)</f>
        <v>306</v>
      </c>
      <c r="I197" s="3">
        <f>_xlfn.IFNA(VLOOKUP($A197,compare_all!$A$2:$L$325,9,FALSE),0)</f>
        <v>0</v>
      </c>
      <c r="J197" s="3">
        <f>_xlfn.IFNA(VLOOKUP($A197,compare_all!$A$2:$L$325,10,FALSE),0)</f>
        <v>795</v>
      </c>
      <c r="K197" s="3">
        <f>_xlfn.IFNA(VLOOKUP($A197,compare_all!$A$2:$L$325,11,FALSE),0)</f>
        <v>0</v>
      </c>
      <c r="L197" s="3">
        <f>_xlfn.IFNA(VLOOKUP($A197,compare_all!$A$2:$L$325,12,FALSE),0)</f>
        <v>1101</v>
      </c>
      <c r="M197" s="2">
        <f t="shared" si="5"/>
        <v>0.41529474243228892</v>
      </c>
    </row>
    <row r="198" spans="1:13" x14ac:dyDescent="0.25">
      <c r="A198" t="s">
        <v>13</v>
      </c>
      <c r="B198" t="str">
        <f>_xlfn.IFNA(VLOOKUP(A198,bkrcast_1530to1830!$F$1:$H$630,3,FALSE),"-")</f>
        <v>LocalBus</v>
      </c>
      <c r="C198" s="3">
        <f>_xlfn.IFNA(VLOOKUP($A198,compare_all!$A$2:$L$325,3,FALSE),0)</f>
        <v>312</v>
      </c>
      <c r="D198" s="3">
        <f>_xlfn.IFNA(VLOOKUP($A198,compare_all!$A$2:$L$325,4,FALSE),0)</f>
        <v>928</v>
      </c>
      <c r="E198" s="3">
        <f>_xlfn.IFNA(VLOOKUP($A198,compare_all!$A$2:$L$325,5,FALSE),0)</f>
        <v>479</v>
      </c>
      <c r="F198" s="3">
        <f>_xlfn.IFNA(VLOOKUP($A198,compare_all!$A$2:$L$325,6,FALSE),0)</f>
        <v>262</v>
      </c>
      <c r="G198" s="3">
        <f>_xlfn.IFNA(VLOOKUP($A198,compare_all!$A$2:$L$325,7,FALSE),0)</f>
        <v>1981</v>
      </c>
      <c r="H198" s="3">
        <f>_xlfn.IFNA(VLOOKUP($A198,compare_all!$A$2:$L$325,8,FALSE),0)</f>
        <v>972</v>
      </c>
      <c r="I198" s="3">
        <f>_xlfn.IFNA(VLOOKUP($A198,compare_all!$A$2:$L$325,9,FALSE),0)</f>
        <v>1288</v>
      </c>
      <c r="J198" s="3">
        <f>_xlfn.IFNA(VLOOKUP($A198,compare_all!$A$2:$L$325,10,FALSE),0)</f>
        <v>849</v>
      </c>
      <c r="K198" s="3">
        <f>_xlfn.IFNA(VLOOKUP($A198,compare_all!$A$2:$L$325,11,FALSE),0)</f>
        <v>843</v>
      </c>
      <c r="L198" s="3">
        <f>_xlfn.IFNA(VLOOKUP($A198,compare_all!$A$2:$L$325,12,FALSE),0)</f>
        <v>3952</v>
      </c>
      <c r="M198" s="2">
        <f t="shared" si="5"/>
        <v>-0.99495204442200913</v>
      </c>
    </row>
    <row r="199" spans="1:13" x14ac:dyDescent="0.25">
      <c r="A199" t="s">
        <v>155</v>
      </c>
      <c r="B199" t="str">
        <f>_xlfn.IFNA(VLOOKUP(A199,bkrcast_1530to1830!$F$1:$H$630,3,FALSE),"-")</f>
        <v>LocalBus</v>
      </c>
      <c r="C199" s="3">
        <f>_xlfn.IFNA(VLOOKUP($A199,compare_all!$A$2:$L$325,3,FALSE),0)</f>
        <v>383</v>
      </c>
      <c r="D199" s="3">
        <f>_xlfn.IFNA(VLOOKUP($A199,compare_all!$A$2:$L$325,4,FALSE),0)</f>
        <v>900.5</v>
      </c>
      <c r="E199" s="3">
        <f>_xlfn.IFNA(VLOOKUP($A199,compare_all!$A$2:$L$325,5,FALSE),0)</f>
        <v>483</v>
      </c>
      <c r="F199" s="3">
        <f>_xlfn.IFNA(VLOOKUP($A199,compare_all!$A$2:$L$325,6,FALSE),0)</f>
        <v>271.5</v>
      </c>
      <c r="G199" s="3">
        <f>_xlfn.IFNA(VLOOKUP($A199,compare_all!$A$2:$L$325,7,FALSE),0)</f>
        <v>2038</v>
      </c>
      <c r="H199" s="3">
        <f>_xlfn.IFNA(VLOOKUP($A199,compare_all!$A$2:$L$325,8,FALSE),0)</f>
        <v>710</v>
      </c>
      <c r="I199" s="3">
        <f>_xlfn.IFNA(VLOOKUP($A199,compare_all!$A$2:$L$325,9,FALSE),0)</f>
        <v>1047</v>
      </c>
      <c r="J199" s="3">
        <f>_xlfn.IFNA(VLOOKUP($A199,compare_all!$A$2:$L$325,10,FALSE),0)</f>
        <v>823</v>
      </c>
      <c r="K199" s="3">
        <f>_xlfn.IFNA(VLOOKUP($A199,compare_all!$A$2:$L$325,11,FALSE),0)</f>
        <v>0</v>
      </c>
      <c r="L199" s="3">
        <f>_xlfn.IFNA(VLOOKUP($A199,compare_all!$A$2:$L$325,12,FALSE),0)</f>
        <v>2580</v>
      </c>
      <c r="M199" s="2">
        <f t="shared" ref="M199:M255" si="6">(G199-L199)/G199</f>
        <v>-0.26594700686947986</v>
      </c>
    </row>
    <row r="200" spans="1:13" x14ac:dyDescent="0.25">
      <c r="A200" t="s">
        <v>88</v>
      </c>
      <c r="B200" t="str">
        <f>_xlfn.IFNA(VLOOKUP(A200,bkrcast_1530to1830!$F$1:$H$630,3,FALSE),"-")</f>
        <v>LocalBus</v>
      </c>
      <c r="C200" s="3">
        <f>_xlfn.IFNA(VLOOKUP($A200,compare_all!$A$2:$L$325,3,FALSE),0)</f>
        <v>485</v>
      </c>
      <c r="D200" s="3">
        <f>_xlfn.IFNA(VLOOKUP($A200,compare_all!$A$2:$L$325,4,FALSE),0)</f>
        <v>917.5</v>
      </c>
      <c r="E200" s="3">
        <f>_xlfn.IFNA(VLOOKUP($A200,compare_all!$A$2:$L$325,5,FALSE),0)</f>
        <v>555.5</v>
      </c>
      <c r="F200" s="3">
        <f>_xlfn.IFNA(VLOOKUP($A200,compare_all!$A$2:$L$325,6,FALSE),0)</f>
        <v>126</v>
      </c>
      <c r="G200" s="3">
        <f>_xlfn.IFNA(VLOOKUP($A200,compare_all!$A$2:$L$325,7,FALSE),0)</f>
        <v>2084</v>
      </c>
      <c r="H200" s="3">
        <f>_xlfn.IFNA(VLOOKUP($A200,compare_all!$A$2:$L$325,8,FALSE),0)</f>
        <v>656</v>
      </c>
      <c r="I200" s="3">
        <f>_xlfn.IFNA(VLOOKUP($A200,compare_all!$A$2:$L$325,9,FALSE),0)</f>
        <v>876</v>
      </c>
      <c r="J200" s="3">
        <f>_xlfn.IFNA(VLOOKUP($A200,compare_all!$A$2:$L$325,10,FALSE),0)</f>
        <v>757</v>
      </c>
      <c r="K200" s="3">
        <f>_xlfn.IFNA(VLOOKUP($A200,compare_all!$A$2:$L$325,11,FALSE),0)</f>
        <v>0</v>
      </c>
      <c r="L200" s="3">
        <f>_xlfn.IFNA(VLOOKUP($A200,compare_all!$A$2:$L$325,12,FALSE),0)</f>
        <v>2289</v>
      </c>
      <c r="M200" s="2">
        <f t="shared" si="6"/>
        <v>-9.8368522072936657E-2</v>
      </c>
    </row>
    <row r="201" spans="1:13" x14ac:dyDescent="0.25">
      <c r="A201" t="s">
        <v>111</v>
      </c>
      <c r="B201" t="str">
        <f>_xlfn.IFNA(VLOOKUP(A201,bkrcast_1530to1830!$F$1:$H$630,3,FALSE),"-")</f>
        <v>LocalBus</v>
      </c>
      <c r="C201" s="3">
        <f>_xlfn.IFNA(VLOOKUP($A201,compare_all!$A$2:$L$325,3,FALSE),0)</f>
        <v>457</v>
      </c>
      <c r="D201" s="3">
        <f>_xlfn.IFNA(VLOOKUP($A201,compare_all!$A$2:$L$325,4,FALSE),0)</f>
        <v>1205</v>
      </c>
      <c r="E201" s="3">
        <f>_xlfn.IFNA(VLOOKUP($A201,compare_all!$A$2:$L$325,5,FALSE),0)</f>
        <v>487</v>
      </c>
      <c r="F201" s="3">
        <f>_xlfn.IFNA(VLOOKUP($A201,compare_all!$A$2:$L$325,6,FALSE),0)</f>
        <v>16</v>
      </c>
      <c r="G201" s="3">
        <f>_xlfn.IFNA(VLOOKUP($A201,compare_all!$A$2:$L$325,7,FALSE),0)</f>
        <v>2165</v>
      </c>
      <c r="H201" s="3">
        <f>_xlfn.IFNA(VLOOKUP($A201,compare_all!$A$2:$L$325,8,FALSE),0)</f>
        <v>64</v>
      </c>
      <c r="I201" s="3">
        <f>_xlfn.IFNA(VLOOKUP($A201,compare_all!$A$2:$L$325,9,FALSE),0)</f>
        <v>165</v>
      </c>
      <c r="J201" s="3">
        <f>_xlfn.IFNA(VLOOKUP($A201,compare_all!$A$2:$L$325,10,FALSE),0)</f>
        <v>47</v>
      </c>
      <c r="K201" s="3">
        <f>_xlfn.IFNA(VLOOKUP($A201,compare_all!$A$2:$L$325,11,FALSE),0)</f>
        <v>0</v>
      </c>
      <c r="L201" s="3">
        <f>_xlfn.IFNA(VLOOKUP($A201,compare_all!$A$2:$L$325,12,FALSE),0)</f>
        <v>276</v>
      </c>
      <c r="M201" s="2">
        <f t="shared" si="6"/>
        <v>0.8725173210161663</v>
      </c>
    </row>
    <row r="202" spans="1:13" x14ac:dyDescent="0.25">
      <c r="A202" t="s">
        <v>100</v>
      </c>
      <c r="B202" t="str">
        <f>_xlfn.IFNA(VLOOKUP(A202,bkrcast_1530to1830!$F$1:$H$630,3,FALSE),"-")</f>
        <v>LocalBus</v>
      </c>
      <c r="C202" s="3">
        <f>_xlfn.IFNA(VLOOKUP($A202,compare_all!$A$2:$L$325,3,FALSE),0)</f>
        <v>546</v>
      </c>
      <c r="D202" s="3">
        <f>_xlfn.IFNA(VLOOKUP($A202,compare_all!$A$2:$L$325,4,FALSE),0)</f>
        <v>855.5</v>
      </c>
      <c r="E202" s="3">
        <f>_xlfn.IFNA(VLOOKUP($A202,compare_all!$A$2:$L$325,5,FALSE),0)</f>
        <v>492</v>
      </c>
      <c r="F202" s="3">
        <f>_xlfn.IFNA(VLOOKUP($A202,compare_all!$A$2:$L$325,6,FALSE),0)</f>
        <v>284.5</v>
      </c>
      <c r="G202" s="3">
        <f>_xlfn.IFNA(VLOOKUP($A202,compare_all!$A$2:$L$325,7,FALSE),0)</f>
        <v>2178</v>
      </c>
      <c r="H202" s="3">
        <f>_xlfn.IFNA(VLOOKUP($A202,compare_all!$A$2:$L$325,8,FALSE),0)</f>
        <v>428</v>
      </c>
      <c r="I202" s="3">
        <f>_xlfn.IFNA(VLOOKUP($A202,compare_all!$A$2:$L$325,9,FALSE),0)</f>
        <v>528</v>
      </c>
      <c r="J202" s="3">
        <f>_xlfn.IFNA(VLOOKUP($A202,compare_all!$A$2:$L$325,10,FALSE),0)</f>
        <v>383</v>
      </c>
      <c r="K202" s="3">
        <f>_xlfn.IFNA(VLOOKUP($A202,compare_all!$A$2:$L$325,11,FALSE),0)</f>
        <v>0</v>
      </c>
      <c r="L202" s="3">
        <f>_xlfn.IFNA(VLOOKUP($A202,compare_all!$A$2:$L$325,12,FALSE),0)</f>
        <v>1339</v>
      </c>
      <c r="M202" s="2">
        <f t="shared" si="6"/>
        <v>0.38521579430670339</v>
      </c>
    </row>
    <row r="203" spans="1:13" x14ac:dyDescent="0.25">
      <c r="A203" t="s">
        <v>156</v>
      </c>
      <c r="B203" t="str">
        <f>_xlfn.IFNA(VLOOKUP(A203,bkrcast_1530to1830!$F$1:$H$630,3,FALSE),"-")</f>
        <v>LocalBus</v>
      </c>
      <c r="C203" s="3">
        <f>_xlfn.IFNA(VLOOKUP($A203,compare_all!$A$2:$L$325,3,FALSE),0)</f>
        <v>344</v>
      </c>
      <c r="D203" s="3">
        <f>_xlfn.IFNA(VLOOKUP($A203,compare_all!$A$2:$L$325,4,FALSE),0)</f>
        <v>1015.5</v>
      </c>
      <c r="E203" s="3">
        <f>_xlfn.IFNA(VLOOKUP($A203,compare_all!$A$2:$L$325,5,FALSE),0)</f>
        <v>443</v>
      </c>
      <c r="F203" s="3">
        <f>_xlfn.IFNA(VLOOKUP($A203,compare_all!$A$2:$L$325,6,FALSE),0)</f>
        <v>421.5</v>
      </c>
      <c r="G203" s="3">
        <f>_xlfn.IFNA(VLOOKUP($A203,compare_all!$A$2:$L$325,7,FALSE),0)</f>
        <v>2224</v>
      </c>
      <c r="H203" s="3">
        <f>_xlfn.IFNA(VLOOKUP($A203,compare_all!$A$2:$L$325,8,FALSE),0)</f>
        <v>229</v>
      </c>
      <c r="I203" s="3">
        <f>_xlfn.IFNA(VLOOKUP($A203,compare_all!$A$2:$L$325,9,FALSE),0)</f>
        <v>344</v>
      </c>
      <c r="J203" s="3">
        <f>_xlfn.IFNA(VLOOKUP($A203,compare_all!$A$2:$L$325,10,FALSE),0)</f>
        <v>124</v>
      </c>
      <c r="K203" s="3">
        <f>_xlfn.IFNA(VLOOKUP($A203,compare_all!$A$2:$L$325,11,FALSE),0)</f>
        <v>0</v>
      </c>
      <c r="L203" s="3">
        <f>_xlfn.IFNA(VLOOKUP($A203,compare_all!$A$2:$L$325,12,FALSE),0)</f>
        <v>697</v>
      </c>
      <c r="M203" s="2">
        <f t="shared" si="6"/>
        <v>0.68660071942446044</v>
      </c>
    </row>
    <row r="204" spans="1:13" x14ac:dyDescent="0.25">
      <c r="A204" t="s">
        <v>271</v>
      </c>
      <c r="B204" t="str">
        <f>_xlfn.IFNA(VLOOKUP(A204,bkrcast_1530to1830!$F$1:$H$630,3,FALSE),"-")</f>
        <v>LocalBus</v>
      </c>
      <c r="C204" s="3">
        <f>_xlfn.IFNA(VLOOKUP($A204,compare_all!$A$2:$L$325,3,FALSE),0)</f>
        <v>428</v>
      </c>
      <c r="D204" s="3">
        <f>_xlfn.IFNA(VLOOKUP($A204,compare_all!$A$2:$L$325,4,FALSE),0)</f>
        <v>1181.5</v>
      </c>
      <c r="E204" s="3">
        <f>_xlfn.IFNA(VLOOKUP($A204,compare_all!$A$2:$L$325,5,FALSE),0)</f>
        <v>471.5</v>
      </c>
      <c r="F204" s="3">
        <f>_xlfn.IFNA(VLOOKUP($A204,compare_all!$A$2:$L$325,6,FALSE),0)</f>
        <v>252</v>
      </c>
      <c r="G204" s="3">
        <f>_xlfn.IFNA(VLOOKUP($A204,compare_all!$A$2:$L$325,7,FALSE),0)</f>
        <v>2333</v>
      </c>
      <c r="H204" s="3">
        <f>_xlfn.IFNA(VLOOKUP($A204,compare_all!$A$2:$L$325,8,FALSE),0)</f>
        <v>556</v>
      </c>
      <c r="I204" s="3">
        <f>_xlfn.IFNA(VLOOKUP($A204,compare_all!$A$2:$L$325,9,FALSE),0)</f>
        <v>524</v>
      </c>
      <c r="J204" s="3">
        <f>_xlfn.IFNA(VLOOKUP($A204,compare_all!$A$2:$L$325,10,FALSE),0)</f>
        <v>306</v>
      </c>
      <c r="K204" s="3">
        <f>_xlfn.IFNA(VLOOKUP($A204,compare_all!$A$2:$L$325,11,FALSE),0)</f>
        <v>27</v>
      </c>
      <c r="L204" s="3">
        <f>_xlfn.IFNA(VLOOKUP($A204,compare_all!$A$2:$L$325,12,FALSE),0)</f>
        <v>1413</v>
      </c>
      <c r="M204" s="2">
        <f t="shared" si="6"/>
        <v>0.39434204886412344</v>
      </c>
    </row>
    <row r="205" spans="1:13" x14ac:dyDescent="0.25">
      <c r="A205" t="s">
        <v>320</v>
      </c>
      <c r="B205" t="str">
        <f>_xlfn.IFNA(VLOOKUP(A205,bkrcast_1530to1830!$F$1:$H$630,3,FALSE),"-")</f>
        <v>LocalBus</v>
      </c>
      <c r="C205" s="3">
        <f>_xlfn.IFNA(VLOOKUP($A205,compare_all!$A$2:$L$325,3,FALSE),0)</f>
        <v>340</v>
      </c>
      <c r="D205" s="3">
        <f>_xlfn.IFNA(VLOOKUP($A205,compare_all!$A$2:$L$325,4,FALSE),0)</f>
        <v>868.5</v>
      </c>
      <c r="E205" s="3">
        <f>_xlfn.IFNA(VLOOKUP($A205,compare_all!$A$2:$L$325,5,FALSE),0)</f>
        <v>381</v>
      </c>
      <c r="F205" s="3">
        <f>_xlfn.IFNA(VLOOKUP($A205,compare_all!$A$2:$L$325,6,FALSE),0)</f>
        <v>750.5</v>
      </c>
      <c r="G205" s="3">
        <f>_xlfn.IFNA(VLOOKUP($A205,compare_all!$A$2:$L$325,7,FALSE),0)</f>
        <v>2340</v>
      </c>
      <c r="H205" s="3">
        <f>_xlfn.IFNA(VLOOKUP($A205,compare_all!$A$2:$L$325,8,FALSE),0)</f>
        <v>924</v>
      </c>
      <c r="I205" s="3">
        <f>_xlfn.IFNA(VLOOKUP($A205,compare_all!$A$2:$L$325,9,FALSE),0)</f>
        <v>1257</v>
      </c>
      <c r="J205" s="3">
        <f>_xlfn.IFNA(VLOOKUP($A205,compare_all!$A$2:$L$325,10,FALSE),0)</f>
        <v>1307</v>
      </c>
      <c r="K205" s="3">
        <f>_xlfn.IFNA(VLOOKUP($A205,compare_all!$A$2:$L$325,11,FALSE),0)</f>
        <v>2220</v>
      </c>
      <c r="L205" s="3">
        <f>_xlfn.IFNA(VLOOKUP($A205,compare_all!$A$2:$L$325,12,FALSE),0)</f>
        <v>5708</v>
      </c>
      <c r="M205" s="2">
        <f t="shared" si="6"/>
        <v>-1.4393162393162393</v>
      </c>
    </row>
    <row r="206" spans="1:13" x14ac:dyDescent="0.25">
      <c r="A206" t="s">
        <v>81</v>
      </c>
      <c r="B206" t="str">
        <f>_xlfn.IFNA(VLOOKUP(A206,bkrcast_1530to1830!$F$1:$H$630,3,FALSE),"-")</f>
        <v>LocalBus</v>
      </c>
      <c r="C206" s="3">
        <f>_xlfn.IFNA(VLOOKUP($A206,compare_all!$A$2:$L$325,3,FALSE),0)</f>
        <v>598</v>
      </c>
      <c r="D206" s="3">
        <f>_xlfn.IFNA(VLOOKUP($A206,compare_all!$A$2:$L$325,4,FALSE),0)</f>
        <v>770.5</v>
      </c>
      <c r="E206" s="3">
        <f>_xlfn.IFNA(VLOOKUP($A206,compare_all!$A$2:$L$325,5,FALSE),0)</f>
        <v>644</v>
      </c>
      <c r="F206" s="3">
        <f>_xlfn.IFNA(VLOOKUP($A206,compare_all!$A$2:$L$325,6,FALSE),0)</f>
        <v>384.5</v>
      </c>
      <c r="G206" s="3">
        <f>_xlfn.IFNA(VLOOKUP($A206,compare_all!$A$2:$L$325,7,FALSE),0)</f>
        <v>2397</v>
      </c>
      <c r="H206" s="3">
        <f>_xlfn.IFNA(VLOOKUP($A206,compare_all!$A$2:$L$325,8,FALSE),0)</f>
        <v>1155</v>
      </c>
      <c r="I206" s="3">
        <f>_xlfn.IFNA(VLOOKUP($A206,compare_all!$A$2:$L$325,9,FALSE),0)</f>
        <v>1284</v>
      </c>
      <c r="J206" s="3">
        <f>_xlfn.IFNA(VLOOKUP($A206,compare_all!$A$2:$L$325,10,FALSE),0)</f>
        <v>1098</v>
      </c>
      <c r="K206" s="3">
        <f>_xlfn.IFNA(VLOOKUP($A206,compare_all!$A$2:$L$325,11,FALSE),0)</f>
        <v>0</v>
      </c>
      <c r="L206" s="3">
        <f>_xlfn.IFNA(VLOOKUP($A206,compare_all!$A$2:$L$325,12,FALSE),0)</f>
        <v>3537</v>
      </c>
      <c r="M206" s="2">
        <f t="shared" si="6"/>
        <v>-0.47559449311639551</v>
      </c>
    </row>
    <row r="207" spans="1:13" x14ac:dyDescent="0.25">
      <c r="A207" t="s">
        <v>61</v>
      </c>
      <c r="B207" t="str">
        <f>_xlfn.IFNA(VLOOKUP(A207,bkrcast_1530to1830!$F$1:$H$630,3,FALSE),"-")</f>
        <v>LocalBus</v>
      </c>
      <c r="C207" s="3">
        <f>_xlfn.IFNA(VLOOKUP($A207,compare_all!$A$2:$L$325,3,FALSE),0)</f>
        <v>689</v>
      </c>
      <c r="D207" s="3">
        <f>_xlfn.IFNA(VLOOKUP($A207,compare_all!$A$2:$L$325,4,FALSE),0)</f>
        <v>715</v>
      </c>
      <c r="E207" s="3">
        <f>_xlfn.IFNA(VLOOKUP($A207,compare_all!$A$2:$L$325,5,FALSE),0)</f>
        <v>683</v>
      </c>
      <c r="F207" s="3">
        <f>_xlfn.IFNA(VLOOKUP($A207,compare_all!$A$2:$L$325,6,FALSE),0)</f>
        <v>337</v>
      </c>
      <c r="G207" s="3">
        <f>_xlfn.IFNA(VLOOKUP($A207,compare_all!$A$2:$L$325,7,FALSE),0)</f>
        <v>2424</v>
      </c>
      <c r="H207" s="3">
        <f>_xlfn.IFNA(VLOOKUP($A207,compare_all!$A$2:$L$325,8,FALSE),0)</f>
        <v>547</v>
      </c>
      <c r="I207" s="3">
        <f>_xlfn.IFNA(VLOOKUP($A207,compare_all!$A$2:$L$325,9,FALSE),0)</f>
        <v>696</v>
      </c>
      <c r="J207" s="3">
        <f>_xlfn.IFNA(VLOOKUP($A207,compare_all!$A$2:$L$325,10,FALSE),0)</f>
        <v>424</v>
      </c>
      <c r="K207" s="3">
        <f>_xlfn.IFNA(VLOOKUP($A207,compare_all!$A$2:$L$325,11,FALSE),0)</f>
        <v>0</v>
      </c>
      <c r="L207" s="3">
        <f>_xlfn.IFNA(VLOOKUP($A207,compare_all!$A$2:$L$325,12,FALSE),0)</f>
        <v>1667</v>
      </c>
      <c r="M207" s="2">
        <f t="shared" si="6"/>
        <v>0.31229372937293731</v>
      </c>
    </row>
    <row r="208" spans="1:13" x14ac:dyDescent="0.25">
      <c r="A208" t="s">
        <v>165</v>
      </c>
      <c r="B208" t="str">
        <f>_xlfn.IFNA(VLOOKUP(A208,bkrcast_1530to1830!$F$1:$H$630,3,FALSE),"-")</f>
        <v>LocalBus</v>
      </c>
      <c r="C208" s="3">
        <f>_xlfn.IFNA(VLOOKUP($A208,compare_all!$A$2:$L$325,3,FALSE),0)</f>
        <v>409</v>
      </c>
      <c r="D208" s="3">
        <f>_xlfn.IFNA(VLOOKUP($A208,compare_all!$A$2:$L$325,4,FALSE),0)</f>
        <v>1073.5</v>
      </c>
      <c r="E208" s="3">
        <f>_xlfn.IFNA(VLOOKUP($A208,compare_all!$A$2:$L$325,5,FALSE),0)</f>
        <v>502.5</v>
      </c>
      <c r="F208" s="3">
        <f>_xlfn.IFNA(VLOOKUP($A208,compare_all!$A$2:$L$325,6,FALSE),0)</f>
        <v>445</v>
      </c>
      <c r="G208" s="3">
        <f>_xlfn.IFNA(VLOOKUP($A208,compare_all!$A$2:$L$325,7,FALSE),0)</f>
        <v>2430</v>
      </c>
      <c r="H208" s="3">
        <f>_xlfn.IFNA(VLOOKUP($A208,compare_all!$A$2:$L$325,8,FALSE),0)</f>
        <v>1179</v>
      </c>
      <c r="I208" s="3">
        <f>_xlfn.IFNA(VLOOKUP($A208,compare_all!$A$2:$L$325,9,FALSE),0)</f>
        <v>1976</v>
      </c>
      <c r="J208" s="3">
        <f>_xlfn.IFNA(VLOOKUP($A208,compare_all!$A$2:$L$325,10,FALSE),0)</f>
        <v>1188</v>
      </c>
      <c r="K208" s="3">
        <f>_xlfn.IFNA(VLOOKUP($A208,compare_all!$A$2:$L$325,11,FALSE),0)</f>
        <v>0</v>
      </c>
      <c r="L208" s="3">
        <f>_xlfn.IFNA(VLOOKUP($A208,compare_all!$A$2:$L$325,12,FALSE),0)</f>
        <v>4343</v>
      </c>
      <c r="M208" s="2">
        <f t="shared" si="6"/>
        <v>-0.78724279835390942</v>
      </c>
    </row>
    <row r="209" spans="1:13" x14ac:dyDescent="0.25">
      <c r="A209" t="s">
        <v>73</v>
      </c>
      <c r="B209" t="str">
        <f>_xlfn.IFNA(VLOOKUP(A209,bkrcast_1530to1830!$F$1:$H$630,3,FALSE),"-")</f>
        <v>LocalBus</v>
      </c>
      <c r="C209" s="3">
        <f>_xlfn.IFNA(VLOOKUP($A209,compare_all!$A$2:$L$325,3,FALSE),0)</f>
        <v>558</v>
      </c>
      <c r="D209" s="3">
        <f>_xlfn.IFNA(VLOOKUP($A209,compare_all!$A$2:$L$325,4,FALSE),0)</f>
        <v>976.5</v>
      </c>
      <c r="E209" s="3">
        <f>_xlfn.IFNA(VLOOKUP($A209,compare_all!$A$2:$L$325,5,FALSE),0)</f>
        <v>650.5</v>
      </c>
      <c r="F209" s="3">
        <f>_xlfn.IFNA(VLOOKUP($A209,compare_all!$A$2:$L$325,6,FALSE),0)</f>
        <v>467</v>
      </c>
      <c r="G209" s="3">
        <f>_xlfn.IFNA(VLOOKUP($A209,compare_all!$A$2:$L$325,7,FALSE),0)</f>
        <v>2652</v>
      </c>
      <c r="H209" s="3">
        <f>_xlfn.IFNA(VLOOKUP($A209,compare_all!$A$2:$L$325,8,FALSE),0)</f>
        <v>194</v>
      </c>
      <c r="I209" s="3">
        <f>_xlfn.IFNA(VLOOKUP($A209,compare_all!$A$2:$L$325,9,FALSE),0)</f>
        <v>502</v>
      </c>
      <c r="J209" s="3">
        <f>_xlfn.IFNA(VLOOKUP($A209,compare_all!$A$2:$L$325,10,FALSE),0)</f>
        <v>518</v>
      </c>
      <c r="K209" s="3">
        <f>_xlfn.IFNA(VLOOKUP($A209,compare_all!$A$2:$L$325,11,FALSE),0)</f>
        <v>0</v>
      </c>
      <c r="L209" s="3">
        <f>_xlfn.IFNA(VLOOKUP($A209,compare_all!$A$2:$L$325,12,FALSE),0)</f>
        <v>1214</v>
      </c>
      <c r="M209" s="2">
        <f t="shared" si="6"/>
        <v>0.54223227752639513</v>
      </c>
    </row>
    <row r="210" spans="1:13" x14ac:dyDescent="0.25">
      <c r="A210" t="s">
        <v>68</v>
      </c>
      <c r="B210" t="str">
        <f>_xlfn.IFNA(VLOOKUP(A210,bkrcast_1530to1830!$F$1:$H$630,3,FALSE),"-")</f>
        <v>ExpBus</v>
      </c>
      <c r="C210" s="3">
        <f>_xlfn.IFNA(VLOOKUP($A210,compare_all!$A$2:$L$325,3,FALSE),0)</f>
        <v>803</v>
      </c>
      <c r="D210" s="3">
        <f>_xlfn.IFNA(VLOOKUP($A210,compare_all!$A$2:$L$325,4,FALSE),0)</f>
        <v>1342.5</v>
      </c>
      <c r="E210" s="3">
        <f>_xlfn.IFNA(VLOOKUP($A210,compare_all!$A$2:$L$325,5,FALSE),0)</f>
        <v>555</v>
      </c>
      <c r="F210" s="3">
        <f>_xlfn.IFNA(VLOOKUP($A210,compare_all!$A$2:$L$325,6,FALSE),0)</f>
        <v>81.5</v>
      </c>
      <c r="G210" s="3">
        <f>_xlfn.IFNA(VLOOKUP($A210,compare_all!$A$2:$L$325,7,FALSE),0)</f>
        <v>2782</v>
      </c>
      <c r="H210" s="3">
        <f>_xlfn.IFNA(VLOOKUP($A210,compare_all!$A$2:$L$325,8,FALSE),0)</f>
        <v>1018</v>
      </c>
      <c r="I210" s="3">
        <f>_xlfn.IFNA(VLOOKUP($A210,compare_all!$A$2:$L$325,9,FALSE),0)</f>
        <v>1267</v>
      </c>
      <c r="J210" s="3">
        <f>_xlfn.IFNA(VLOOKUP($A210,compare_all!$A$2:$L$325,10,FALSE),0)</f>
        <v>1480</v>
      </c>
      <c r="K210" s="3">
        <f>_xlfn.IFNA(VLOOKUP($A210,compare_all!$A$2:$L$325,11,FALSE),0)</f>
        <v>0</v>
      </c>
      <c r="L210" s="3">
        <f>_xlfn.IFNA(VLOOKUP($A210,compare_all!$A$2:$L$325,12,FALSE),0)</f>
        <v>3765</v>
      </c>
      <c r="M210" s="2">
        <f t="shared" si="6"/>
        <v>-0.35334291876347951</v>
      </c>
    </row>
    <row r="211" spans="1:13" x14ac:dyDescent="0.25">
      <c r="A211" t="s">
        <v>89</v>
      </c>
      <c r="B211" t="str">
        <f>_xlfn.IFNA(VLOOKUP(A211,bkrcast_1530to1830!$F$1:$H$630,3,FALSE),"-")</f>
        <v>LocalBus</v>
      </c>
      <c r="C211" s="3">
        <f>_xlfn.IFNA(VLOOKUP($A211,compare_all!$A$2:$L$325,3,FALSE),0)</f>
        <v>529</v>
      </c>
      <c r="D211" s="3">
        <f>_xlfn.IFNA(VLOOKUP($A211,compare_all!$A$2:$L$325,4,FALSE),0)</f>
        <v>979</v>
      </c>
      <c r="E211" s="3">
        <f>_xlfn.IFNA(VLOOKUP($A211,compare_all!$A$2:$L$325,5,FALSE),0)</f>
        <v>689</v>
      </c>
      <c r="F211" s="3">
        <f>_xlfn.IFNA(VLOOKUP($A211,compare_all!$A$2:$L$325,6,FALSE),0)</f>
        <v>586</v>
      </c>
      <c r="G211" s="3">
        <f>_xlfn.IFNA(VLOOKUP($A211,compare_all!$A$2:$L$325,7,FALSE),0)</f>
        <v>2783</v>
      </c>
      <c r="H211" s="3">
        <f>_xlfn.IFNA(VLOOKUP($A211,compare_all!$A$2:$L$325,8,FALSE),0)</f>
        <v>936</v>
      </c>
      <c r="I211" s="3">
        <f>_xlfn.IFNA(VLOOKUP($A211,compare_all!$A$2:$L$325,9,FALSE),0)</f>
        <v>1356</v>
      </c>
      <c r="J211" s="3">
        <f>_xlfn.IFNA(VLOOKUP($A211,compare_all!$A$2:$L$325,10,FALSE),0)</f>
        <v>1104</v>
      </c>
      <c r="K211" s="3">
        <f>_xlfn.IFNA(VLOOKUP($A211,compare_all!$A$2:$L$325,11,FALSE),0)</f>
        <v>0</v>
      </c>
      <c r="L211" s="3">
        <f>_xlfn.IFNA(VLOOKUP($A211,compare_all!$A$2:$L$325,12,FALSE),0)</f>
        <v>3396</v>
      </c>
      <c r="M211" s="2">
        <f t="shared" si="6"/>
        <v>-0.22026590010779734</v>
      </c>
    </row>
    <row r="212" spans="1:13" x14ac:dyDescent="0.25">
      <c r="A212" t="s">
        <v>141</v>
      </c>
      <c r="B212" t="str">
        <f>_xlfn.IFNA(VLOOKUP(A212,bkrcast_1530to1830!$F$1:$H$630,3,FALSE),"-")</f>
        <v>LocalBus</v>
      </c>
      <c r="C212" s="3">
        <f>_xlfn.IFNA(VLOOKUP($A212,compare_all!$A$2:$L$325,3,FALSE),0)</f>
        <v>608</v>
      </c>
      <c r="D212" s="3">
        <f>_xlfn.IFNA(VLOOKUP($A212,compare_all!$A$2:$L$325,4,FALSE),0)</f>
        <v>1151</v>
      </c>
      <c r="E212" s="3">
        <f>_xlfn.IFNA(VLOOKUP($A212,compare_all!$A$2:$L$325,5,FALSE),0)</f>
        <v>652.5</v>
      </c>
      <c r="F212" s="3">
        <f>_xlfn.IFNA(VLOOKUP($A212,compare_all!$A$2:$L$325,6,FALSE),0)</f>
        <v>607.5</v>
      </c>
      <c r="G212" s="3">
        <f>_xlfn.IFNA(VLOOKUP($A212,compare_all!$A$2:$L$325,7,FALSE),0)</f>
        <v>3019</v>
      </c>
      <c r="H212" s="3">
        <f>_xlfn.IFNA(VLOOKUP($A212,compare_all!$A$2:$L$325,8,FALSE),0)</f>
        <v>1844</v>
      </c>
      <c r="I212" s="3">
        <f>_xlfn.IFNA(VLOOKUP($A212,compare_all!$A$2:$L$325,9,FALSE),0)</f>
        <v>2758</v>
      </c>
      <c r="J212" s="3">
        <f>_xlfn.IFNA(VLOOKUP($A212,compare_all!$A$2:$L$325,10,FALSE),0)</f>
        <v>1772</v>
      </c>
      <c r="K212" s="3">
        <f>_xlfn.IFNA(VLOOKUP($A212,compare_all!$A$2:$L$325,11,FALSE),0)</f>
        <v>0</v>
      </c>
      <c r="L212" s="3">
        <f>_xlfn.IFNA(VLOOKUP($A212,compare_all!$A$2:$L$325,12,FALSE),0)</f>
        <v>6374</v>
      </c>
      <c r="M212" s="2">
        <f t="shared" si="6"/>
        <v>-1.1112951308380259</v>
      </c>
    </row>
    <row r="213" spans="1:13" x14ac:dyDescent="0.25">
      <c r="A213" t="s">
        <v>270</v>
      </c>
      <c r="B213" t="str">
        <f>_xlfn.IFNA(VLOOKUP(A213,bkrcast_1530to1830!$F$1:$H$630,3,FALSE),"-")</f>
        <v>LocalBus</v>
      </c>
      <c r="C213" s="3">
        <f>_xlfn.IFNA(VLOOKUP($A213,compare_all!$A$2:$L$325,3,FALSE),0)</f>
        <v>547</v>
      </c>
      <c r="D213" s="3">
        <f>_xlfn.IFNA(VLOOKUP($A213,compare_all!$A$2:$L$325,4,FALSE),0)</f>
        <v>1480.5</v>
      </c>
      <c r="E213" s="3">
        <f>_xlfn.IFNA(VLOOKUP($A213,compare_all!$A$2:$L$325,5,FALSE),0)</f>
        <v>668</v>
      </c>
      <c r="F213" s="3">
        <f>_xlfn.IFNA(VLOOKUP($A213,compare_all!$A$2:$L$325,6,FALSE),0)</f>
        <v>354.5</v>
      </c>
      <c r="G213" s="3">
        <f>_xlfn.IFNA(VLOOKUP($A213,compare_all!$A$2:$L$325,7,FALSE),0)</f>
        <v>3050</v>
      </c>
      <c r="H213" s="3">
        <f>_xlfn.IFNA(VLOOKUP($A213,compare_all!$A$2:$L$325,8,FALSE),0)</f>
        <v>1790</v>
      </c>
      <c r="I213" s="3">
        <f>_xlfn.IFNA(VLOOKUP($A213,compare_all!$A$2:$L$325,9,FALSE),0)</f>
        <v>3676</v>
      </c>
      <c r="J213" s="3">
        <f>_xlfn.IFNA(VLOOKUP($A213,compare_all!$A$2:$L$325,10,FALSE),0)</f>
        <v>2599</v>
      </c>
      <c r="K213" s="3">
        <f>_xlfn.IFNA(VLOOKUP($A213,compare_all!$A$2:$L$325,11,FALSE),0)</f>
        <v>201</v>
      </c>
      <c r="L213" s="3">
        <f>_xlfn.IFNA(VLOOKUP($A213,compare_all!$A$2:$L$325,12,FALSE),0)</f>
        <v>8266</v>
      </c>
      <c r="M213" s="2">
        <f t="shared" si="6"/>
        <v>-1.7101639344262296</v>
      </c>
    </row>
    <row r="214" spans="1:13" x14ac:dyDescent="0.25">
      <c r="A214" t="s">
        <v>140</v>
      </c>
      <c r="B214" t="str">
        <f>_xlfn.IFNA(VLOOKUP(A214,bkrcast_1530to1830!$F$1:$H$630,3,FALSE),"-")</f>
        <v>LocalBus</v>
      </c>
      <c r="C214" s="3">
        <f>_xlfn.IFNA(VLOOKUP($A214,compare_all!$A$2:$L$325,3,FALSE),0)</f>
        <v>650</v>
      </c>
      <c r="D214" s="3">
        <f>_xlfn.IFNA(VLOOKUP($A214,compare_all!$A$2:$L$325,4,FALSE),0)</f>
        <v>1177</v>
      </c>
      <c r="E214" s="3">
        <f>_xlfn.IFNA(VLOOKUP($A214,compare_all!$A$2:$L$325,5,FALSE),0)</f>
        <v>652.5</v>
      </c>
      <c r="F214" s="3">
        <f>_xlfn.IFNA(VLOOKUP($A214,compare_all!$A$2:$L$325,6,FALSE),0)</f>
        <v>578.5</v>
      </c>
      <c r="G214" s="3">
        <f>_xlfn.IFNA(VLOOKUP($A214,compare_all!$A$2:$L$325,7,FALSE),0)</f>
        <v>3058</v>
      </c>
      <c r="H214" s="3">
        <f>_xlfn.IFNA(VLOOKUP($A214,compare_all!$A$2:$L$325,8,FALSE),0)</f>
        <v>1637</v>
      </c>
      <c r="I214" s="3">
        <f>_xlfn.IFNA(VLOOKUP($A214,compare_all!$A$2:$L$325,9,FALSE),0)</f>
        <v>2379</v>
      </c>
      <c r="J214" s="3">
        <f>_xlfn.IFNA(VLOOKUP($A214,compare_all!$A$2:$L$325,10,FALSE),0)</f>
        <v>2073</v>
      </c>
      <c r="K214" s="3">
        <f>_xlfn.IFNA(VLOOKUP($A214,compare_all!$A$2:$L$325,11,FALSE),0)</f>
        <v>0</v>
      </c>
      <c r="L214" s="3">
        <f>_xlfn.IFNA(VLOOKUP($A214,compare_all!$A$2:$L$325,12,FALSE),0)</f>
        <v>6089</v>
      </c>
      <c r="M214" s="2">
        <f t="shared" si="6"/>
        <v>-0.99117069980379335</v>
      </c>
    </row>
    <row r="215" spans="1:13" x14ac:dyDescent="0.25">
      <c r="A215" t="s">
        <v>109</v>
      </c>
      <c r="B215" t="str">
        <f>_xlfn.IFNA(VLOOKUP(A215,bkrcast_1530to1830!$F$1:$H$630,3,FALSE),"-")</f>
        <v>ExpBus</v>
      </c>
      <c r="C215" s="3">
        <f>_xlfn.IFNA(VLOOKUP($A215,compare_all!$A$2:$L$325,3,FALSE),0)</f>
        <v>869</v>
      </c>
      <c r="D215" s="3">
        <f>_xlfn.IFNA(VLOOKUP($A215,compare_all!$A$2:$L$325,4,FALSE),0)</f>
        <v>1043.5</v>
      </c>
      <c r="E215" s="3">
        <f>_xlfn.IFNA(VLOOKUP($A215,compare_all!$A$2:$L$325,5,FALSE),0)</f>
        <v>761.5</v>
      </c>
      <c r="F215" s="3">
        <f>_xlfn.IFNA(VLOOKUP($A215,compare_all!$A$2:$L$325,6,FALSE),0)</f>
        <v>419</v>
      </c>
      <c r="G215" s="3">
        <f>_xlfn.IFNA(VLOOKUP($A215,compare_all!$A$2:$L$325,7,FALSE),0)</f>
        <v>3093</v>
      </c>
      <c r="H215" s="3">
        <f>_xlfn.IFNA(VLOOKUP($A215,compare_all!$A$2:$L$325,8,FALSE),0)</f>
        <v>530</v>
      </c>
      <c r="I215" s="3">
        <f>_xlfn.IFNA(VLOOKUP($A215,compare_all!$A$2:$L$325,9,FALSE),0)</f>
        <v>473</v>
      </c>
      <c r="J215" s="3">
        <f>_xlfn.IFNA(VLOOKUP($A215,compare_all!$A$2:$L$325,10,FALSE),0)</f>
        <v>206</v>
      </c>
      <c r="K215" s="3">
        <f>_xlfn.IFNA(VLOOKUP($A215,compare_all!$A$2:$L$325,11,FALSE),0)</f>
        <v>0</v>
      </c>
      <c r="L215" s="3">
        <f>_xlfn.IFNA(VLOOKUP($A215,compare_all!$A$2:$L$325,12,FALSE),0)</f>
        <v>1209</v>
      </c>
      <c r="M215" s="2">
        <f t="shared" si="6"/>
        <v>0.60911736178467513</v>
      </c>
    </row>
    <row r="216" spans="1:13" x14ac:dyDescent="0.25">
      <c r="A216" t="s">
        <v>324</v>
      </c>
      <c r="B216" t="str">
        <f>_xlfn.IFNA(VLOOKUP(A216,bkrcast_1530to1830!$F$1:$H$630,3,FALSE),"-")</f>
        <v>LocalBus</v>
      </c>
      <c r="C216" s="3">
        <f>_xlfn.IFNA(VLOOKUP($A216,compare_all!$A$2:$L$325,3,FALSE),0)</f>
        <v>1292</v>
      </c>
      <c r="D216" s="3">
        <f>_xlfn.IFNA(VLOOKUP($A216,compare_all!$A$2:$L$325,4,FALSE),0)</f>
        <v>319.5</v>
      </c>
      <c r="E216" s="3">
        <f>_xlfn.IFNA(VLOOKUP($A216,compare_all!$A$2:$L$325,5,FALSE),0)</f>
        <v>999</v>
      </c>
      <c r="F216" s="3">
        <f>_xlfn.IFNA(VLOOKUP($A216,compare_all!$A$2:$L$325,6,FALSE),0)</f>
        <v>556.5</v>
      </c>
      <c r="G216" s="3">
        <f>_xlfn.IFNA(VLOOKUP($A216,compare_all!$A$2:$L$325,7,FALSE),0)</f>
        <v>3167</v>
      </c>
      <c r="H216" s="3">
        <f>_xlfn.IFNA(VLOOKUP($A216,compare_all!$A$2:$L$325,8,FALSE),0)</f>
        <v>716</v>
      </c>
      <c r="I216" s="3">
        <f>_xlfn.IFNA(VLOOKUP($A216,compare_all!$A$2:$L$325,9,FALSE),0)</f>
        <v>1888</v>
      </c>
      <c r="J216" s="3">
        <f>_xlfn.IFNA(VLOOKUP($A216,compare_all!$A$2:$L$325,10,FALSE),0)</f>
        <v>887</v>
      </c>
      <c r="K216" s="3">
        <f>_xlfn.IFNA(VLOOKUP($A216,compare_all!$A$2:$L$325,11,FALSE),0)</f>
        <v>0</v>
      </c>
      <c r="L216" s="3">
        <f>_xlfn.IFNA(VLOOKUP($A216,compare_all!$A$2:$L$325,12,FALSE),0)</f>
        <v>3491</v>
      </c>
      <c r="M216" s="2">
        <f t="shared" si="6"/>
        <v>-0.10230502052415535</v>
      </c>
    </row>
    <row r="217" spans="1:13" x14ac:dyDescent="0.25">
      <c r="A217" t="s">
        <v>108</v>
      </c>
      <c r="B217" t="str">
        <f>_xlfn.IFNA(VLOOKUP(A217,bkrcast_1530to1830!$F$1:$H$630,3,FALSE),"-")</f>
        <v>LocalBus</v>
      </c>
      <c r="C217" s="3">
        <f>_xlfn.IFNA(VLOOKUP($A217,compare_all!$A$2:$L$325,3,FALSE),0)</f>
        <v>752</v>
      </c>
      <c r="D217" s="3">
        <f>_xlfn.IFNA(VLOOKUP($A217,compare_all!$A$2:$L$325,4,FALSE),0)</f>
        <v>1104.5</v>
      </c>
      <c r="E217" s="3">
        <f>_xlfn.IFNA(VLOOKUP($A217,compare_all!$A$2:$L$325,5,FALSE),0)</f>
        <v>811</v>
      </c>
      <c r="F217" s="3">
        <f>_xlfn.IFNA(VLOOKUP($A217,compare_all!$A$2:$L$325,6,FALSE),0)</f>
        <v>511.5</v>
      </c>
      <c r="G217" s="3">
        <f>_xlfn.IFNA(VLOOKUP($A217,compare_all!$A$2:$L$325,7,FALSE),0)</f>
        <v>3179</v>
      </c>
      <c r="H217" s="3">
        <f>_xlfn.IFNA(VLOOKUP($A217,compare_all!$A$2:$L$325,8,FALSE),0)</f>
        <v>349</v>
      </c>
      <c r="I217" s="3">
        <f>_xlfn.IFNA(VLOOKUP($A217,compare_all!$A$2:$L$325,9,FALSE),0)</f>
        <v>417</v>
      </c>
      <c r="J217" s="3">
        <f>_xlfn.IFNA(VLOOKUP($A217,compare_all!$A$2:$L$325,10,FALSE),0)</f>
        <v>185</v>
      </c>
      <c r="K217" s="3">
        <f>_xlfn.IFNA(VLOOKUP($A217,compare_all!$A$2:$L$325,11,FALSE),0)</f>
        <v>1960</v>
      </c>
      <c r="L217" s="3">
        <f>_xlfn.IFNA(VLOOKUP($A217,compare_all!$A$2:$L$325,12,FALSE),0)</f>
        <v>2911</v>
      </c>
      <c r="M217" s="2">
        <f t="shared" si="6"/>
        <v>8.4303240012582575E-2</v>
      </c>
    </row>
    <row r="218" spans="1:13" x14ac:dyDescent="0.25">
      <c r="A218" t="s">
        <v>159</v>
      </c>
      <c r="B218" t="str">
        <f>_xlfn.IFNA(VLOOKUP(A218,bkrcast_1530to1830!$F$1:$H$630,3,FALSE),"-")</f>
        <v>LocalBus</v>
      </c>
      <c r="C218" s="3">
        <f>_xlfn.IFNA(VLOOKUP($A218,compare_all!$A$2:$L$325,3,FALSE),0)</f>
        <v>500</v>
      </c>
      <c r="D218" s="3">
        <f>_xlfn.IFNA(VLOOKUP($A218,compare_all!$A$2:$L$325,4,FALSE),0)</f>
        <v>1340.5</v>
      </c>
      <c r="E218" s="3">
        <f>_xlfn.IFNA(VLOOKUP($A218,compare_all!$A$2:$L$325,5,FALSE),0)</f>
        <v>681</v>
      </c>
      <c r="F218" s="3">
        <f>_xlfn.IFNA(VLOOKUP($A218,compare_all!$A$2:$L$325,6,FALSE),0)</f>
        <v>703.5</v>
      </c>
      <c r="G218" s="3">
        <f>_xlfn.IFNA(VLOOKUP($A218,compare_all!$A$2:$L$325,7,FALSE),0)</f>
        <v>3225</v>
      </c>
      <c r="H218" s="3">
        <f>_xlfn.IFNA(VLOOKUP($A218,compare_all!$A$2:$L$325,8,FALSE),0)</f>
        <v>790</v>
      </c>
      <c r="I218" s="3">
        <f>_xlfn.IFNA(VLOOKUP($A218,compare_all!$A$2:$L$325,9,FALSE),0)</f>
        <v>1220</v>
      </c>
      <c r="J218" s="3">
        <f>_xlfn.IFNA(VLOOKUP($A218,compare_all!$A$2:$L$325,10,FALSE),0)</f>
        <v>609</v>
      </c>
      <c r="K218" s="3">
        <f>_xlfn.IFNA(VLOOKUP($A218,compare_all!$A$2:$L$325,11,FALSE),0)</f>
        <v>0</v>
      </c>
      <c r="L218" s="3">
        <f>_xlfn.IFNA(VLOOKUP($A218,compare_all!$A$2:$L$325,12,FALSE),0)</f>
        <v>2619</v>
      </c>
      <c r="M218" s="2">
        <f t="shared" si="6"/>
        <v>0.18790697674418605</v>
      </c>
    </row>
    <row r="219" spans="1:13" x14ac:dyDescent="0.25">
      <c r="A219" t="s">
        <v>72</v>
      </c>
      <c r="B219" t="str">
        <f>_xlfn.IFNA(VLOOKUP(A219,bkrcast_1530to1830!$F$1:$H$630,3,FALSE),"-")</f>
        <v>LocalBus</v>
      </c>
      <c r="C219" s="3">
        <f>_xlfn.IFNA(VLOOKUP($A219,compare_all!$A$2:$L$325,3,FALSE),0)</f>
        <v>692</v>
      </c>
      <c r="D219" s="3">
        <f>_xlfn.IFNA(VLOOKUP($A219,compare_all!$A$2:$L$325,4,FALSE),0)</f>
        <v>1050.5</v>
      </c>
      <c r="E219" s="3">
        <f>_xlfn.IFNA(VLOOKUP($A219,compare_all!$A$2:$L$325,5,FALSE),0)</f>
        <v>922</v>
      </c>
      <c r="F219" s="3">
        <f>_xlfn.IFNA(VLOOKUP($A219,compare_all!$A$2:$L$325,6,FALSE),0)</f>
        <v>576.5</v>
      </c>
      <c r="G219" s="3">
        <f>_xlfn.IFNA(VLOOKUP($A219,compare_all!$A$2:$L$325,7,FALSE),0)</f>
        <v>3241</v>
      </c>
      <c r="H219" s="3">
        <f>_xlfn.IFNA(VLOOKUP($A219,compare_all!$A$2:$L$325,8,FALSE),0)</f>
        <v>301</v>
      </c>
      <c r="I219" s="3">
        <f>_xlfn.IFNA(VLOOKUP($A219,compare_all!$A$2:$L$325,9,FALSE),0)</f>
        <v>388</v>
      </c>
      <c r="J219" s="3">
        <f>_xlfn.IFNA(VLOOKUP($A219,compare_all!$A$2:$L$325,10,FALSE),0)</f>
        <v>381</v>
      </c>
      <c r="K219" s="3">
        <f>_xlfn.IFNA(VLOOKUP($A219,compare_all!$A$2:$L$325,11,FALSE),0)</f>
        <v>0</v>
      </c>
      <c r="L219" s="3">
        <f>_xlfn.IFNA(VLOOKUP($A219,compare_all!$A$2:$L$325,12,FALSE),0)</f>
        <v>1070</v>
      </c>
      <c r="M219" s="2">
        <f t="shared" si="6"/>
        <v>0.66985498302992907</v>
      </c>
    </row>
    <row r="220" spans="1:13" x14ac:dyDescent="0.25">
      <c r="A220" t="s">
        <v>137</v>
      </c>
      <c r="B220" t="str">
        <f>_xlfn.IFNA(VLOOKUP(A220,bkrcast_1530to1830!$F$1:$H$630,3,FALSE),"-")</f>
        <v>LocalBus</v>
      </c>
      <c r="C220" s="3">
        <f>_xlfn.IFNA(VLOOKUP($A220,compare_all!$A$2:$L$325,3,FALSE),0)</f>
        <v>764</v>
      </c>
      <c r="D220" s="3">
        <f>_xlfn.IFNA(VLOOKUP($A220,compare_all!$A$2:$L$325,4,FALSE),0)</f>
        <v>1241.5</v>
      </c>
      <c r="E220" s="3">
        <f>_xlfn.IFNA(VLOOKUP($A220,compare_all!$A$2:$L$325,5,FALSE),0)</f>
        <v>607</v>
      </c>
      <c r="F220" s="3">
        <f>_xlfn.IFNA(VLOOKUP($A220,compare_all!$A$2:$L$325,6,FALSE),0)</f>
        <v>820.5</v>
      </c>
      <c r="G220" s="3">
        <f>_xlfn.IFNA(VLOOKUP($A220,compare_all!$A$2:$L$325,7,FALSE),0)</f>
        <v>3433</v>
      </c>
      <c r="H220" s="3">
        <f>_xlfn.IFNA(VLOOKUP($A220,compare_all!$A$2:$L$325,8,FALSE),0)</f>
        <v>1136</v>
      </c>
      <c r="I220" s="3">
        <f>_xlfn.IFNA(VLOOKUP($A220,compare_all!$A$2:$L$325,9,FALSE),0)</f>
        <v>874</v>
      </c>
      <c r="J220" s="3">
        <f>_xlfn.IFNA(VLOOKUP($A220,compare_all!$A$2:$L$325,10,FALSE),0)</f>
        <v>757</v>
      </c>
      <c r="K220" s="3">
        <f>_xlfn.IFNA(VLOOKUP($A220,compare_all!$A$2:$L$325,11,FALSE),0)</f>
        <v>4909</v>
      </c>
      <c r="L220" s="3">
        <f>_xlfn.IFNA(VLOOKUP($A220,compare_all!$A$2:$L$325,12,FALSE),0)</f>
        <v>7676</v>
      </c>
      <c r="M220" s="2">
        <f t="shared" si="6"/>
        <v>-1.2359452374016895</v>
      </c>
    </row>
    <row r="221" spans="1:13" x14ac:dyDescent="0.25">
      <c r="A221" t="s">
        <v>71</v>
      </c>
      <c r="B221" t="str">
        <f>_xlfn.IFNA(VLOOKUP(A221,bkrcast_1530to1830!$F$1:$H$630,3,FALSE),"-")</f>
        <v>LocalBus</v>
      </c>
      <c r="C221" s="3">
        <f>_xlfn.IFNA(VLOOKUP($A221,compare_all!$A$2:$L$325,3,FALSE),0)</f>
        <v>1164</v>
      </c>
      <c r="D221" s="3">
        <f>_xlfn.IFNA(VLOOKUP($A221,compare_all!$A$2:$L$325,4,FALSE),0)</f>
        <v>1290</v>
      </c>
      <c r="E221" s="3">
        <f>_xlfn.IFNA(VLOOKUP($A221,compare_all!$A$2:$L$325,5,FALSE),0)</f>
        <v>787</v>
      </c>
      <c r="F221" s="3">
        <f>_xlfn.IFNA(VLOOKUP($A221,compare_all!$A$2:$L$325,6,FALSE),0)</f>
        <v>229</v>
      </c>
      <c r="G221" s="3">
        <f>_xlfn.IFNA(VLOOKUP($A221,compare_all!$A$2:$L$325,7,FALSE),0)</f>
        <v>3470</v>
      </c>
      <c r="H221" s="3">
        <f>_xlfn.IFNA(VLOOKUP($A221,compare_all!$A$2:$L$325,8,FALSE),0)</f>
        <v>1192</v>
      </c>
      <c r="I221" s="3">
        <f>_xlfn.IFNA(VLOOKUP($A221,compare_all!$A$2:$L$325,9,FALSE),0)</f>
        <v>1139</v>
      </c>
      <c r="J221" s="3">
        <f>_xlfn.IFNA(VLOOKUP($A221,compare_all!$A$2:$L$325,10,FALSE),0)</f>
        <v>897</v>
      </c>
      <c r="K221" s="3">
        <f>_xlfn.IFNA(VLOOKUP($A221,compare_all!$A$2:$L$325,11,FALSE),0)</f>
        <v>0</v>
      </c>
      <c r="L221" s="3">
        <f>_xlfn.IFNA(VLOOKUP($A221,compare_all!$A$2:$L$325,12,FALSE),0)</f>
        <v>3228</v>
      </c>
      <c r="M221" s="2">
        <f t="shared" si="6"/>
        <v>6.9740634005763691E-2</v>
      </c>
    </row>
    <row r="222" spans="1:13" x14ac:dyDescent="0.25">
      <c r="A222" t="s">
        <v>143</v>
      </c>
      <c r="B222" t="str">
        <f>_xlfn.IFNA(VLOOKUP(A222,bkrcast_1530to1830!$F$1:$H$630,3,FALSE),"-")</f>
        <v>LocalBus</v>
      </c>
      <c r="C222" s="3">
        <f>_xlfn.IFNA(VLOOKUP($A222,compare_all!$A$2:$L$325,3,FALSE),0)</f>
        <v>550</v>
      </c>
      <c r="D222" s="3">
        <f>_xlfn.IFNA(VLOOKUP($A222,compare_all!$A$2:$L$325,4,FALSE),0)</f>
        <v>1689</v>
      </c>
      <c r="E222" s="3">
        <f>_xlfn.IFNA(VLOOKUP($A222,compare_all!$A$2:$L$325,5,FALSE),0)</f>
        <v>821.5</v>
      </c>
      <c r="F222" s="3">
        <f>_xlfn.IFNA(VLOOKUP($A222,compare_all!$A$2:$L$325,6,FALSE),0)</f>
        <v>584.5</v>
      </c>
      <c r="G222" s="3">
        <f>_xlfn.IFNA(VLOOKUP($A222,compare_all!$A$2:$L$325,7,FALSE),0)</f>
        <v>3645</v>
      </c>
      <c r="H222" s="3">
        <f>_xlfn.IFNA(VLOOKUP($A222,compare_all!$A$2:$L$325,8,FALSE),0)</f>
        <v>1407</v>
      </c>
      <c r="I222" s="3">
        <f>_xlfn.IFNA(VLOOKUP($A222,compare_all!$A$2:$L$325,9,FALSE),0)</f>
        <v>1734</v>
      </c>
      <c r="J222" s="3">
        <f>_xlfn.IFNA(VLOOKUP($A222,compare_all!$A$2:$L$325,10,FALSE),0)</f>
        <v>1465</v>
      </c>
      <c r="K222" s="3">
        <f>_xlfn.IFNA(VLOOKUP($A222,compare_all!$A$2:$L$325,11,FALSE),0)</f>
        <v>0</v>
      </c>
      <c r="L222" s="3">
        <f>_xlfn.IFNA(VLOOKUP($A222,compare_all!$A$2:$L$325,12,FALSE),0)</f>
        <v>4606</v>
      </c>
      <c r="M222" s="2">
        <f t="shared" si="6"/>
        <v>-0.26364883401920441</v>
      </c>
    </row>
    <row r="223" spans="1:13" x14ac:dyDescent="0.25">
      <c r="A223" t="s">
        <v>83</v>
      </c>
      <c r="B223" t="str">
        <f>_xlfn.IFNA(VLOOKUP(A223,bkrcast_1530to1830!$F$1:$H$630,3,FALSE),"-")</f>
        <v>LocalBus</v>
      </c>
      <c r="C223" s="3">
        <f>_xlfn.IFNA(VLOOKUP($A223,compare_all!$A$2:$L$325,3,FALSE),0)</f>
        <v>1162</v>
      </c>
      <c r="D223" s="3">
        <f>_xlfn.IFNA(VLOOKUP($A223,compare_all!$A$2:$L$325,4,FALSE),0)</f>
        <v>858</v>
      </c>
      <c r="E223" s="3">
        <f>_xlfn.IFNA(VLOOKUP($A223,compare_all!$A$2:$L$325,5,FALSE),0)</f>
        <v>1076</v>
      </c>
      <c r="F223" s="3">
        <f>_xlfn.IFNA(VLOOKUP($A223,compare_all!$A$2:$L$325,6,FALSE),0)</f>
        <v>578</v>
      </c>
      <c r="G223" s="3">
        <f>_xlfn.IFNA(VLOOKUP($A223,compare_all!$A$2:$L$325,7,FALSE),0)</f>
        <v>3674</v>
      </c>
      <c r="H223" s="3">
        <f>_xlfn.IFNA(VLOOKUP($A223,compare_all!$A$2:$L$325,8,FALSE),0)</f>
        <v>318</v>
      </c>
      <c r="I223" s="3">
        <f>_xlfn.IFNA(VLOOKUP($A223,compare_all!$A$2:$L$325,9,FALSE),0)</f>
        <v>525</v>
      </c>
      <c r="J223" s="3">
        <f>_xlfn.IFNA(VLOOKUP($A223,compare_all!$A$2:$L$325,10,FALSE),0)</f>
        <v>436</v>
      </c>
      <c r="K223" s="3">
        <f>_xlfn.IFNA(VLOOKUP($A223,compare_all!$A$2:$L$325,11,FALSE),0)</f>
        <v>0</v>
      </c>
      <c r="L223" s="3">
        <f>_xlfn.IFNA(VLOOKUP($A223,compare_all!$A$2:$L$325,12,FALSE),0)</f>
        <v>1279</v>
      </c>
      <c r="M223" s="2">
        <f t="shared" si="6"/>
        <v>0.65187806205770282</v>
      </c>
    </row>
    <row r="224" spans="1:13" x14ac:dyDescent="0.25">
      <c r="A224" t="s">
        <v>70</v>
      </c>
      <c r="B224" t="str">
        <f>_xlfn.IFNA(VLOOKUP(A224,bkrcast_1530to1830!$F$1:$H$630,3,FALSE),"-")</f>
        <v>LocalBus</v>
      </c>
      <c r="C224" s="3">
        <f>_xlfn.IFNA(VLOOKUP($A224,compare_all!$A$2:$L$325,3,FALSE),0)</f>
        <v>718</v>
      </c>
      <c r="D224" s="3">
        <f>_xlfn.IFNA(VLOOKUP($A224,compare_all!$A$2:$L$325,4,FALSE),0)</f>
        <v>1416</v>
      </c>
      <c r="E224" s="3">
        <f>_xlfn.IFNA(VLOOKUP($A224,compare_all!$A$2:$L$325,5,FALSE),0)</f>
        <v>966</v>
      </c>
      <c r="F224" s="3">
        <f>_xlfn.IFNA(VLOOKUP($A224,compare_all!$A$2:$L$325,6,FALSE),0)</f>
        <v>644</v>
      </c>
      <c r="G224" s="3">
        <f>_xlfn.IFNA(VLOOKUP($A224,compare_all!$A$2:$L$325,7,FALSE),0)</f>
        <v>3744</v>
      </c>
      <c r="H224" s="3">
        <f>_xlfn.IFNA(VLOOKUP($A224,compare_all!$A$2:$L$325,8,FALSE),0)</f>
        <v>665</v>
      </c>
      <c r="I224" s="3">
        <f>_xlfn.IFNA(VLOOKUP($A224,compare_all!$A$2:$L$325,9,FALSE),0)</f>
        <v>1274</v>
      </c>
      <c r="J224" s="3">
        <f>_xlfn.IFNA(VLOOKUP($A224,compare_all!$A$2:$L$325,10,FALSE),0)</f>
        <v>790</v>
      </c>
      <c r="K224" s="3">
        <f>_xlfn.IFNA(VLOOKUP($A224,compare_all!$A$2:$L$325,11,FALSE),0)</f>
        <v>0</v>
      </c>
      <c r="L224" s="3">
        <f>_xlfn.IFNA(VLOOKUP($A224,compare_all!$A$2:$L$325,12,FALSE),0)</f>
        <v>2729</v>
      </c>
      <c r="M224" s="2">
        <f t="shared" si="6"/>
        <v>0.27110042735042733</v>
      </c>
    </row>
    <row r="225" spans="1:13" x14ac:dyDescent="0.25">
      <c r="A225" t="s">
        <v>85</v>
      </c>
      <c r="B225" t="str">
        <f>_xlfn.IFNA(VLOOKUP(A225,bkrcast_1530to1830!$F$1:$H$630,3,FALSE),"-")</f>
        <v>ExpBus</v>
      </c>
      <c r="C225" s="3">
        <f>_xlfn.IFNA(VLOOKUP($A225,compare_all!$A$2:$L$325,3,FALSE),0)</f>
        <v>1341</v>
      </c>
      <c r="D225" s="3">
        <f>_xlfn.IFNA(VLOOKUP($A225,compare_all!$A$2:$L$325,4,FALSE),0)</f>
        <v>889</v>
      </c>
      <c r="E225" s="3">
        <f>_xlfn.IFNA(VLOOKUP($A225,compare_all!$A$2:$L$325,5,FALSE),0)</f>
        <v>1253.5</v>
      </c>
      <c r="F225" s="3">
        <f>_xlfn.IFNA(VLOOKUP($A225,compare_all!$A$2:$L$325,6,FALSE),0)</f>
        <v>669.5</v>
      </c>
      <c r="G225" s="3">
        <f>_xlfn.IFNA(VLOOKUP($A225,compare_all!$A$2:$L$325,7,FALSE),0)</f>
        <v>4153</v>
      </c>
      <c r="H225" s="3">
        <f>_xlfn.IFNA(VLOOKUP($A225,compare_all!$A$2:$L$325,8,FALSE),0)</f>
        <v>315</v>
      </c>
      <c r="I225" s="3">
        <f>_xlfn.IFNA(VLOOKUP($A225,compare_all!$A$2:$L$325,9,FALSE),0)</f>
        <v>801</v>
      </c>
      <c r="J225" s="3">
        <f>_xlfn.IFNA(VLOOKUP($A225,compare_all!$A$2:$L$325,10,FALSE),0)</f>
        <v>544</v>
      </c>
      <c r="K225" s="3">
        <f>_xlfn.IFNA(VLOOKUP($A225,compare_all!$A$2:$L$325,11,FALSE),0)</f>
        <v>0</v>
      </c>
      <c r="L225" s="3">
        <f>_xlfn.IFNA(VLOOKUP($A225,compare_all!$A$2:$L$325,12,FALSE),0)</f>
        <v>1660</v>
      </c>
      <c r="M225" s="2">
        <f t="shared" si="6"/>
        <v>0.60028894774861541</v>
      </c>
    </row>
    <row r="226" spans="1:13" x14ac:dyDescent="0.25">
      <c r="A226" t="s">
        <v>139</v>
      </c>
      <c r="B226" t="str">
        <f>_xlfn.IFNA(VLOOKUP(A226,bkrcast_1530to1830!$F$1:$H$630,3,FALSE),"-")</f>
        <v>LocalBus</v>
      </c>
      <c r="C226" s="3">
        <f>_xlfn.IFNA(VLOOKUP($A226,compare_all!$A$2:$L$325,3,FALSE),0)</f>
        <v>819</v>
      </c>
      <c r="D226" s="3">
        <f>_xlfn.IFNA(VLOOKUP($A226,compare_all!$A$2:$L$325,4,FALSE),0)</f>
        <v>2038</v>
      </c>
      <c r="E226" s="3">
        <f>_xlfn.IFNA(VLOOKUP($A226,compare_all!$A$2:$L$325,5,FALSE),0)</f>
        <v>780</v>
      </c>
      <c r="F226" s="3">
        <f>_xlfn.IFNA(VLOOKUP($A226,compare_all!$A$2:$L$325,6,FALSE),0)</f>
        <v>715</v>
      </c>
      <c r="G226" s="3">
        <f>_xlfn.IFNA(VLOOKUP($A226,compare_all!$A$2:$L$325,7,FALSE),0)</f>
        <v>4352</v>
      </c>
      <c r="H226" s="3">
        <f>_xlfn.IFNA(VLOOKUP($A226,compare_all!$A$2:$L$325,8,FALSE),0)</f>
        <v>543</v>
      </c>
      <c r="I226" s="3">
        <f>_xlfn.IFNA(VLOOKUP($A226,compare_all!$A$2:$L$325,9,FALSE),0)</f>
        <v>701</v>
      </c>
      <c r="J226" s="3">
        <f>_xlfn.IFNA(VLOOKUP($A226,compare_all!$A$2:$L$325,10,FALSE),0)</f>
        <v>674</v>
      </c>
      <c r="K226" s="3">
        <f>_xlfn.IFNA(VLOOKUP($A226,compare_all!$A$2:$L$325,11,FALSE),0)</f>
        <v>0</v>
      </c>
      <c r="L226" s="3">
        <f>_xlfn.IFNA(VLOOKUP($A226,compare_all!$A$2:$L$325,12,FALSE),0)</f>
        <v>1918</v>
      </c>
      <c r="M226" s="2">
        <f t="shared" si="6"/>
        <v>0.55928308823529416</v>
      </c>
    </row>
    <row r="227" spans="1:13" x14ac:dyDescent="0.25">
      <c r="A227" t="s">
        <v>117</v>
      </c>
      <c r="B227" t="str">
        <f>_xlfn.IFNA(VLOOKUP(A227,bkrcast_1530to1830!$F$1:$H$630,3,FALSE),"-")</f>
        <v>LocalBus</v>
      </c>
      <c r="C227" s="3">
        <f>_xlfn.IFNA(VLOOKUP($A227,compare_all!$A$2:$L$325,3,FALSE),0)</f>
        <v>904</v>
      </c>
      <c r="D227" s="3">
        <f>_xlfn.IFNA(VLOOKUP($A227,compare_all!$A$2:$L$325,4,FALSE),0)</f>
        <v>1540</v>
      </c>
      <c r="E227" s="3">
        <f>_xlfn.IFNA(VLOOKUP($A227,compare_all!$A$2:$L$325,5,FALSE),0)</f>
        <v>1101.5</v>
      </c>
      <c r="F227" s="3">
        <f>_xlfn.IFNA(VLOOKUP($A227,compare_all!$A$2:$L$325,6,FALSE),0)</f>
        <v>855.5</v>
      </c>
      <c r="G227" s="3">
        <f>_xlfn.IFNA(VLOOKUP($A227,compare_all!$A$2:$L$325,7,FALSE),0)</f>
        <v>4401</v>
      </c>
      <c r="H227" s="3">
        <f>_xlfn.IFNA(VLOOKUP($A227,compare_all!$A$2:$L$325,8,FALSE),0)</f>
        <v>990</v>
      </c>
      <c r="I227" s="3">
        <f>_xlfn.IFNA(VLOOKUP($A227,compare_all!$A$2:$L$325,9,FALSE),0)</f>
        <v>1789</v>
      </c>
      <c r="J227" s="3">
        <f>_xlfn.IFNA(VLOOKUP($A227,compare_all!$A$2:$L$325,10,FALSE),0)</f>
        <v>1305</v>
      </c>
      <c r="K227" s="3">
        <f>_xlfn.IFNA(VLOOKUP($A227,compare_all!$A$2:$L$325,11,FALSE),0)</f>
        <v>0</v>
      </c>
      <c r="L227" s="3">
        <f>_xlfn.IFNA(VLOOKUP($A227,compare_all!$A$2:$L$325,12,FALSE),0)</f>
        <v>4084</v>
      </c>
      <c r="M227" s="2">
        <f t="shared" si="6"/>
        <v>7.2029084299022952E-2</v>
      </c>
    </row>
    <row r="228" spans="1:13" x14ac:dyDescent="0.25">
      <c r="A228" t="s">
        <v>112</v>
      </c>
      <c r="B228" t="str">
        <f>_xlfn.IFNA(VLOOKUP(A228,bkrcast_1530to1830!$F$1:$H$630,3,FALSE),"-")</f>
        <v>LocalBus</v>
      </c>
      <c r="C228" s="3">
        <f>_xlfn.IFNA(VLOOKUP($A228,compare_all!$A$2:$L$325,3,FALSE),0)</f>
        <v>1066</v>
      </c>
      <c r="D228" s="3">
        <f>_xlfn.IFNA(VLOOKUP($A228,compare_all!$A$2:$L$325,4,FALSE),0)</f>
        <v>1913</v>
      </c>
      <c r="E228" s="3">
        <f>_xlfn.IFNA(VLOOKUP($A228,compare_all!$A$2:$L$325,5,FALSE),0)</f>
        <v>1432</v>
      </c>
      <c r="F228" s="3">
        <f>_xlfn.IFNA(VLOOKUP($A228,compare_all!$A$2:$L$325,6,FALSE),0)</f>
        <v>236</v>
      </c>
      <c r="G228" s="3">
        <f>_xlfn.IFNA(VLOOKUP($A228,compare_all!$A$2:$L$325,7,FALSE),0)</f>
        <v>4647</v>
      </c>
      <c r="H228" s="3">
        <f>_xlfn.IFNA(VLOOKUP($A228,compare_all!$A$2:$L$325,8,FALSE),0)</f>
        <v>3038</v>
      </c>
      <c r="I228" s="3">
        <f>_xlfn.IFNA(VLOOKUP($A228,compare_all!$A$2:$L$325,9,FALSE),0)</f>
        <v>3240</v>
      </c>
      <c r="J228" s="3">
        <f>_xlfn.IFNA(VLOOKUP($A228,compare_all!$A$2:$L$325,10,FALSE),0)</f>
        <v>1560</v>
      </c>
      <c r="K228" s="3">
        <f>_xlfn.IFNA(VLOOKUP($A228,compare_all!$A$2:$L$325,11,FALSE),0)</f>
        <v>5453</v>
      </c>
      <c r="L228" s="3">
        <f>_xlfn.IFNA(VLOOKUP($A228,compare_all!$A$2:$L$325,12,FALSE),0)</f>
        <v>13291</v>
      </c>
      <c r="M228" s="2">
        <f t="shared" si="6"/>
        <v>-1.8601248117064773</v>
      </c>
    </row>
    <row r="229" spans="1:13" x14ac:dyDescent="0.25">
      <c r="A229" t="s">
        <v>69</v>
      </c>
      <c r="B229" t="str">
        <f>_xlfn.IFNA(VLOOKUP(A229,bkrcast_1530to1830!$F$1:$H$630,3,FALSE),"-")</f>
        <v>LocalBus</v>
      </c>
      <c r="C229" s="3">
        <f>_xlfn.IFNA(VLOOKUP($A229,compare_all!$A$2:$L$325,3,FALSE),0)</f>
        <v>985</v>
      </c>
      <c r="D229" s="3">
        <f>_xlfn.IFNA(VLOOKUP($A229,compare_all!$A$2:$L$325,4,FALSE),0)</f>
        <v>1748</v>
      </c>
      <c r="E229" s="3">
        <f>_xlfn.IFNA(VLOOKUP($A229,compare_all!$A$2:$L$325,5,FALSE),0)</f>
        <v>1291.5</v>
      </c>
      <c r="F229" s="3">
        <f>_xlfn.IFNA(VLOOKUP($A229,compare_all!$A$2:$L$325,6,FALSE),0)</f>
        <v>683.5</v>
      </c>
      <c r="G229" s="3">
        <f>_xlfn.IFNA(VLOOKUP($A229,compare_all!$A$2:$L$325,7,FALSE),0)</f>
        <v>4708</v>
      </c>
      <c r="H229" s="3">
        <f>_xlfn.IFNA(VLOOKUP($A229,compare_all!$A$2:$L$325,8,FALSE),0)</f>
        <v>120</v>
      </c>
      <c r="I229" s="3">
        <f>_xlfn.IFNA(VLOOKUP($A229,compare_all!$A$2:$L$325,9,FALSE),0)</f>
        <v>609</v>
      </c>
      <c r="J229" s="3">
        <f>_xlfn.IFNA(VLOOKUP($A229,compare_all!$A$2:$L$325,10,FALSE),0)</f>
        <v>226</v>
      </c>
      <c r="K229" s="3">
        <f>_xlfn.IFNA(VLOOKUP($A229,compare_all!$A$2:$L$325,11,FALSE),0)</f>
        <v>0</v>
      </c>
      <c r="L229" s="3">
        <f>_xlfn.IFNA(VLOOKUP($A229,compare_all!$A$2:$L$325,12,FALSE),0)</f>
        <v>955</v>
      </c>
      <c r="M229" s="2">
        <f t="shared" si="6"/>
        <v>0.79715378079864063</v>
      </c>
    </row>
    <row r="230" spans="1:13" x14ac:dyDescent="0.25">
      <c r="A230" t="s">
        <v>75</v>
      </c>
      <c r="B230" t="str">
        <f>_xlfn.IFNA(VLOOKUP(A230,bkrcast_1530to1830!$F$1:$H$630,3,FALSE),"-")</f>
        <v>LocalBus</v>
      </c>
      <c r="C230" s="3">
        <f>_xlfn.IFNA(VLOOKUP($A230,compare_all!$A$2:$L$325,3,FALSE),0)</f>
        <v>1015</v>
      </c>
      <c r="D230" s="3">
        <f>_xlfn.IFNA(VLOOKUP($A230,compare_all!$A$2:$L$325,4,FALSE),0)</f>
        <v>1879.5</v>
      </c>
      <c r="E230" s="3">
        <f>_xlfn.IFNA(VLOOKUP($A230,compare_all!$A$2:$L$325,5,FALSE),0)</f>
        <v>1038</v>
      </c>
      <c r="F230" s="3">
        <f>_xlfn.IFNA(VLOOKUP($A230,compare_all!$A$2:$L$325,6,FALSE),0)</f>
        <v>851.5</v>
      </c>
      <c r="G230" s="3">
        <f>_xlfn.IFNA(VLOOKUP($A230,compare_all!$A$2:$L$325,7,FALSE),0)</f>
        <v>4784</v>
      </c>
      <c r="H230" s="3">
        <f>_xlfn.IFNA(VLOOKUP($A230,compare_all!$A$2:$L$325,8,FALSE),0)</f>
        <v>726</v>
      </c>
      <c r="I230" s="3">
        <f>_xlfn.IFNA(VLOOKUP($A230,compare_all!$A$2:$L$325,9,FALSE),0)</f>
        <v>918</v>
      </c>
      <c r="J230" s="3">
        <f>_xlfn.IFNA(VLOOKUP($A230,compare_all!$A$2:$L$325,10,FALSE),0)</f>
        <v>730</v>
      </c>
      <c r="K230" s="3">
        <f>_xlfn.IFNA(VLOOKUP($A230,compare_all!$A$2:$L$325,11,FALSE),0)</f>
        <v>0</v>
      </c>
      <c r="L230" s="3">
        <f>_xlfn.IFNA(VLOOKUP($A230,compare_all!$A$2:$L$325,12,FALSE),0)</f>
        <v>2374</v>
      </c>
      <c r="M230" s="2">
        <f t="shared" si="6"/>
        <v>0.50376254180602009</v>
      </c>
    </row>
    <row r="231" spans="1:13" x14ac:dyDescent="0.25">
      <c r="A231" t="s">
        <v>114</v>
      </c>
      <c r="B231" t="str">
        <f>_xlfn.IFNA(VLOOKUP(A231,bkrcast_1530to1830!$F$1:$H$630,3,FALSE),"-")</f>
        <v>ExpBus</v>
      </c>
      <c r="C231" s="3">
        <f>_xlfn.IFNA(VLOOKUP($A231,compare_all!$A$2:$L$325,3,FALSE),0)</f>
        <v>855</v>
      </c>
      <c r="D231" s="3">
        <f>_xlfn.IFNA(VLOOKUP($A231,compare_all!$A$2:$L$325,4,FALSE),0)</f>
        <v>1929</v>
      </c>
      <c r="E231" s="3">
        <f>_xlfn.IFNA(VLOOKUP($A231,compare_all!$A$2:$L$325,5,FALSE),0)</f>
        <v>990.5</v>
      </c>
      <c r="F231" s="3">
        <f>_xlfn.IFNA(VLOOKUP($A231,compare_all!$A$2:$L$325,6,FALSE),0)</f>
        <v>1046.5</v>
      </c>
      <c r="G231" s="3">
        <f>_xlfn.IFNA(VLOOKUP($A231,compare_all!$A$2:$L$325,7,FALSE),0)</f>
        <v>4821</v>
      </c>
      <c r="H231" s="3">
        <f>_xlfn.IFNA(VLOOKUP($A231,compare_all!$A$2:$L$325,8,FALSE),0)</f>
        <v>478</v>
      </c>
      <c r="I231" s="3">
        <f>_xlfn.IFNA(VLOOKUP($A231,compare_all!$A$2:$L$325,9,FALSE),0)</f>
        <v>1834</v>
      </c>
      <c r="J231" s="3">
        <f>_xlfn.IFNA(VLOOKUP($A231,compare_all!$A$2:$L$325,10,FALSE),0)</f>
        <v>1115</v>
      </c>
      <c r="K231" s="3">
        <f>_xlfn.IFNA(VLOOKUP($A231,compare_all!$A$2:$L$325,11,FALSE),0)</f>
        <v>0</v>
      </c>
      <c r="L231" s="3">
        <f>_xlfn.IFNA(VLOOKUP($A231,compare_all!$A$2:$L$325,12,FALSE),0)</f>
        <v>3427</v>
      </c>
      <c r="M231" s="2">
        <f t="shared" si="6"/>
        <v>0.28915162829288532</v>
      </c>
    </row>
    <row r="232" spans="1:13" x14ac:dyDescent="0.25">
      <c r="A232" t="s">
        <v>104</v>
      </c>
      <c r="B232" t="str">
        <f>_xlfn.IFNA(VLOOKUP(A232,bkrcast_1530to1830!$F$1:$H$630,3,FALSE),"-")</f>
        <v>LocalBus</v>
      </c>
      <c r="C232" s="3">
        <f>_xlfn.IFNA(VLOOKUP($A232,compare_all!$A$2:$L$325,3,FALSE),0)</f>
        <v>1111</v>
      </c>
      <c r="D232" s="3">
        <f>_xlfn.IFNA(VLOOKUP($A232,compare_all!$A$2:$L$325,4,FALSE),0)</f>
        <v>2262</v>
      </c>
      <c r="E232" s="3">
        <f>_xlfn.IFNA(VLOOKUP($A232,compare_all!$A$2:$L$325,5,FALSE),0)</f>
        <v>986.5</v>
      </c>
      <c r="F232" s="3">
        <f>_xlfn.IFNA(VLOOKUP($A232,compare_all!$A$2:$L$325,6,FALSE),0)</f>
        <v>541.5</v>
      </c>
      <c r="G232" s="3">
        <f>_xlfn.IFNA(VLOOKUP($A232,compare_all!$A$2:$L$325,7,FALSE),0)</f>
        <v>4901</v>
      </c>
      <c r="H232" s="3">
        <f>_xlfn.IFNA(VLOOKUP($A232,compare_all!$A$2:$L$325,8,FALSE),0)</f>
        <v>869</v>
      </c>
      <c r="I232" s="3">
        <f>_xlfn.IFNA(VLOOKUP($A232,compare_all!$A$2:$L$325,9,FALSE),0)</f>
        <v>1645</v>
      </c>
      <c r="J232" s="3">
        <f>_xlfn.IFNA(VLOOKUP($A232,compare_all!$A$2:$L$325,10,FALSE),0)</f>
        <v>1007</v>
      </c>
      <c r="K232" s="3">
        <f>_xlfn.IFNA(VLOOKUP($A232,compare_all!$A$2:$L$325,11,FALSE),0)</f>
        <v>0</v>
      </c>
      <c r="L232" s="3">
        <f>_xlfn.IFNA(VLOOKUP($A232,compare_all!$A$2:$L$325,12,FALSE),0)</f>
        <v>3521</v>
      </c>
      <c r="M232" s="2">
        <f t="shared" si="6"/>
        <v>0.28157518873699244</v>
      </c>
    </row>
    <row r="233" spans="1:13" x14ac:dyDescent="0.25">
      <c r="A233" t="s">
        <v>121</v>
      </c>
      <c r="B233" t="str">
        <f>_xlfn.IFNA(VLOOKUP(A233,bkrcast_1530to1830!$F$1:$H$630,3,FALSE),"-")</f>
        <v>LocalBus</v>
      </c>
      <c r="C233" s="3">
        <f>_xlfn.IFNA(VLOOKUP($A233,compare_all!$A$2:$L$325,3,FALSE),0)</f>
        <v>1014</v>
      </c>
      <c r="D233" s="3">
        <f>_xlfn.IFNA(VLOOKUP($A233,compare_all!$A$2:$L$325,4,FALSE),0)</f>
        <v>1801.5</v>
      </c>
      <c r="E233" s="3">
        <f>_xlfn.IFNA(VLOOKUP($A233,compare_all!$A$2:$L$325,5,FALSE),0)</f>
        <v>1254.5</v>
      </c>
      <c r="F233" s="3">
        <f>_xlfn.IFNA(VLOOKUP($A233,compare_all!$A$2:$L$325,6,FALSE),0)</f>
        <v>853</v>
      </c>
      <c r="G233" s="3">
        <f>_xlfn.IFNA(VLOOKUP($A233,compare_all!$A$2:$L$325,7,FALSE),0)</f>
        <v>4923</v>
      </c>
      <c r="H233" s="3">
        <f>_xlfn.IFNA(VLOOKUP($A233,compare_all!$A$2:$L$325,8,FALSE),0)</f>
        <v>2042</v>
      </c>
      <c r="I233" s="3">
        <f>_xlfn.IFNA(VLOOKUP($A233,compare_all!$A$2:$L$325,9,FALSE),0)</f>
        <v>2746</v>
      </c>
      <c r="J233" s="3">
        <f>_xlfn.IFNA(VLOOKUP($A233,compare_all!$A$2:$L$325,10,FALSE),0)</f>
        <v>1711</v>
      </c>
      <c r="K233" s="3">
        <f>_xlfn.IFNA(VLOOKUP($A233,compare_all!$A$2:$L$325,11,FALSE),0)</f>
        <v>0</v>
      </c>
      <c r="L233" s="3">
        <f>_xlfn.IFNA(VLOOKUP($A233,compare_all!$A$2:$L$325,12,FALSE),0)</f>
        <v>6499</v>
      </c>
      <c r="M233" s="2">
        <f t="shared" si="6"/>
        <v>-0.32013000203128172</v>
      </c>
    </row>
    <row r="234" spans="1:13" x14ac:dyDescent="0.25">
      <c r="A234" t="s">
        <v>164</v>
      </c>
      <c r="B234" t="str">
        <f>_xlfn.IFNA(VLOOKUP(A234,bkrcast_1530to1830!$F$1:$H$630,3,FALSE),"-")</f>
        <v>LocalBus</v>
      </c>
      <c r="C234" s="3">
        <f>_xlfn.IFNA(VLOOKUP($A234,compare_all!$A$2:$L$325,3,FALSE),0)</f>
        <v>868</v>
      </c>
      <c r="D234" s="3">
        <f>_xlfn.IFNA(VLOOKUP($A234,compare_all!$A$2:$L$325,4,FALSE),0)</f>
        <v>2136</v>
      </c>
      <c r="E234" s="3">
        <f>_xlfn.IFNA(VLOOKUP($A234,compare_all!$A$2:$L$325,5,FALSE),0)</f>
        <v>914</v>
      </c>
      <c r="F234" s="3">
        <f>_xlfn.IFNA(VLOOKUP($A234,compare_all!$A$2:$L$325,6,FALSE),0)</f>
        <v>1042</v>
      </c>
      <c r="G234" s="3">
        <f>_xlfn.IFNA(VLOOKUP($A234,compare_all!$A$2:$L$325,7,FALSE),0)</f>
        <v>4960</v>
      </c>
      <c r="H234" s="3">
        <f>_xlfn.IFNA(VLOOKUP($A234,compare_all!$A$2:$L$325,8,FALSE),0)</f>
        <v>971</v>
      </c>
      <c r="I234" s="3">
        <f>_xlfn.IFNA(VLOOKUP($A234,compare_all!$A$2:$L$325,9,FALSE),0)</f>
        <v>702</v>
      </c>
      <c r="J234" s="3">
        <f>_xlfn.IFNA(VLOOKUP($A234,compare_all!$A$2:$L$325,10,FALSE),0)</f>
        <v>953</v>
      </c>
      <c r="K234" s="3">
        <f>_xlfn.IFNA(VLOOKUP($A234,compare_all!$A$2:$L$325,11,FALSE),0)</f>
        <v>0</v>
      </c>
      <c r="L234" s="3">
        <f>_xlfn.IFNA(VLOOKUP($A234,compare_all!$A$2:$L$325,12,FALSE),0)</f>
        <v>2626</v>
      </c>
      <c r="M234" s="2">
        <f t="shared" si="6"/>
        <v>0.47056451612903227</v>
      </c>
    </row>
    <row r="235" spans="1:13" x14ac:dyDescent="0.25">
      <c r="A235" t="s">
        <v>64</v>
      </c>
      <c r="B235" t="str">
        <f>_xlfn.IFNA(VLOOKUP(A235,bkrcast_1530to1830!$F$1:$H$630,3,FALSE),"-")</f>
        <v>LocalBus</v>
      </c>
      <c r="C235" s="3">
        <f>_xlfn.IFNA(VLOOKUP($A235,compare_all!$A$2:$L$325,3,FALSE),0)</f>
        <v>1158</v>
      </c>
      <c r="D235" s="3">
        <f>_xlfn.IFNA(VLOOKUP($A235,compare_all!$A$2:$L$325,4,FALSE),0)</f>
        <v>1844</v>
      </c>
      <c r="E235" s="3">
        <f>_xlfn.IFNA(VLOOKUP($A235,compare_all!$A$2:$L$325,5,FALSE),0)</f>
        <v>1097.5</v>
      </c>
      <c r="F235" s="3">
        <f>_xlfn.IFNA(VLOOKUP($A235,compare_all!$A$2:$L$325,6,FALSE),0)</f>
        <v>894.5</v>
      </c>
      <c r="G235" s="3">
        <f>_xlfn.IFNA(VLOOKUP($A235,compare_all!$A$2:$L$325,7,FALSE),0)</f>
        <v>4994</v>
      </c>
      <c r="H235" s="3">
        <f>_xlfn.IFNA(VLOOKUP($A235,compare_all!$A$2:$L$325,8,FALSE),0)</f>
        <v>628</v>
      </c>
      <c r="I235" s="3">
        <f>_xlfn.IFNA(VLOOKUP($A235,compare_all!$A$2:$L$325,9,FALSE),0)</f>
        <v>1048</v>
      </c>
      <c r="J235" s="3">
        <f>_xlfn.IFNA(VLOOKUP($A235,compare_all!$A$2:$L$325,10,FALSE),0)</f>
        <v>1090</v>
      </c>
      <c r="K235" s="3">
        <f>_xlfn.IFNA(VLOOKUP($A235,compare_all!$A$2:$L$325,11,FALSE),0)</f>
        <v>0</v>
      </c>
      <c r="L235" s="3">
        <f>_xlfn.IFNA(VLOOKUP($A235,compare_all!$A$2:$L$325,12,FALSE),0)</f>
        <v>2766</v>
      </c>
      <c r="M235" s="2">
        <f t="shared" si="6"/>
        <v>0.44613536243492191</v>
      </c>
    </row>
    <row r="236" spans="1:13" x14ac:dyDescent="0.25">
      <c r="A236" t="s">
        <v>79</v>
      </c>
      <c r="B236" t="str">
        <f>_xlfn.IFNA(VLOOKUP(A236,bkrcast_1530to1830!$F$1:$H$630,3,FALSE),"-")</f>
        <v>LocalBus</v>
      </c>
      <c r="C236" s="3">
        <f>_xlfn.IFNA(VLOOKUP($A236,compare_all!$A$2:$L$325,3,FALSE),0)</f>
        <v>1284</v>
      </c>
      <c r="D236" s="3">
        <f>_xlfn.IFNA(VLOOKUP($A236,compare_all!$A$2:$L$325,4,FALSE),0)</f>
        <v>1612</v>
      </c>
      <c r="E236" s="3">
        <f>_xlfn.IFNA(VLOOKUP($A236,compare_all!$A$2:$L$325,5,FALSE),0)</f>
        <v>1372</v>
      </c>
      <c r="F236" s="3">
        <f>_xlfn.IFNA(VLOOKUP($A236,compare_all!$A$2:$L$325,6,FALSE),0)</f>
        <v>762</v>
      </c>
      <c r="G236" s="3">
        <f>_xlfn.IFNA(VLOOKUP($A236,compare_all!$A$2:$L$325,7,FALSE),0)</f>
        <v>5030</v>
      </c>
      <c r="H236" s="3">
        <f>_xlfn.IFNA(VLOOKUP($A236,compare_all!$A$2:$L$325,8,FALSE),0)</f>
        <v>368</v>
      </c>
      <c r="I236" s="3">
        <f>_xlfn.IFNA(VLOOKUP($A236,compare_all!$A$2:$L$325,9,FALSE),0)</f>
        <v>740</v>
      </c>
      <c r="J236" s="3">
        <f>_xlfn.IFNA(VLOOKUP($A236,compare_all!$A$2:$L$325,10,FALSE),0)</f>
        <v>410</v>
      </c>
      <c r="K236" s="3">
        <f>_xlfn.IFNA(VLOOKUP($A236,compare_all!$A$2:$L$325,11,FALSE),0)</f>
        <v>0</v>
      </c>
      <c r="L236" s="3">
        <f>_xlfn.IFNA(VLOOKUP($A236,compare_all!$A$2:$L$325,12,FALSE),0)</f>
        <v>1518</v>
      </c>
      <c r="M236" s="2">
        <f t="shared" si="6"/>
        <v>0.69821073558648117</v>
      </c>
    </row>
    <row r="237" spans="1:13" x14ac:dyDescent="0.25">
      <c r="A237" t="s">
        <v>124</v>
      </c>
      <c r="B237" t="str">
        <f>_xlfn.IFNA(VLOOKUP(A237,bkrcast_1530to1830!$F$1:$H$630,3,FALSE),"-")</f>
        <v>LocalBus</v>
      </c>
      <c r="C237" s="3">
        <f>_xlfn.IFNA(VLOOKUP($A237,compare_all!$A$2:$L$325,3,FALSE),0)</f>
        <v>1015</v>
      </c>
      <c r="D237" s="3">
        <f>_xlfn.IFNA(VLOOKUP($A237,compare_all!$A$2:$L$325,4,FALSE),0)</f>
        <v>1920</v>
      </c>
      <c r="E237" s="3">
        <f>_xlfn.IFNA(VLOOKUP($A237,compare_all!$A$2:$L$325,5,FALSE),0)</f>
        <v>1156.5</v>
      </c>
      <c r="F237" s="3">
        <f>_xlfn.IFNA(VLOOKUP($A237,compare_all!$A$2:$L$325,6,FALSE),0)</f>
        <v>1049.5</v>
      </c>
      <c r="G237" s="3">
        <f>_xlfn.IFNA(VLOOKUP($A237,compare_all!$A$2:$L$325,7,FALSE),0)</f>
        <v>5141</v>
      </c>
      <c r="H237" s="3">
        <f>_xlfn.IFNA(VLOOKUP($A237,compare_all!$A$2:$L$325,8,FALSE),0)</f>
        <v>211</v>
      </c>
      <c r="I237" s="3">
        <f>_xlfn.IFNA(VLOOKUP($A237,compare_all!$A$2:$L$325,9,FALSE),0)</f>
        <v>274</v>
      </c>
      <c r="J237" s="3">
        <f>_xlfn.IFNA(VLOOKUP($A237,compare_all!$A$2:$L$325,10,FALSE),0)</f>
        <v>143</v>
      </c>
      <c r="K237" s="3">
        <f>_xlfn.IFNA(VLOOKUP($A237,compare_all!$A$2:$L$325,11,FALSE),0)</f>
        <v>0</v>
      </c>
      <c r="L237" s="3">
        <f>_xlfn.IFNA(VLOOKUP($A237,compare_all!$A$2:$L$325,12,FALSE),0)</f>
        <v>628</v>
      </c>
      <c r="M237" s="2">
        <f t="shared" si="6"/>
        <v>0.87784477728068466</v>
      </c>
    </row>
    <row r="238" spans="1:13" x14ac:dyDescent="0.25">
      <c r="A238" t="s">
        <v>113</v>
      </c>
      <c r="B238" t="str">
        <f>_xlfn.IFNA(VLOOKUP(A238,bkrcast_1530to1830!$F$1:$H$630,3,FALSE),"-")</f>
        <v>ExpBus</v>
      </c>
      <c r="C238" s="3">
        <f>_xlfn.IFNA(VLOOKUP($A238,compare_all!$A$2:$L$325,3,FALSE),0)</f>
        <v>825</v>
      </c>
      <c r="D238" s="3">
        <f>_xlfn.IFNA(VLOOKUP($A238,compare_all!$A$2:$L$325,4,FALSE),0)</f>
        <v>2003</v>
      </c>
      <c r="E238" s="3">
        <f>_xlfn.IFNA(VLOOKUP($A238,compare_all!$A$2:$L$325,5,FALSE),0)</f>
        <v>1055.5</v>
      </c>
      <c r="F238" s="3">
        <f>_xlfn.IFNA(VLOOKUP($A238,compare_all!$A$2:$L$325,6,FALSE),0)</f>
        <v>1389.5</v>
      </c>
      <c r="G238" s="3">
        <f>_xlfn.IFNA(VLOOKUP($A238,compare_all!$A$2:$L$325,7,FALSE),0)</f>
        <v>5273</v>
      </c>
      <c r="H238" s="3">
        <f>_xlfn.IFNA(VLOOKUP($A238,compare_all!$A$2:$L$325,8,FALSE),0)</f>
        <v>879</v>
      </c>
      <c r="I238" s="3">
        <f>_xlfn.IFNA(VLOOKUP($A238,compare_all!$A$2:$L$325,9,FALSE),0)</f>
        <v>1835</v>
      </c>
      <c r="J238" s="3">
        <f>_xlfn.IFNA(VLOOKUP($A238,compare_all!$A$2:$L$325,10,FALSE),0)</f>
        <v>1497</v>
      </c>
      <c r="K238" s="3">
        <f>_xlfn.IFNA(VLOOKUP($A238,compare_all!$A$2:$L$325,11,FALSE),0)</f>
        <v>0</v>
      </c>
      <c r="L238" s="3">
        <f>_xlfn.IFNA(VLOOKUP($A238,compare_all!$A$2:$L$325,12,FALSE),0)</f>
        <v>4211</v>
      </c>
      <c r="M238" s="2">
        <f t="shared" si="6"/>
        <v>0.20140337568746444</v>
      </c>
    </row>
    <row r="239" spans="1:13" x14ac:dyDescent="0.25">
      <c r="A239" t="s">
        <v>62</v>
      </c>
      <c r="B239" t="str">
        <f>_xlfn.IFNA(VLOOKUP(A239,bkrcast_1530to1830!$F$1:$H$630,3,FALSE),"-")</f>
        <v>LocalBus</v>
      </c>
      <c r="C239" s="3">
        <f>_xlfn.IFNA(VLOOKUP($A239,compare_all!$A$2:$L$325,3,FALSE),0)</f>
        <v>1222</v>
      </c>
      <c r="D239" s="3">
        <f>_xlfn.IFNA(VLOOKUP($A239,compare_all!$A$2:$L$325,4,FALSE),0)</f>
        <v>2118.5</v>
      </c>
      <c r="E239" s="3">
        <f>_xlfn.IFNA(VLOOKUP($A239,compare_all!$A$2:$L$325,5,FALSE),0)</f>
        <v>1270</v>
      </c>
      <c r="F239" s="3">
        <f>_xlfn.IFNA(VLOOKUP($A239,compare_all!$A$2:$L$325,6,FALSE),0)</f>
        <v>1002.5</v>
      </c>
      <c r="G239" s="3">
        <f>_xlfn.IFNA(VLOOKUP($A239,compare_all!$A$2:$L$325,7,FALSE),0)</f>
        <v>5613</v>
      </c>
      <c r="H239" s="3">
        <f>_xlfn.IFNA(VLOOKUP($A239,compare_all!$A$2:$L$325,8,FALSE),0)</f>
        <v>911</v>
      </c>
      <c r="I239" s="3">
        <f>_xlfn.IFNA(VLOOKUP($A239,compare_all!$A$2:$L$325,9,FALSE),0)</f>
        <v>1308</v>
      </c>
      <c r="J239" s="3">
        <f>_xlfn.IFNA(VLOOKUP($A239,compare_all!$A$2:$L$325,10,FALSE),0)</f>
        <v>1038</v>
      </c>
      <c r="K239" s="3">
        <f>_xlfn.IFNA(VLOOKUP($A239,compare_all!$A$2:$L$325,11,FALSE),0)</f>
        <v>0</v>
      </c>
      <c r="L239" s="3">
        <f>_xlfn.IFNA(VLOOKUP($A239,compare_all!$A$2:$L$325,12,FALSE),0)</f>
        <v>3257</v>
      </c>
      <c r="M239" s="2">
        <f t="shared" si="6"/>
        <v>0.41973988954213431</v>
      </c>
    </row>
    <row r="240" spans="1:13" x14ac:dyDescent="0.25">
      <c r="A240" t="s">
        <v>115</v>
      </c>
      <c r="B240" t="str">
        <f>_xlfn.IFNA(VLOOKUP(A240,bkrcast_1530to1830!$F$1:$H$630,3,FALSE),"-")</f>
        <v>ExpBus</v>
      </c>
      <c r="C240" s="3">
        <f>_xlfn.IFNA(VLOOKUP($A240,compare_all!$A$2:$L$325,3,FALSE),0)</f>
        <v>937</v>
      </c>
      <c r="D240" s="3">
        <f>_xlfn.IFNA(VLOOKUP($A240,compare_all!$A$2:$L$325,4,FALSE),0)</f>
        <v>2792</v>
      </c>
      <c r="E240" s="3">
        <f>_xlfn.IFNA(VLOOKUP($A240,compare_all!$A$2:$L$325,5,FALSE),0)</f>
        <v>1258.5</v>
      </c>
      <c r="F240" s="3">
        <f>_xlfn.IFNA(VLOOKUP($A240,compare_all!$A$2:$L$325,6,FALSE),0)</f>
        <v>1095.5</v>
      </c>
      <c r="G240" s="3">
        <f>_xlfn.IFNA(VLOOKUP($A240,compare_all!$A$2:$L$325,7,FALSE),0)</f>
        <v>6083</v>
      </c>
      <c r="H240" s="3">
        <f>_xlfn.IFNA(VLOOKUP($A240,compare_all!$A$2:$L$325,8,FALSE),0)</f>
        <v>1449</v>
      </c>
      <c r="I240" s="3">
        <f>_xlfn.IFNA(VLOOKUP($A240,compare_all!$A$2:$L$325,9,FALSE),0)</f>
        <v>3195</v>
      </c>
      <c r="J240" s="3">
        <f>_xlfn.IFNA(VLOOKUP($A240,compare_all!$A$2:$L$325,10,FALSE),0)</f>
        <v>2389</v>
      </c>
      <c r="K240" s="3">
        <f>_xlfn.IFNA(VLOOKUP($A240,compare_all!$A$2:$L$325,11,FALSE),0)</f>
        <v>0</v>
      </c>
      <c r="L240" s="3">
        <f>_xlfn.IFNA(VLOOKUP($A240,compare_all!$A$2:$L$325,12,FALSE),0)</f>
        <v>7033</v>
      </c>
      <c r="M240" s="2">
        <f t="shared" si="6"/>
        <v>-0.15617294098306755</v>
      </c>
    </row>
    <row r="241" spans="1:13" x14ac:dyDescent="0.25">
      <c r="A241" t="s">
        <v>269</v>
      </c>
      <c r="B241" t="str">
        <f>_xlfn.IFNA(VLOOKUP(A241,bkrcast_1530to1830!$F$1:$H$630,3,FALSE),"-")</f>
        <v>LocalBus</v>
      </c>
      <c r="C241" s="3">
        <f>_xlfn.IFNA(VLOOKUP($A241,compare_all!$A$2:$L$325,3,FALSE),0)</f>
        <v>1103</v>
      </c>
      <c r="D241" s="3">
        <f>_xlfn.IFNA(VLOOKUP($A241,compare_all!$A$2:$L$325,4,FALSE),0)</f>
        <v>2994.5</v>
      </c>
      <c r="E241" s="3">
        <f>_xlfn.IFNA(VLOOKUP($A241,compare_all!$A$2:$L$325,5,FALSE),0)</f>
        <v>1397</v>
      </c>
      <c r="F241" s="3">
        <f>_xlfn.IFNA(VLOOKUP($A241,compare_all!$A$2:$L$325,6,FALSE),0)</f>
        <v>980.5</v>
      </c>
      <c r="G241" s="3">
        <f>_xlfn.IFNA(VLOOKUP($A241,compare_all!$A$2:$L$325,7,FALSE),0)</f>
        <v>6475</v>
      </c>
      <c r="H241" s="3">
        <f>_xlfn.IFNA(VLOOKUP($A241,compare_all!$A$2:$L$325,8,FALSE),0)</f>
        <v>1093</v>
      </c>
      <c r="I241" s="3">
        <f>_xlfn.IFNA(VLOOKUP($A241,compare_all!$A$2:$L$325,9,FALSE),0)</f>
        <v>1307</v>
      </c>
      <c r="J241" s="3">
        <f>_xlfn.IFNA(VLOOKUP($A241,compare_all!$A$2:$L$325,10,FALSE),0)</f>
        <v>1062</v>
      </c>
      <c r="K241" s="3">
        <f>_xlfn.IFNA(VLOOKUP($A241,compare_all!$A$2:$L$325,11,FALSE),0)</f>
        <v>458</v>
      </c>
      <c r="L241" s="3">
        <f>_xlfn.IFNA(VLOOKUP($A241,compare_all!$A$2:$L$325,12,FALSE),0)</f>
        <v>3920</v>
      </c>
      <c r="M241" s="2">
        <f t="shared" si="6"/>
        <v>0.39459459459459462</v>
      </c>
    </row>
    <row r="242" spans="1:13" x14ac:dyDescent="0.25">
      <c r="A242" t="s">
        <v>63</v>
      </c>
      <c r="B242" t="str">
        <f>_xlfn.IFNA(VLOOKUP(A242,bkrcast_1530to1830!$F$1:$H$630,3,FALSE),"-")</f>
        <v>LocalBus</v>
      </c>
      <c r="C242" s="3">
        <f>_xlfn.IFNA(VLOOKUP($A242,compare_all!$A$2:$L$325,3,FALSE),0)</f>
        <v>1460</v>
      </c>
      <c r="D242" s="3">
        <f>_xlfn.IFNA(VLOOKUP($A242,compare_all!$A$2:$L$325,4,FALSE),0)</f>
        <v>3047</v>
      </c>
      <c r="E242" s="3">
        <f>_xlfn.IFNA(VLOOKUP($A242,compare_all!$A$2:$L$325,5,FALSE),0)</f>
        <v>1382</v>
      </c>
      <c r="F242" s="3">
        <f>_xlfn.IFNA(VLOOKUP($A242,compare_all!$A$2:$L$325,6,FALSE),0)</f>
        <v>685</v>
      </c>
      <c r="G242" s="3">
        <f>_xlfn.IFNA(VLOOKUP($A242,compare_all!$A$2:$L$325,7,FALSE),0)</f>
        <v>6574</v>
      </c>
      <c r="H242" s="3">
        <f>_xlfn.IFNA(VLOOKUP($A242,compare_all!$A$2:$L$325,8,FALSE),0)</f>
        <v>641</v>
      </c>
      <c r="I242" s="3">
        <f>_xlfn.IFNA(VLOOKUP($A242,compare_all!$A$2:$L$325,9,FALSE),0)</f>
        <v>967</v>
      </c>
      <c r="J242" s="3">
        <f>_xlfn.IFNA(VLOOKUP($A242,compare_all!$A$2:$L$325,10,FALSE),0)</f>
        <v>873</v>
      </c>
      <c r="K242" s="3">
        <f>_xlfn.IFNA(VLOOKUP($A242,compare_all!$A$2:$L$325,11,FALSE),0)</f>
        <v>2151</v>
      </c>
      <c r="L242" s="3">
        <f>_xlfn.IFNA(VLOOKUP($A242,compare_all!$A$2:$L$325,12,FALSE),0)</f>
        <v>4632</v>
      </c>
      <c r="M242" s="2">
        <f t="shared" si="6"/>
        <v>0.29540614542135685</v>
      </c>
    </row>
    <row r="243" spans="1:13" x14ac:dyDescent="0.25">
      <c r="A243" t="s">
        <v>146</v>
      </c>
      <c r="B243" t="str">
        <f>_xlfn.IFNA(VLOOKUP(A243,bkrcast_1530to1830!$F$1:$H$630,3,FALSE),"-")</f>
        <v>LocalBus</v>
      </c>
      <c r="C243" s="3">
        <f>_xlfn.IFNA(VLOOKUP($A243,compare_all!$A$2:$L$325,3,FALSE),0)</f>
        <v>1295</v>
      </c>
      <c r="D243" s="3">
        <f>_xlfn.IFNA(VLOOKUP($A243,compare_all!$A$2:$L$325,4,FALSE),0)</f>
        <v>3005.5</v>
      </c>
      <c r="E243" s="3">
        <f>_xlfn.IFNA(VLOOKUP($A243,compare_all!$A$2:$L$325,5,FALSE),0)</f>
        <v>1460.5</v>
      </c>
      <c r="F243" s="3">
        <f>_xlfn.IFNA(VLOOKUP($A243,compare_all!$A$2:$L$325,6,FALSE),0)</f>
        <v>1266</v>
      </c>
      <c r="G243" s="3">
        <f>_xlfn.IFNA(VLOOKUP($A243,compare_all!$A$2:$L$325,7,FALSE),0)</f>
        <v>7027</v>
      </c>
      <c r="H243" s="3">
        <f>_xlfn.IFNA(VLOOKUP($A243,compare_all!$A$2:$L$325,8,FALSE),0)</f>
        <v>2090</v>
      </c>
      <c r="I243" s="3">
        <f>_xlfn.IFNA(VLOOKUP($A243,compare_all!$A$2:$L$325,9,FALSE),0)</f>
        <v>1400</v>
      </c>
      <c r="J243" s="3">
        <f>_xlfn.IFNA(VLOOKUP($A243,compare_all!$A$2:$L$325,10,FALSE),0)</f>
        <v>1707</v>
      </c>
      <c r="K243" s="3">
        <f>_xlfn.IFNA(VLOOKUP($A243,compare_all!$A$2:$L$325,11,FALSE),0)</f>
        <v>0</v>
      </c>
      <c r="L243" s="3">
        <f>_xlfn.IFNA(VLOOKUP($A243,compare_all!$A$2:$L$325,12,FALSE),0)</f>
        <v>5197</v>
      </c>
      <c r="M243" s="2">
        <f t="shared" si="6"/>
        <v>0.26042407855414829</v>
      </c>
    </row>
    <row r="244" spans="1:13" x14ac:dyDescent="0.25">
      <c r="A244" t="s">
        <v>96</v>
      </c>
      <c r="B244" t="str">
        <f>_xlfn.IFNA(VLOOKUP(A244,bkrcast_1530to1830!$F$1:$H$630,3,FALSE),"-")</f>
        <v>LocalBus</v>
      </c>
      <c r="C244" s="3">
        <f>_xlfn.IFNA(VLOOKUP($A244,compare_all!$A$2:$L$325,3,FALSE),0)</f>
        <v>1249</v>
      </c>
      <c r="D244" s="3">
        <f>_xlfn.IFNA(VLOOKUP($A244,compare_all!$A$2:$L$325,4,FALSE),0)</f>
        <v>2820</v>
      </c>
      <c r="E244" s="3">
        <f>_xlfn.IFNA(VLOOKUP($A244,compare_all!$A$2:$L$325,5,FALSE),0)</f>
        <v>1930.5</v>
      </c>
      <c r="F244" s="3">
        <f>_xlfn.IFNA(VLOOKUP($A244,compare_all!$A$2:$L$325,6,FALSE),0)</f>
        <v>1444.5</v>
      </c>
      <c r="G244" s="3">
        <f>_xlfn.IFNA(VLOOKUP($A244,compare_all!$A$2:$L$325,7,FALSE),0)</f>
        <v>7444</v>
      </c>
      <c r="H244" s="3">
        <f>_xlfn.IFNA(VLOOKUP($A244,compare_all!$A$2:$L$325,8,FALSE),0)</f>
        <v>2777</v>
      </c>
      <c r="I244" s="3">
        <f>_xlfn.IFNA(VLOOKUP($A244,compare_all!$A$2:$L$325,9,FALSE),0)</f>
        <v>3655</v>
      </c>
      <c r="J244" s="3">
        <f>_xlfn.IFNA(VLOOKUP($A244,compare_all!$A$2:$L$325,10,FALSE),0)</f>
        <v>2854</v>
      </c>
      <c r="K244" s="3">
        <f>_xlfn.IFNA(VLOOKUP($A244,compare_all!$A$2:$L$325,11,FALSE),0)</f>
        <v>1942</v>
      </c>
      <c r="L244" s="3">
        <f>_xlfn.IFNA(VLOOKUP($A244,compare_all!$A$2:$L$325,12,FALSE),0)</f>
        <v>11228</v>
      </c>
      <c r="M244" s="2">
        <f t="shared" si="6"/>
        <v>-0.50832885545405693</v>
      </c>
    </row>
    <row r="245" spans="1:13" x14ac:dyDescent="0.25">
      <c r="A245" t="s">
        <v>95</v>
      </c>
      <c r="B245" t="str">
        <f>_xlfn.IFNA(VLOOKUP(A245,bkrcast_1530to1830!$F$1:$H$630,3,FALSE),"-")</f>
        <v>LocalBus</v>
      </c>
      <c r="C245" s="3">
        <f>_xlfn.IFNA(VLOOKUP($A245,compare_all!$A$2:$L$325,3,FALSE),0)</f>
        <v>1398</v>
      </c>
      <c r="D245" s="3">
        <f>_xlfn.IFNA(VLOOKUP($A245,compare_all!$A$2:$L$325,4,FALSE),0)</f>
        <v>2801</v>
      </c>
      <c r="E245" s="3">
        <f>_xlfn.IFNA(VLOOKUP($A245,compare_all!$A$2:$L$325,5,FALSE),0)</f>
        <v>2047</v>
      </c>
      <c r="F245" s="3">
        <f>_xlfn.IFNA(VLOOKUP($A245,compare_all!$A$2:$L$325,6,FALSE),0)</f>
        <v>1502</v>
      </c>
      <c r="G245" s="3">
        <f>_xlfn.IFNA(VLOOKUP($A245,compare_all!$A$2:$L$325,7,FALSE),0)</f>
        <v>7748</v>
      </c>
      <c r="H245" s="3">
        <f>_xlfn.IFNA(VLOOKUP($A245,compare_all!$A$2:$L$325,8,FALSE),0)</f>
        <v>209</v>
      </c>
      <c r="I245" s="3">
        <f>_xlfn.IFNA(VLOOKUP($A245,compare_all!$A$2:$L$325,9,FALSE),0)</f>
        <v>96</v>
      </c>
      <c r="J245" s="3">
        <f>_xlfn.IFNA(VLOOKUP($A245,compare_all!$A$2:$L$325,10,FALSE),0)</f>
        <v>59</v>
      </c>
      <c r="K245" s="3">
        <f>_xlfn.IFNA(VLOOKUP($A245,compare_all!$A$2:$L$325,11,FALSE),0)</f>
        <v>0</v>
      </c>
      <c r="L245" s="3">
        <f>_xlfn.IFNA(VLOOKUP($A245,compare_all!$A$2:$L$325,12,FALSE),0)</f>
        <v>364</v>
      </c>
      <c r="M245" s="2">
        <f t="shared" si="6"/>
        <v>0.95302013422818788</v>
      </c>
    </row>
    <row r="246" spans="1:13" x14ac:dyDescent="0.25">
      <c r="A246" t="s">
        <v>65</v>
      </c>
      <c r="B246" t="str">
        <f>_xlfn.IFNA(VLOOKUP(A246,bkrcast_1530to1830!$F$1:$H$630,3,FALSE),"-")</f>
        <v>LocalBus</v>
      </c>
      <c r="C246" s="3">
        <f>_xlfn.IFNA(VLOOKUP($A246,compare_all!$A$2:$L$325,3,FALSE),0)</f>
        <v>1844</v>
      </c>
      <c r="D246" s="3">
        <f>_xlfn.IFNA(VLOOKUP($A246,compare_all!$A$2:$L$325,4,FALSE),0)</f>
        <v>2735</v>
      </c>
      <c r="E246" s="3">
        <f>_xlfn.IFNA(VLOOKUP($A246,compare_all!$A$2:$L$325,5,FALSE),0)</f>
        <v>1947</v>
      </c>
      <c r="F246" s="3">
        <f>_xlfn.IFNA(VLOOKUP($A246,compare_all!$A$2:$L$325,6,FALSE),0)</f>
        <v>1343</v>
      </c>
      <c r="G246" s="3">
        <f>_xlfn.IFNA(VLOOKUP($A246,compare_all!$A$2:$L$325,7,FALSE),0)</f>
        <v>7869</v>
      </c>
      <c r="H246" s="3">
        <f>_xlfn.IFNA(VLOOKUP($A246,compare_all!$A$2:$L$325,8,FALSE),0)</f>
        <v>2369</v>
      </c>
      <c r="I246" s="3">
        <f>_xlfn.IFNA(VLOOKUP($A246,compare_all!$A$2:$L$325,9,FALSE),0)</f>
        <v>3442</v>
      </c>
      <c r="J246" s="3">
        <f>_xlfn.IFNA(VLOOKUP($A246,compare_all!$A$2:$L$325,10,FALSE),0)</f>
        <v>2363</v>
      </c>
      <c r="K246" s="3">
        <f>_xlfn.IFNA(VLOOKUP($A246,compare_all!$A$2:$L$325,11,FALSE),0)</f>
        <v>1671</v>
      </c>
      <c r="L246" s="3">
        <f>_xlfn.IFNA(VLOOKUP($A246,compare_all!$A$2:$L$325,12,FALSE),0)</f>
        <v>9845</v>
      </c>
      <c r="M246" s="2">
        <f t="shared" si="6"/>
        <v>-0.2511119583174482</v>
      </c>
    </row>
    <row r="247" spans="1:13" x14ac:dyDescent="0.25">
      <c r="A247" t="s">
        <v>93</v>
      </c>
      <c r="B247" t="str">
        <f>_xlfn.IFNA(VLOOKUP(A247,bkrcast_1530to1830!$F$1:$H$630,3,FALSE),"-")</f>
        <v>LocalBus</v>
      </c>
      <c r="C247" s="3">
        <f>_xlfn.IFNA(VLOOKUP($A247,compare_all!$A$2:$L$325,3,FALSE),0)</f>
        <v>1645</v>
      </c>
      <c r="D247" s="3">
        <f>_xlfn.IFNA(VLOOKUP($A247,compare_all!$A$2:$L$325,4,FALSE),0)</f>
        <v>3392.5</v>
      </c>
      <c r="E247" s="3">
        <f>_xlfn.IFNA(VLOOKUP($A247,compare_all!$A$2:$L$325,5,FALSE),0)</f>
        <v>1773</v>
      </c>
      <c r="F247" s="3">
        <f>_xlfn.IFNA(VLOOKUP($A247,compare_all!$A$2:$L$325,6,FALSE),0)</f>
        <v>1124.5</v>
      </c>
      <c r="G247" s="3">
        <f>_xlfn.IFNA(VLOOKUP($A247,compare_all!$A$2:$L$325,7,FALSE),0)</f>
        <v>7935</v>
      </c>
      <c r="H247" s="3">
        <f>_xlfn.IFNA(VLOOKUP($A247,compare_all!$A$2:$L$325,8,FALSE),0)</f>
        <v>1976</v>
      </c>
      <c r="I247" s="3">
        <f>_xlfn.IFNA(VLOOKUP($A247,compare_all!$A$2:$L$325,9,FALSE),0)</f>
        <v>1771</v>
      </c>
      <c r="J247" s="3">
        <f>_xlfn.IFNA(VLOOKUP($A247,compare_all!$A$2:$L$325,10,FALSE),0)</f>
        <v>1437</v>
      </c>
      <c r="K247" s="3">
        <f>_xlfn.IFNA(VLOOKUP($A247,compare_all!$A$2:$L$325,11,FALSE),0)</f>
        <v>0</v>
      </c>
      <c r="L247" s="3">
        <f>_xlfn.IFNA(VLOOKUP($A247,compare_all!$A$2:$L$325,12,FALSE),0)</f>
        <v>5184</v>
      </c>
      <c r="M247" s="2">
        <f t="shared" si="6"/>
        <v>0.34669187145557656</v>
      </c>
    </row>
    <row r="248" spans="1:13" x14ac:dyDescent="0.25">
      <c r="A248" t="s">
        <v>99</v>
      </c>
      <c r="B248" t="str">
        <f>_xlfn.IFNA(VLOOKUP(A248,bkrcast_1530to1830!$F$1:$H$630,3,FALSE),"-")</f>
        <v>LocalBus</v>
      </c>
      <c r="C248" s="3">
        <f>_xlfn.IFNA(VLOOKUP($A248,compare_all!$A$2:$L$325,3,FALSE),0)</f>
        <v>1241</v>
      </c>
      <c r="D248" s="3">
        <f>_xlfn.IFNA(VLOOKUP($A248,compare_all!$A$2:$L$325,4,FALSE),0)</f>
        <v>3007</v>
      </c>
      <c r="E248" s="3">
        <f>_xlfn.IFNA(VLOOKUP($A248,compare_all!$A$2:$L$325,5,FALSE),0)</f>
        <v>1783</v>
      </c>
      <c r="F248" s="3">
        <f>_xlfn.IFNA(VLOOKUP($A248,compare_all!$A$2:$L$325,6,FALSE),0)</f>
        <v>1979</v>
      </c>
      <c r="G248" s="3">
        <f>_xlfn.IFNA(VLOOKUP($A248,compare_all!$A$2:$L$325,7,FALSE),0)</f>
        <v>8010</v>
      </c>
      <c r="H248" s="3">
        <f>_xlfn.IFNA(VLOOKUP($A248,compare_all!$A$2:$L$325,8,FALSE),0)</f>
        <v>2894</v>
      </c>
      <c r="I248" s="3">
        <f>_xlfn.IFNA(VLOOKUP($A248,compare_all!$A$2:$L$325,9,FALSE),0)</f>
        <v>3612</v>
      </c>
      <c r="J248" s="3">
        <f>_xlfn.IFNA(VLOOKUP($A248,compare_all!$A$2:$L$325,10,FALSE),0)</f>
        <v>2133</v>
      </c>
      <c r="K248" s="3">
        <f>_xlfn.IFNA(VLOOKUP($A248,compare_all!$A$2:$L$325,11,FALSE),0)</f>
        <v>967</v>
      </c>
      <c r="L248" s="3">
        <f>_xlfn.IFNA(VLOOKUP($A248,compare_all!$A$2:$L$325,12,FALSE),0)</f>
        <v>9606</v>
      </c>
      <c r="M248" s="2">
        <f t="shared" si="6"/>
        <v>-0.19925093632958801</v>
      </c>
    </row>
    <row r="249" spans="1:13" x14ac:dyDescent="0.25">
      <c r="A249" t="s">
        <v>133</v>
      </c>
      <c r="B249" t="str">
        <f>_xlfn.IFNA(VLOOKUP(A249,bkrcast_1530to1830!$F$1:$H$630,3,FALSE),"-")</f>
        <v>LocalBus</v>
      </c>
      <c r="C249" s="3">
        <f>_xlfn.IFNA(VLOOKUP($A249,compare_all!$A$2:$L$325,3,FALSE),0)</f>
        <v>1820</v>
      </c>
      <c r="D249" s="3">
        <f>_xlfn.IFNA(VLOOKUP($A249,compare_all!$A$2:$L$325,4,FALSE),0)</f>
        <v>3494.5</v>
      </c>
      <c r="E249" s="3">
        <f>_xlfn.IFNA(VLOOKUP($A249,compare_all!$A$2:$L$325,5,FALSE),0)</f>
        <v>2021.5</v>
      </c>
      <c r="F249" s="3">
        <f>_xlfn.IFNA(VLOOKUP($A249,compare_all!$A$2:$L$325,6,FALSE),0)</f>
        <v>1701</v>
      </c>
      <c r="G249" s="3">
        <f>_xlfn.IFNA(VLOOKUP($A249,compare_all!$A$2:$L$325,7,FALSE),0)</f>
        <v>9037</v>
      </c>
      <c r="H249" s="3">
        <f>_xlfn.IFNA(VLOOKUP($A249,compare_all!$A$2:$L$325,8,FALSE),0)</f>
        <v>7613</v>
      </c>
      <c r="I249" s="3">
        <f>_xlfn.IFNA(VLOOKUP($A249,compare_all!$A$2:$L$325,9,FALSE),0)</f>
        <v>5622</v>
      </c>
      <c r="J249" s="3">
        <f>_xlfn.IFNA(VLOOKUP($A249,compare_all!$A$2:$L$325,10,FALSE),0)</f>
        <v>6018</v>
      </c>
      <c r="K249" s="3">
        <f>_xlfn.IFNA(VLOOKUP($A249,compare_all!$A$2:$L$325,11,FALSE),0)</f>
        <v>3259</v>
      </c>
      <c r="L249" s="3">
        <f>_xlfn.IFNA(VLOOKUP($A249,compare_all!$A$2:$L$325,12,FALSE),0)</f>
        <v>22512</v>
      </c>
      <c r="M249" s="2">
        <f t="shared" si="6"/>
        <v>-1.4910921766072811</v>
      </c>
    </row>
    <row r="250" spans="1:13" x14ac:dyDescent="0.25">
      <c r="A250" t="s">
        <v>94</v>
      </c>
      <c r="B250" t="str">
        <f>_xlfn.IFNA(VLOOKUP(A250,bkrcast_1530to1830!$F$1:$H$630,3,FALSE),"-")</f>
        <v>LocalBus</v>
      </c>
      <c r="C250" s="3">
        <f>_xlfn.IFNA(VLOOKUP($A250,compare_all!$A$2:$L$325,3,FALSE),0)</f>
        <v>2408</v>
      </c>
      <c r="D250" s="3">
        <f>_xlfn.IFNA(VLOOKUP($A250,compare_all!$A$2:$L$325,4,FALSE),0)</f>
        <v>3284.5</v>
      </c>
      <c r="E250" s="3">
        <f>_xlfn.IFNA(VLOOKUP($A250,compare_all!$A$2:$L$325,5,FALSE),0)</f>
        <v>2631</v>
      </c>
      <c r="F250" s="3">
        <f>_xlfn.IFNA(VLOOKUP($A250,compare_all!$A$2:$L$325,6,FALSE),0)</f>
        <v>1411.5</v>
      </c>
      <c r="G250" s="3">
        <f>_xlfn.IFNA(VLOOKUP($A250,compare_all!$A$2:$L$325,7,FALSE),0)</f>
        <v>9735</v>
      </c>
      <c r="H250" s="3">
        <f>_xlfn.IFNA(VLOOKUP($A250,compare_all!$A$2:$L$325,8,FALSE),0)</f>
        <v>725</v>
      </c>
      <c r="I250" s="3">
        <f>_xlfn.IFNA(VLOOKUP($A250,compare_all!$A$2:$L$325,9,FALSE),0)</f>
        <v>2064</v>
      </c>
      <c r="J250" s="3">
        <f>_xlfn.IFNA(VLOOKUP($A250,compare_all!$A$2:$L$325,10,FALSE),0)</f>
        <v>824</v>
      </c>
      <c r="K250" s="3">
        <f>_xlfn.IFNA(VLOOKUP($A250,compare_all!$A$2:$L$325,11,FALSE),0)</f>
        <v>0</v>
      </c>
      <c r="L250" s="3">
        <f>_xlfn.IFNA(VLOOKUP($A250,compare_all!$A$2:$L$325,12,FALSE),0)</f>
        <v>3613</v>
      </c>
      <c r="M250" s="2">
        <f t="shared" si="6"/>
        <v>0.62886492039034414</v>
      </c>
    </row>
    <row r="251" spans="1:13" x14ac:dyDescent="0.25">
      <c r="A251" t="s">
        <v>67</v>
      </c>
      <c r="B251" t="str">
        <f>_xlfn.IFNA(VLOOKUP(A251,bkrcast_1530to1830!$F$1:$H$630,3,FALSE),"-")</f>
        <v>LocalBus</v>
      </c>
      <c r="C251" s="3">
        <f>_xlfn.IFNA(VLOOKUP($A251,compare_all!$A$2:$L$325,3,FALSE),0)</f>
        <v>2300</v>
      </c>
      <c r="D251" s="3">
        <f>_xlfn.IFNA(VLOOKUP($A251,compare_all!$A$2:$L$325,4,FALSE),0)</f>
        <v>4095.5</v>
      </c>
      <c r="E251" s="3">
        <f>_xlfn.IFNA(VLOOKUP($A251,compare_all!$A$2:$L$325,5,FALSE),0)</f>
        <v>2294</v>
      </c>
      <c r="F251" s="3">
        <f>_xlfn.IFNA(VLOOKUP($A251,compare_all!$A$2:$L$325,6,FALSE),0)</f>
        <v>1626.5</v>
      </c>
      <c r="G251" s="3">
        <f>_xlfn.IFNA(VLOOKUP($A251,compare_all!$A$2:$L$325,7,FALSE),0)</f>
        <v>10316</v>
      </c>
      <c r="H251" s="3">
        <f>_xlfn.IFNA(VLOOKUP($A251,compare_all!$A$2:$L$325,8,FALSE),0)</f>
        <v>641</v>
      </c>
      <c r="I251" s="3">
        <f>_xlfn.IFNA(VLOOKUP($A251,compare_all!$A$2:$L$325,9,FALSE),0)</f>
        <v>507</v>
      </c>
      <c r="J251" s="3">
        <f>_xlfn.IFNA(VLOOKUP($A251,compare_all!$A$2:$L$325,10,FALSE),0)</f>
        <v>760</v>
      </c>
      <c r="K251" s="3">
        <f>_xlfn.IFNA(VLOOKUP($A251,compare_all!$A$2:$L$325,11,FALSE),0)</f>
        <v>0</v>
      </c>
      <c r="L251" s="3">
        <f>_xlfn.IFNA(VLOOKUP($A251,compare_all!$A$2:$L$325,12,FALSE),0)</f>
        <v>1908</v>
      </c>
      <c r="M251" s="2">
        <f t="shared" si="6"/>
        <v>0.81504459092671577</v>
      </c>
    </row>
    <row r="252" spans="1:13" x14ac:dyDescent="0.25">
      <c r="A252" t="s">
        <v>91</v>
      </c>
      <c r="B252" t="str">
        <f>_xlfn.IFNA(VLOOKUP(A252,bkrcast_1530to1830!$F$1:$H$630,3,FALSE),"-")</f>
        <v>LocalBus</v>
      </c>
      <c r="C252" s="3">
        <f>_xlfn.IFNA(VLOOKUP($A252,compare_all!$A$2:$L$325,3,FALSE),0)</f>
        <v>1721</v>
      </c>
      <c r="D252" s="3">
        <f>_xlfn.IFNA(VLOOKUP($A252,compare_all!$A$2:$L$325,4,FALSE),0)</f>
        <v>4867</v>
      </c>
      <c r="E252" s="3">
        <f>_xlfn.IFNA(VLOOKUP($A252,compare_all!$A$2:$L$325,5,FALSE),0)</f>
        <v>2525.5</v>
      </c>
      <c r="F252" s="3">
        <f>_xlfn.IFNA(VLOOKUP($A252,compare_all!$A$2:$L$325,6,FALSE),0)</f>
        <v>1510.5</v>
      </c>
      <c r="G252" s="3">
        <f>_xlfn.IFNA(VLOOKUP($A252,compare_all!$A$2:$L$325,7,FALSE),0)</f>
        <v>10624</v>
      </c>
      <c r="H252" s="3">
        <f>_xlfn.IFNA(VLOOKUP($A252,compare_all!$A$2:$L$325,8,FALSE),0)</f>
        <v>3897</v>
      </c>
      <c r="I252" s="3">
        <f>_xlfn.IFNA(VLOOKUP($A252,compare_all!$A$2:$L$325,9,FALSE),0)</f>
        <v>3433</v>
      </c>
      <c r="J252" s="3">
        <f>_xlfn.IFNA(VLOOKUP($A252,compare_all!$A$2:$L$325,10,FALSE),0)</f>
        <v>2839</v>
      </c>
      <c r="K252" s="3">
        <f>_xlfn.IFNA(VLOOKUP($A252,compare_all!$A$2:$L$325,11,FALSE),0)</f>
        <v>1415</v>
      </c>
      <c r="L252" s="3">
        <f>_xlfn.IFNA(VLOOKUP($A252,compare_all!$A$2:$L$325,12,FALSE),0)</f>
        <v>11584</v>
      </c>
      <c r="M252" s="2">
        <f t="shared" si="6"/>
        <v>-9.036144578313253E-2</v>
      </c>
    </row>
    <row r="253" spans="1:13" x14ac:dyDescent="0.25">
      <c r="A253" t="s">
        <v>98</v>
      </c>
      <c r="B253" t="str">
        <f>_xlfn.IFNA(VLOOKUP(A253,bkrcast_1530to1830!$F$1:$H$630,3,FALSE),"-")</f>
        <v>LocalBus</v>
      </c>
      <c r="C253" s="3">
        <f>_xlfn.IFNA(VLOOKUP($A253,compare_all!$A$2:$L$325,3,FALSE),0)</f>
        <v>2611</v>
      </c>
      <c r="D253" s="3">
        <f>_xlfn.IFNA(VLOOKUP($A253,compare_all!$A$2:$L$325,4,FALSE),0)</f>
        <v>4903.5</v>
      </c>
      <c r="E253" s="3">
        <f>_xlfn.IFNA(VLOOKUP($A253,compare_all!$A$2:$L$325,5,FALSE),0)</f>
        <v>2659.5</v>
      </c>
      <c r="F253" s="3">
        <f>_xlfn.IFNA(VLOOKUP($A253,compare_all!$A$2:$L$325,6,FALSE),0)</f>
        <v>1824</v>
      </c>
      <c r="G253" s="3">
        <f>_xlfn.IFNA(VLOOKUP($A253,compare_all!$A$2:$L$325,7,FALSE),0)</f>
        <v>11998</v>
      </c>
      <c r="H253" s="3">
        <f>_xlfn.IFNA(VLOOKUP($A253,compare_all!$A$2:$L$325,8,FALSE),0)</f>
        <v>6287</v>
      </c>
      <c r="I253" s="3">
        <f>_xlfn.IFNA(VLOOKUP($A253,compare_all!$A$2:$L$325,9,FALSE),0)</f>
        <v>8973</v>
      </c>
      <c r="J253" s="3">
        <f>_xlfn.IFNA(VLOOKUP($A253,compare_all!$A$2:$L$325,10,FALSE),0)</f>
        <v>6689</v>
      </c>
      <c r="K253" s="3">
        <f>_xlfn.IFNA(VLOOKUP($A253,compare_all!$A$2:$L$325,11,FALSE),0)</f>
        <v>1388</v>
      </c>
      <c r="L253" s="3">
        <f>_xlfn.IFNA(VLOOKUP($A253,compare_all!$A$2:$L$325,12,FALSE),0)</f>
        <v>23337</v>
      </c>
      <c r="M253" s="2">
        <f t="shared" si="6"/>
        <v>-0.94507417902983826</v>
      </c>
    </row>
    <row r="254" spans="1:13" x14ac:dyDescent="0.25">
      <c r="A254" t="s">
        <v>66</v>
      </c>
      <c r="B254" t="str">
        <f>_xlfn.IFNA(VLOOKUP(A254,bkrcast_1530to1830!$F$1:$H$630,3,FALSE),"-")</f>
        <v>LocalBus</v>
      </c>
      <c r="C254" s="3">
        <f>_xlfn.IFNA(VLOOKUP($A254,compare_all!$A$2:$L$325,3,FALSE),0)</f>
        <v>2253</v>
      </c>
      <c r="D254" s="3">
        <f>_xlfn.IFNA(VLOOKUP($A254,compare_all!$A$2:$L$325,4,FALSE),0)</f>
        <v>6109.5</v>
      </c>
      <c r="E254" s="3">
        <f>_xlfn.IFNA(VLOOKUP($A254,compare_all!$A$2:$L$325,5,FALSE),0)</f>
        <v>2830</v>
      </c>
      <c r="F254" s="3">
        <f>_xlfn.IFNA(VLOOKUP($A254,compare_all!$A$2:$L$325,6,FALSE),0)</f>
        <v>2274.5</v>
      </c>
      <c r="G254" s="3">
        <f>_xlfn.IFNA(VLOOKUP($A254,compare_all!$A$2:$L$325,7,FALSE),0)</f>
        <v>13467</v>
      </c>
      <c r="H254" s="3">
        <f>_xlfn.IFNA(VLOOKUP($A254,compare_all!$A$2:$L$325,8,FALSE),0)</f>
        <v>674</v>
      </c>
      <c r="I254" s="3">
        <f>_xlfn.IFNA(VLOOKUP($A254,compare_all!$A$2:$L$325,9,FALSE),0)</f>
        <v>1721</v>
      </c>
      <c r="J254" s="3">
        <f>_xlfn.IFNA(VLOOKUP($A254,compare_all!$A$2:$L$325,10,FALSE),0)</f>
        <v>1110</v>
      </c>
      <c r="K254" s="3">
        <f>_xlfn.IFNA(VLOOKUP($A254,compare_all!$A$2:$L$325,11,FALSE),0)</f>
        <v>3860</v>
      </c>
      <c r="L254" s="3">
        <f>_xlfn.IFNA(VLOOKUP($A254,compare_all!$A$2:$L$325,12,FALSE),0)</f>
        <v>7365</v>
      </c>
      <c r="M254" s="2">
        <f t="shared" si="6"/>
        <v>0.45310759634662506</v>
      </c>
    </row>
    <row r="255" spans="1:13" x14ac:dyDescent="0.25">
      <c r="A255" s="15" t="s">
        <v>1116</v>
      </c>
      <c r="B255" s="22"/>
      <c r="C255" s="8">
        <f>SUM(C3:C254)</f>
        <v>89662</v>
      </c>
      <c r="D255" s="8">
        <f t="shared" ref="D255:L255" si="7">SUM(D3:D254)</f>
        <v>145577.5</v>
      </c>
      <c r="E255" s="8">
        <f t="shared" si="7"/>
        <v>98684.5</v>
      </c>
      <c r="F255" s="8">
        <f t="shared" si="7"/>
        <v>60053</v>
      </c>
      <c r="G255" s="8">
        <f t="shared" si="7"/>
        <v>393977</v>
      </c>
      <c r="H255" s="8">
        <f t="shared" si="7"/>
        <v>120535.69500000001</v>
      </c>
      <c r="I255" s="8">
        <f t="shared" si="7"/>
        <v>125269.06</v>
      </c>
      <c r="J255" s="8">
        <f t="shared" si="7"/>
        <v>122180.79999999999</v>
      </c>
      <c r="K255" s="8">
        <f t="shared" si="7"/>
        <v>40052.76</v>
      </c>
      <c r="L255" s="8">
        <f t="shared" si="7"/>
        <v>408038.315</v>
      </c>
      <c r="M255" s="23">
        <f t="shared" si="6"/>
        <v>-3.5690700218540684E-2</v>
      </c>
    </row>
  </sheetData>
  <mergeCells count="5">
    <mergeCell ref="C1:G1"/>
    <mergeCell ref="H1:L1"/>
    <mergeCell ref="T1:X1"/>
    <mergeCell ref="Y1:AC1"/>
    <mergeCell ref="AD1:AE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B1:F28"/>
  <sheetViews>
    <sheetView workbookViewId="0">
      <selection activeCell="D25" sqref="D25"/>
    </sheetView>
  </sheetViews>
  <sheetFormatPr defaultRowHeight="15" x14ac:dyDescent="0.25"/>
  <cols>
    <col min="2" max="2" width="15.28515625" bestFit="1" customWidth="1"/>
    <col min="3" max="3" width="13.28515625" customWidth="1"/>
    <col min="4" max="4" width="13.28515625" bestFit="1" customWidth="1"/>
  </cols>
  <sheetData>
    <row r="1" spans="2:6" x14ac:dyDescent="0.25">
      <c r="B1" t="s">
        <v>1224</v>
      </c>
    </row>
    <row r="2" spans="2:6" x14ac:dyDescent="0.25">
      <c r="B2" s="20" t="s">
        <v>1231</v>
      </c>
    </row>
    <row r="3" spans="2:6" x14ac:dyDescent="0.25">
      <c r="C3" s="40" t="s">
        <v>1229</v>
      </c>
      <c r="D3" s="40" t="s">
        <v>1107</v>
      </c>
      <c r="E3" s="40" t="s">
        <v>1118</v>
      </c>
      <c r="F3" s="40" t="s">
        <v>1230</v>
      </c>
    </row>
    <row r="4" spans="2:6" x14ac:dyDescent="0.25">
      <c r="B4" t="s">
        <v>1225</v>
      </c>
      <c r="C4" s="1">
        <v>2033067</v>
      </c>
      <c r="D4" s="1">
        <f>D11+D18+D25</f>
        <v>2462512</v>
      </c>
      <c r="E4" s="21">
        <f>D4-C4</f>
        <v>429445</v>
      </c>
      <c r="F4" s="2">
        <f>E4/C4</f>
        <v>0.21123012670020222</v>
      </c>
    </row>
    <row r="5" spans="2:6" x14ac:dyDescent="0.25">
      <c r="B5" t="s">
        <v>1226</v>
      </c>
      <c r="C5" s="1">
        <v>81846</v>
      </c>
      <c r="D5" s="1">
        <f t="shared" ref="D5:D7" si="0">D12+D19+D26</f>
        <v>56397</v>
      </c>
      <c r="E5" s="21">
        <f>D5-C5</f>
        <v>-25449</v>
      </c>
      <c r="F5" s="2">
        <f t="shared" ref="F5:F7" si="1">E5/C5</f>
        <v>-0.31093761454438823</v>
      </c>
    </row>
    <row r="6" spans="2:6" x14ac:dyDescent="0.25">
      <c r="B6" t="s">
        <v>1227</v>
      </c>
      <c r="C6" s="1">
        <v>240274</v>
      </c>
      <c r="D6" s="1">
        <f t="shared" si="0"/>
        <v>211000</v>
      </c>
      <c r="E6" s="21">
        <f>D6-C6</f>
        <v>-29274</v>
      </c>
      <c r="F6" s="2">
        <f t="shared" si="1"/>
        <v>-0.12183590400958905</v>
      </c>
    </row>
    <row r="7" spans="2:6" x14ac:dyDescent="0.25">
      <c r="B7" t="s">
        <v>1228</v>
      </c>
      <c r="C7" s="1">
        <v>28573</v>
      </c>
      <c r="D7" s="1">
        <f t="shared" si="0"/>
        <v>34064</v>
      </c>
      <c r="E7" s="21">
        <f>D7-C7</f>
        <v>5491</v>
      </c>
      <c r="F7" s="2">
        <f t="shared" si="1"/>
        <v>0.19217443040632765</v>
      </c>
    </row>
    <row r="9" spans="2:6" x14ac:dyDescent="0.25">
      <c r="B9" s="20" t="s">
        <v>1232</v>
      </c>
    </row>
    <row r="10" spans="2:6" x14ac:dyDescent="0.25">
      <c r="C10" s="40" t="s">
        <v>1229</v>
      </c>
      <c r="D10" s="40" t="s">
        <v>1107</v>
      </c>
      <c r="E10" s="40" t="s">
        <v>1118</v>
      </c>
      <c r="F10" s="40" t="s">
        <v>1230</v>
      </c>
    </row>
    <row r="11" spans="2:6" x14ac:dyDescent="0.25">
      <c r="B11" t="s">
        <v>1225</v>
      </c>
      <c r="C11" s="1">
        <v>463878</v>
      </c>
      <c r="D11" s="1">
        <v>593835</v>
      </c>
      <c r="E11" s="21">
        <f>D11-C11</f>
        <v>129957</v>
      </c>
      <c r="F11" s="2">
        <f>E11/C11</f>
        <v>0.28015340240321807</v>
      </c>
    </row>
    <row r="12" spans="2:6" x14ac:dyDescent="0.25">
      <c r="B12" t="s">
        <v>1226</v>
      </c>
      <c r="C12" s="1">
        <v>22680</v>
      </c>
      <c r="D12" s="1">
        <v>23896</v>
      </c>
      <c r="E12" s="21">
        <f>D12-C12</f>
        <v>1216</v>
      </c>
      <c r="F12" s="2">
        <f t="shared" ref="F12:F14" si="2">E12/C12</f>
        <v>5.3615520282186947E-2</v>
      </c>
    </row>
    <row r="13" spans="2:6" x14ac:dyDescent="0.25">
      <c r="B13" t="s">
        <v>1227</v>
      </c>
      <c r="C13" s="1">
        <v>3670</v>
      </c>
      <c r="D13" s="1">
        <v>1439</v>
      </c>
      <c r="E13" s="21">
        <f>D13-C13</f>
        <v>-2231</v>
      </c>
      <c r="F13" s="2">
        <f t="shared" si="2"/>
        <v>-0.60790190735694827</v>
      </c>
    </row>
    <row r="14" spans="2:6" x14ac:dyDescent="0.25">
      <c r="B14" t="s">
        <v>1228</v>
      </c>
      <c r="C14" s="1">
        <v>3812</v>
      </c>
      <c r="D14" s="1">
        <v>4504</v>
      </c>
      <c r="E14" s="21">
        <f>D14-C14</f>
        <v>692</v>
      </c>
      <c r="F14" s="2">
        <f t="shared" si="2"/>
        <v>0.18153200419727178</v>
      </c>
    </row>
    <row r="16" spans="2:6" x14ac:dyDescent="0.25">
      <c r="B16" s="20" t="s">
        <v>1233</v>
      </c>
    </row>
    <row r="17" spans="2:6" x14ac:dyDescent="0.25">
      <c r="C17" s="40" t="s">
        <v>1229</v>
      </c>
      <c r="D17" s="40" t="s">
        <v>1107</v>
      </c>
      <c r="E17" s="40" t="s">
        <v>1118</v>
      </c>
      <c r="F17" s="40" t="s">
        <v>1230</v>
      </c>
    </row>
    <row r="18" spans="2:6" x14ac:dyDescent="0.25">
      <c r="B18" t="s">
        <v>1225</v>
      </c>
      <c r="C18" s="1">
        <v>463767</v>
      </c>
      <c r="D18" s="1">
        <v>593401</v>
      </c>
      <c r="E18" s="21">
        <f>D18-C18</f>
        <v>129634</v>
      </c>
      <c r="F18" s="2">
        <f>E18/C18</f>
        <v>0.27952398510458915</v>
      </c>
    </row>
    <row r="19" spans="2:6" x14ac:dyDescent="0.25">
      <c r="B19" t="s">
        <v>1226</v>
      </c>
      <c r="C19" s="1">
        <v>22815</v>
      </c>
      <c r="D19" s="1">
        <v>24112</v>
      </c>
      <c r="E19" s="21">
        <f>D19-C19</f>
        <v>1297</v>
      </c>
      <c r="F19" s="2">
        <f t="shared" ref="F19:F21" si="3">E19/C19</f>
        <v>5.6848564540872233E-2</v>
      </c>
    </row>
    <row r="20" spans="2:6" x14ac:dyDescent="0.25">
      <c r="B20" t="s">
        <v>1227</v>
      </c>
      <c r="C20" s="1">
        <v>3759</v>
      </c>
      <c r="D20" s="1">
        <v>1638</v>
      </c>
      <c r="E20" s="21">
        <f>D20-C20</f>
        <v>-2121</v>
      </c>
      <c r="F20" s="2">
        <f t="shared" si="3"/>
        <v>-0.56424581005586594</v>
      </c>
    </row>
    <row r="21" spans="2:6" x14ac:dyDescent="0.25">
      <c r="B21" t="s">
        <v>1228</v>
      </c>
      <c r="C21" s="1">
        <v>3699</v>
      </c>
      <c r="D21" s="1">
        <v>4525</v>
      </c>
      <c r="E21" s="21">
        <f>D21-C21</f>
        <v>826</v>
      </c>
      <c r="F21" s="2">
        <f t="shared" si="3"/>
        <v>0.22330359556636928</v>
      </c>
    </row>
    <row r="23" spans="2:6" x14ac:dyDescent="0.25">
      <c r="B23" s="20" t="s">
        <v>1234</v>
      </c>
    </row>
    <row r="24" spans="2:6" x14ac:dyDescent="0.25">
      <c r="C24" s="40" t="s">
        <v>1229</v>
      </c>
      <c r="D24" s="40" t="s">
        <v>1107</v>
      </c>
      <c r="E24" s="40" t="s">
        <v>1118</v>
      </c>
      <c r="F24" s="40" t="s">
        <v>1230</v>
      </c>
    </row>
    <row r="25" spans="2:6" x14ac:dyDescent="0.25">
      <c r="B25" t="s">
        <v>1225</v>
      </c>
      <c r="C25" s="1">
        <f>C4-(C11+C18)</f>
        <v>1105422</v>
      </c>
      <c r="D25" s="1">
        <v>1275276</v>
      </c>
      <c r="E25" s="21">
        <f>D25-C25</f>
        <v>169854</v>
      </c>
      <c r="F25" s="2">
        <f>E25/C25</f>
        <v>0.15365534610311718</v>
      </c>
    </row>
    <row r="26" spans="2:6" x14ac:dyDescent="0.25">
      <c r="B26" t="s">
        <v>1226</v>
      </c>
      <c r="C26" s="1">
        <f t="shared" ref="C26" si="4">C5-(C12+C19)</f>
        <v>36351</v>
      </c>
      <c r="D26" s="1">
        <v>8389</v>
      </c>
      <c r="E26" s="21">
        <f>D26-C26</f>
        <v>-27962</v>
      </c>
      <c r="F26" s="2">
        <f t="shared" ref="F26:F28" si="5">E26/C26</f>
        <v>-0.76922230475090092</v>
      </c>
    </row>
    <row r="27" spans="2:6" x14ac:dyDescent="0.25">
      <c r="B27" t="s">
        <v>1227</v>
      </c>
      <c r="C27" s="1">
        <f t="shared" ref="C27" si="6">C6-(C13+C20)</f>
        <v>232845</v>
      </c>
      <c r="D27" s="1">
        <v>207923</v>
      </c>
      <c r="E27" s="21">
        <f>D27-C27</f>
        <v>-24922</v>
      </c>
      <c r="F27" s="2">
        <f t="shared" si="5"/>
        <v>-0.10703257531834483</v>
      </c>
    </row>
    <row r="28" spans="2:6" x14ac:dyDescent="0.25">
      <c r="B28" t="s">
        <v>1228</v>
      </c>
      <c r="C28" s="1">
        <f t="shared" ref="C28" si="7">C7-(C14+C21)</f>
        <v>21062</v>
      </c>
      <c r="D28" s="1">
        <v>25035</v>
      </c>
      <c r="E28" s="21">
        <f>D28-C28</f>
        <v>3973</v>
      </c>
      <c r="F28" s="2">
        <f t="shared" si="5"/>
        <v>0.18863355806666032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9"/>
  <sheetViews>
    <sheetView topLeftCell="A604" workbookViewId="0">
      <selection activeCell="F626" sqref="F626:G639"/>
    </sheetView>
  </sheetViews>
  <sheetFormatPr defaultRowHeight="15" x14ac:dyDescent="0.25"/>
  <cols>
    <col min="6" max="6" width="7.140625" bestFit="1" customWidth="1"/>
    <col min="7" max="7" width="6.140625" bestFit="1" customWidth="1"/>
  </cols>
  <sheetData>
    <row r="1" spans="1:7" x14ac:dyDescent="0.25">
      <c r="A1" t="s">
        <v>1214</v>
      </c>
      <c r="B1" t="s">
        <v>1215</v>
      </c>
      <c r="C1" t="s">
        <v>329</v>
      </c>
      <c r="D1" t="s">
        <v>1216</v>
      </c>
      <c r="E1" t="s">
        <v>1217</v>
      </c>
      <c r="F1" t="s">
        <v>1104</v>
      </c>
      <c r="G1" t="s">
        <v>1105</v>
      </c>
    </row>
    <row r="2" spans="1:7" x14ac:dyDescent="0.25">
      <c r="A2" s="63">
        <v>1001</v>
      </c>
      <c r="B2" s="63" t="s">
        <v>330</v>
      </c>
      <c r="C2" s="63" t="s">
        <v>331</v>
      </c>
      <c r="D2" s="63" t="s">
        <v>332</v>
      </c>
      <c r="E2" s="63">
        <v>112</v>
      </c>
      <c r="F2" t="str">
        <f>LEFT(B2,LEN(B2)-2)</f>
        <v>C101</v>
      </c>
      <c r="G2">
        <f>E2</f>
        <v>112</v>
      </c>
    </row>
    <row r="3" spans="1:7" x14ac:dyDescent="0.25">
      <c r="A3" s="63">
        <v>1002</v>
      </c>
      <c r="B3" s="63" t="s">
        <v>333</v>
      </c>
      <c r="C3" s="63" t="s">
        <v>331</v>
      </c>
      <c r="D3" s="63" t="s">
        <v>332</v>
      </c>
      <c r="E3" s="63">
        <v>128</v>
      </c>
      <c r="F3" t="str">
        <f t="shared" ref="F3:F66" si="0">LEFT(B3,LEN(B3)-2)</f>
        <v>C101</v>
      </c>
      <c r="G3">
        <f t="shared" ref="G3:G66" si="1">E3</f>
        <v>128</v>
      </c>
    </row>
    <row r="4" spans="1:7" x14ac:dyDescent="0.25">
      <c r="A4" s="63">
        <v>1003</v>
      </c>
      <c r="B4" s="63" t="s">
        <v>334</v>
      </c>
      <c r="C4" s="63" t="s">
        <v>331</v>
      </c>
      <c r="D4" s="63" t="s">
        <v>332</v>
      </c>
      <c r="E4" s="63">
        <v>338</v>
      </c>
      <c r="F4" t="str">
        <f t="shared" si="0"/>
        <v>C105</v>
      </c>
      <c r="G4">
        <f t="shared" si="1"/>
        <v>338</v>
      </c>
    </row>
    <row r="5" spans="1:7" x14ac:dyDescent="0.25">
      <c r="A5" s="63">
        <v>1004</v>
      </c>
      <c r="B5" s="63" t="s">
        <v>335</v>
      </c>
      <c r="C5" s="63" t="s">
        <v>331</v>
      </c>
      <c r="D5" s="63" t="s">
        <v>332</v>
      </c>
      <c r="E5" s="63">
        <v>326</v>
      </c>
      <c r="F5" t="str">
        <f t="shared" si="0"/>
        <v>C105</v>
      </c>
      <c r="G5">
        <f t="shared" si="1"/>
        <v>326</v>
      </c>
    </row>
    <row r="6" spans="1:7" x14ac:dyDescent="0.25">
      <c r="A6" s="63">
        <v>1005</v>
      </c>
      <c r="B6" s="63" t="s">
        <v>336</v>
      </c>
      <c r="C6" s="63" t="s">
        <v>331</v>
      </c>
      <c r="D6" s="63" t="s">
        <v>332</v>
      </c>
      <c r="E6" s="63">
        <v>157</v>
      </c>
      <c r="F6" t="str">
        <f t="shared" si="0"/>
        <v>C106</v>
      </c>
      <c r="G6">
        <f t="shared" si="1"/>
        <v>157</v>
      </c>
    </row>
    <row r="7" spans="1:7" x14ac:dyDescent="0.25">
      <c r="A7" s="63">
        <v>1006</v>
      </c>
      <c r="B7" s="63" t="s">
        <v>337</v>
      </c>
      <c r="C7" s="63" t="s">
        <v>331</v>
      </c>
      <c r="D7" s="63" t="s">
        <v>332</v>
      </c>
      <c r="E7" s="63">
        <v>121</v>
      </c>
      <c r="F7" t="str">
        <f t="shared" si="0"/>
        <v>C106</v>
      </c>
      <c r="G7">
        <f t="shared" si="1"/>
        <v>121</v>
      </c>
    </row>
    <row r="8" spans="1:7" x14ac:dyDescent="0.25">
      <c r="A8" s="63">
        <v>1007</v>
      </c>
      <c r="B8" s="63" t="s">
        <v>338</v>
      </c>
      <c r="C8" s="63" t="s">
        <v>331</v>
      </c>
      <c r="D8" s="63" t="s">
        <v>332</v>
      </c>
      <c r="E8" s="63">
        <v>25</v>
      </c>
      <c r="F8" t="str">
        <f t="shared" si="0"/>
        <v>C110</v>
      </c>
      <c r="G8">
        <f t="shared" si="1"/>
        <v>25</v>
      </c>
    </row>
    <row r="9" spans="1:7" x14ac:dyDescent="0.25">
      <c r="A9" s="63">
        <v>1008</v>
      </c>
      <c r="B9" s="63" t="s">
        <v>339</v>
      </c>
      <c r="C9" s="63" t="s">
        <v>331</v>
      </c>
      <c r="D9" s="63" t="s">
        <v>332</v>
      </c>
      <c r="E9" s="63">
        <v>46</v>
      </c>
      <c r="F9" t="str">
        <f t="shared" si="0"/>
        <v>C110</v>
      </c>
      <c r="G9">
        <f t="shared" si="1"/>
        <v>46</v>
      </c>
    </row>
    <row r="10" spans="1:7" x14ac:dyDescent="0.25">
      <c r="A10" s="63">
        <v>1010</v>
      </c>
      <c r="B10" s="63" t="s">
        <v>846</v>
      </c>
      <c r="C10" s="63" t="s">
        <v>331</v>
      </c>
      <c r="D10" s="63" t="s">
        <v>332</v>
      </c>
      <c r="E10" s="63" t="s">
        <v>363</v>
      </c>
      <c r="F10" t="str">
        <f t="shared" si="0"/>
        <v>C111</v>
      </c>
      <c r="G10" t="str">
        <f t="shared" si="1"/>
        <v>-</v>
      </c>
    </row>
    <row r="11" spans="1:7" x14ac:dyDescent="0.25">
      <c r="A11" s="63">
        <v>1011</v>
      </c>
      <c r="B11" s="63" t="s">
        <v>340</v>
      </c>
      <c r="C11" s="63" t="s">
        <v>331</v>
      </c>
      <c r="D11" s="63" t="s">
        <v>332</v>
      </c>
      <c r="E11" s="63">
        <v>60</v>
      </c>
      <c r="F11" t="str">
        <f t="shared" si="0"/>
        <v>C112</v>
      </c>
      <c r="G11">
        <f t="shared" si="1"/>
        <v>60</v>
      </c>
    </row>
    <row r="12" spans="1:7" x14ac:dyDescent="0.25">
      <c r="A12" s="63">
        <v>1012</v>
      </c>
      <c r="B12" s="63" t="s">
        <v>341</v>
      </c>
      <c r="C12" s="63" t="s">
        <v>331</v>
      </c>
      <c r="D12" s="63" t="s">
        <v>332</v>
      </c>
      <c r="E12" s="63">
        <v>17</v>
      </c>
      <c r="F12" t="str">
        <f t="shared" si="0"/>
        <v>C112</v>
      </c>
      <c r="G12">
        <f t="shared" si="1"/>
        <v>17</v>
      </c>
    </row>
    <row r="13" spans="1:7" x14ac:dyDescent="0.25">
      <c r="A13" s="63">
        <v>1013</v>
      </c>
      <c r="B13" s="63" t="s">
        <v>342</v>
      </c>
      <c r="C13" s="63" t="s">
        <v>331</v>
      </c>
      <c r="D13" s="63" t="s">
        <v>332</v>
      </c>
      <c r="E13" s="63">
        <v>322</v>
      </c>
      <c r="F13" t="str">
        <f t="shared" si="0"/>
        <v>C113</v>
      </c>
      <c r="G13">
        <f t="shared" si="1"/>
        <v>322</v>
      </c>
    </row>
    <row r="14" spans="1:7" x14ac:dyDescent="0.25">
      <c r="A14" s="63">
        <v>1014</v>
      </c>
      <c r="B14" s="63" t="s">
        <v>343</v>
      </c>
      <c r="C14" s="63" t="s">
        <v>331</v>
      </c>
      <c r="D14" s="63" t="s">
        <v>332</v>
      </c>
      <c r="E14" s="63">
        <v>49</v>
      </c>
      <c r="F14" t="str">
        <f t="shared" si="0"/>
        <v>C113</v>
      </c>
      <c r="G14">
        <f t="shared" si="1"/>
        <v>49</v>
      </c>
    </row>
    <row r="15" spans="1:7" x14ac:dyDescent="0.25">
      <c r="A15" s="63">
        <v>1015</v>
      </c>
      <c r="B15" s="63" t="s">
        <v>344</v>
      </c>
      <c r="C15" s="63" t="s">
        <v>331</v>
      </c>
      <c r="D15" s="63" t="s">
        <v>332</v>
      </c>
      <c r="E15" s="63">
        <v>525</v>
      </c>
      <c r="F15" t="str">
        <f t="shared" si="0"/>
        <v>C115</v>
      </c>
      <c r="G15">
        <f t="shared" si="1"/>
        <v>525</v>
      </c>
    </row>
    <row r="16" spans="1:7" x14ac:dyDescent="0.25">
      <c r="A16" s="63">
        <v>1016</v>
      </c>
      <c r="B16" s="63" t="s">
        <v>345</v>
      </c>
      <c r="C16" s="63" t="s">
        <v>331</v>
      </c>
      <c r="D16" s="63" t="s">
        <v>332</v>
      </c>
      <c r="E16" s="63">
        <v>447</v>
      </c>
      <c r="F16" t="str">
        <f t="shared" si="0"/>
        <v>C115</v>
      </c>
      <c r="G16">
        <f t="shared" si="1"/>
        <v>447</v>
      </c>
    </row>
    <row r="17" spans="1:7" x14ac:dyDescent="0.25">
      <c r="A17" s="63">
        <v>1017</v>
      </c>
      <c r="B17" s="63" t="s">
        <v>346</v>
      </c>
      <c r="C17" s="63" t="s">
        <v>331</v>
      </c>
      <c r="D17" s="63" t="s">
        <v>332</v>
      </c>
      <c r="E17" s="63">
        <v>253</v>
      </c>
      <c r="F17" t="str">
        <f t="shared" si="0"/>
        <v>C116</v>
      </c>
      <c r="G17">
        <f t="shared" si="1"/>
        <v>253</v>
      </c>
    </row>
    <row r="18" spans="1:7" x14ac:dyDescent="0.25">
      <c r="A18" s="63">
        <v>1018</v>
      </c>
      <c r="B18" s="63" t="s">
        <v>347</v>
      </c>
      <c r="C18" s="63" t="s">
        <v>331</v>
      </c>
      <c r="D18" s="63" t="s">
        <v>332</v>
      </c>
      <c r="E18" s="63">
        <v>292</v>
      </c>
      <c r="F18" t="str">
        <f t="shared" si="0"/>
        <v>C116</v>
      </c>
      <c r="G18">
        <f t="shared" si="1"/>
        <v>292</v>
      </c>
    </row>
    <row r="19" spans="1:7" x14ac:dyDescent="0.25">
      <c r="A19" s="63">
        <v>1019</v>
      </c>
      <c r="B19" s="63" t="s">
        <v>348</v>
      </c>
      <c r="C19" s="63" t="s">
        <v>331</v>
      </c>
      <c r="D19" s="63" t="s">
        <v>332</v>
      </c>
      <c r="E19" s="63">
        <v>166</v>
      </c>
      <c r="F19" t="str">
        <f t="shared" si="0"/>
        <v>C119</v>
      </c>
      <c r="G19">
        <f t="shared" si="1"/>
        <v>166</v>
      </c>
    </row>
    <row r="20" spans="1:7" x14ac:dyDescent="0.25">
      <c r="A20" s="63">
        <v>1020</v>
      </c>
      <c r="B20" s="63" t="s">
        <v>349</v>
      </c>
      <c r="C20" s="63" t="s">
        <v>331</v>
      </c>
      <c r="D20" s="63" t="s">
        <v>332</v>
      </c>
      <c r="E20" s="63">
        <v>143</v>
      </c>
      <c r="F20" t="str">
        <f t="shared" si="0"/>
        <v>C119</v>
      </c>
      <c r="G20">
        <f t="shared" si="1"/>
        <v>143</v>
      </c>
    </row>
    <row r="21" spans="1:7" x14ac:dyDescent="0.25">
      <c r="A21" s="63">
        <v>1021</v>
      </c>
      <c r="B21" s="63" t="s">
        <v>350</v>
      </c>
      <c r="C21" s="63" t="s">
        <v>331</v>
      </c>
      <c r="D21" s="63" t="s">
        <v>332</v>
      </c>
      <c r="E21" s="63">
        <v>2</v>
      </c>
      <c r="F21" t="str">
        <f t="shared" si="0"/>
        <v>C120</v>
      </c>
      <c r="G21">
        <f t="shared" si="1"/>
        <v>2</v>
      </c>
    </row>
    <row r="22" spans="1:7" x14ac:dyDescent="0.25">
      <c r="A22" s="63">
        <v>1022</v>
      </c>
      <c r="B22" s="63" t="s">
        <v>351</v>
      </c>
      <c r="C22" s="63" t="s">
        <v>331</v>
      </c>
      <c r="D22" s="63" t="s">
        <v>332</v>
      </c>
      <c r="E22" s="63">
        <v>13</v>
      </c>
      <c r="F22" t="str">
        <f t="shared" si="0"/>
        <v>C120</v>
      </c>
      <c r="G22">
        <f t="shared" si="1"/>
        <v>13</v>
      </c>
    </row>
    <row r="23" spans="1:7" x14ac:dyDescent="0.25">
      <c r="A23" s="63">
        <v>1023</v>
      </c>
      <c r="B23" s="63" t="s">
        <v>352</v>
      </c>
      <c r="C23" s="63" t="s">
        <v>331</v>
      </c>
      <c r="D23" s="63" t="s">
        <v>332</v>
      </c>
      <c r="E23" s="63">
        <v>74</v>
      </c>
      <c r="F23" t="str">
        <f t="shared" si="0"/>
        <v>C130</v>
      </c>
      <c r="G23">
        <f t="shared" si="1"/>
        <v>74</v>
      </c>
    </row>
    <row r="24" spans="1:7" x14ac:dyDescent="0.25">
      <c r="A24" s="63">
        <v>1024</v>
      </c>
      <c r="B24" s="63" t="s">
        <v>353</v>
      </c>
      <c r="C24" s="63" t="s">
        <v>331</v>
      </c>
      <c r="D24" s="63" t="s">
        <v>332</v>
      </c>
      <c r="E24" s="63">
        <v>206</v>
      </c>
      <c r="F24" t="str">
        <f t="shared" si="0"/>
        <v>C130</v>
      </c>
      <c r="G24">
        <f t="shared" si="1"/>
        <v>206</v>
      </c>
    </row>
    <row r="25" spans="1:7" x14ac:dyDescent="0.25">
      <c r="A25" s="63">
        <v>1025</v>
      </c>
      <c r="B25" s="63" t="s">
        <v>354</v>
      </c>
      <c r="C25" s="63" t="s">
        <v>331</v>
      </c>
      <c r="D25" s="63" t="s">
        <v>332</v>
      </c>
      <c r="E25" s="63">
        <v>32</v>
      </c>
      <c r="F25" t="str">
        <f t="shared" si="0"/>
        <v>C196</v>
      </c>
      <c r="G25">
        <f t="shared" si="1"/>
        <v>32</v>
      </c>
    </row>
    <row r="26" spans="1:7" x14ac:dyDescent="0.25">
      <c r="A26" s="63">
        <v>1026</v>
      </c>
      <c r="B26" s="63" t="s">
        <v>355</v>
      </c>
      <c r="C26" s="63" t="s">
        <v>331</v>
      </c>
      <c r="D26" s="63" t="s">
        <v>332</v>
      </c>
      <c r="E26" s="63">
        <v>8</v>
      </c>
      <c r="F26" t="str">
        <f t="shared" si="0"/>
        <v>C196</v>
      </c>
      <c r="G26">
        <f t="shared" si="1"/>
        <v>8</v>
      </c>
    </row>
    <row r="27" spans="1:7" x14ac:dyDescent="0.25">
      <c r="A27" s="63">
        <v>1027</v>
      </c>
      <c r="B27" s="63" t="s">
        <v>356</v>
      </c>
      <c r="C27" s="63" t="s">
        <v>331</v>
      </c>
      <c r="D27" s="63" t="s">
        <v>332</v>
      </c>
      <c r="E27" s="63">
        <v>656</v>
      </c>
      <c r="F27" t="str">
        <f t="shared" si="0"/>
        <v>C201</v>
      </c>
      <c r="G27">
        <f t="shared" si="1"/>
        <v>656</v>
      </c>
    </row>
    <row r="28" spans="1:7" x14ac:dyDescent="0.25">
      <c r="A28" s="63">
        <v>1028</v>
      </c>
      <c r="B28" s="63" t="s">
        <v>357</v>
      </c>
      <c r="C28" s="63" t="s">
        <v>331</v>
      </c>
      <c r="D28" s="63" t="s">
        <v>332</v>
      </c>
      <c r="E28" s="63">
        <v>667</v>
      </c>
      <c r="F28" t="str">
        <f t="shared" si="0"/>
        <v>C201</v>
      </c>
      <c r="G28">
        <f t="shared" si="1"/>
        <v>667</v>
      </c>
    </row>
    <row r="29" spans="1:7" x14ac:dyDescent="0.25">
      <c r="A29" s="63">
        <v>1029</v>
      </c>
      <c r="B29" s="63" t="s">
        <v>358</v>
      </c>
      <c r="C29" s="63" t="s">
        <v>331</v>
      </c>
      <c r="D29" s="63" t="s">
        <v>332</v>
      </c>
      <c r="E29" s="63">
        <v>526</v>
      </c>
      <c r="F29" t="str">
        <f t="shared" si="0"/>
        <v>C202</v>
      </c>
      <c r="G29">
        <f t="shared" si="1"/>
        <v>526</v>
      </c>
    </row>
    <row r="30" spans="1:7" x14ac:dyDescent="0.25">
      <c r="A30" s="63">
        <v>1030</v>
      </c>
      <c r="B30" s="63" t="s">
        <v>359</v>
      </c>
      <c r="C30" s="63" t="s">
        <v>331</v>
      </c>
      <c r="D30" s="63" t="s">
        <v>332</v>
      </c>
      <c r="E30" s="63">
        <v>577</v>
      </c>
      <c r="F30" t="str">
        <f t="shared" si="0"/>
        <v>C202</v>
      </c>
      <c r="G30">
        <f t="shared" si="1"/>
        <v>577</v>
      </c>
    </row>
    <row r="31" spans="1:7" x14ac:dyDescent="0.25">
      <c r="A31" s="63">
        <v>1031</v>
      </c>
      <c r="B31" s="63" t="s">
        <v>360</v>
      </c>
      <c r="C31" s="63" t="s">
        <v>331</v>
      </c>
      <c r="D31" s="63" t="s">
        <v>332</v>
      </c>
      <c r="E31" s="63">
        <v>9</v>
      </c>
      <c r="F31" t="str">
        <f t="shared" si="0"/>
        <v>C220</v>
      </c>
      <c r="G31">
        <f t="shared" si="1"/>
        <v>9</v>
      </c>
    </row>
    <row r="32" spans="1:7" x14ac:dyDescent="0.25">
      <c r="A32" s="63">
        <v>1032</v>
      </c>
      <c r="B32" s="63" t="s">
        <v>361</v>
      </c>
      <c r="C32" s="63" t="s">
        <v>331</v>
      </c>
      <c r="D32" s="63" t="s">
        <v>332</v>
      </c>
      <c r="E32" s="63">
        <v>11</v>
      </c>
      <c r="F32" t="str">
        <f t="shared" si="0"/>
        <v>C220</v>
      </c>
      <c r="G32">
        <f t="shared" si="1"/>
        <v>11</v>
      </c>
    </row>
    <row r="33" spans="1:7" x14ac:dyDescent="0.25">
      <c r="A33" s="63">
        <v>1033</v>
      </c>
      <c r="B33" s="63" t="s">
        <v>362</v>
      </c>
      <c r="C33" s="63" t="s">
        <v>331</v>
      </c>
      <c r="D33" s="63" t="s">
        <v>332</v>
      </c>
      <c r="E33" s="63" t="s">
        <v>363</v>
      </c>
      <c r="F33" t="str">
        <f t="shared" si="0"/>
        <v>C222</v>
      </c>
      <c r="G33" t="str">
        <f t="shared" si="1"/>
        <v>-</v>
      </c>
    </row>
    <row r="34" spans="1:7" x14ac:dyDescent="0.25">
      <c r="A34" s="63">
        <v>1034</v>
      </c>
      <c r="B34" s="63" t="s">
        <v>364</v>
      </c>
      <c r="C34" s="63" t="s">
        <v>331</v>
      </c>
      <c r="D34" s="63" t="s">
        <v>332</v>
      </c>
      <c r="E34" s="63" t="s">
        <v>363</v>
      </c>
      <c r="F34" t="str">
        <f t="shared" si="0"/>
        <v>C222</v>
      </c>
      <c r="G34" t="str">
        <f t="shared" si="1"/>
        <v>-</v>
      </c>
    </row>
    <row r="35" spans="1:7" x14ac:dyDescent="0.25">
      <c r="A35" s="63">
        <v>1036</v>
      </c>
      <c r="B35" s="63" t="s">
        <v>847</v>
      </c>
      <c r="C35" s="63" t="s">
        <v>331</v>
      </c>
      <c r="D35" s="63" t="s">
        <v>332</v>
      </c>
      <c r="E35" s="63">
        <v>1</v>
      </c>
      <c r="F35" t="str">
        <f t="shared" si="0"/>
        <v>C227</v>
      </c>
      <c r="G35">
        <f t="shared" si="1"/>
        <v>1</v>
      </c>
    </row>
    <row r="36" spans="1:7" x14ac:dyDescent="0.25">
      <c r="A36" s="63">
        <v>1038</v>
      </c>
      <c r="B36" s="63" t="s">
        <v>848</v>
      </c>
      <c r="C36" s="63" t="s">
        <v>331</v>
      </c>
      <c r="D36" s="63" t="s">
        <v>332</v>
      </c>
      <c r="E36" s="63">
        <v>20</v>
      </c>
      <c r="F36" t="str">
        <f t="shared" si="0"/>
        <v>C230</v>
      </c>
      <c r="G36">
        <f t="shared" si="1"/>
        <v>20</v>
      </c>
    </row>
    <row r="37" spans="1:7" x14ac:dyDescent="0.25">
      <c r="A37" s="63">
        <v>1039</v>
      </c>
      <c r="B37" s="63" t="s">
        <v>365</v>
      </c>
      <c r="C37" s="63" t="s">
        <v>331</v>
      </c>
      <c r="D37" s="63" t="s">
        <v>332</v>
      </c>
      <c r="E37" s="63">
        <v>184</v>
      </c>
      <c r="F37" t="str">
        <f t="shared" si="0"/>
        <v>C240</v>
      </c>
      <c r="G37">
        <f t="shared" si="1"/>
        <v>184</v>
      </c>
    </row>
    <row r="38" spans="1:7" x14ac:dyDescent="0.25">
      <c r="A38" s="63">
        <v>1040</v>
      </c>
      <c r="B38" s="63" t="s">
        <v>366</v>
      </c>
      <c r="C38" s="63" t="s">
        <v>331</v>
      </c>
      <c r="D38" s="63" t="s">
        <v>332</v>
      </c>
      <c r="E38" s="63">
        <v>362</v>
      </c>
      <c r="F38" t="str">
        <f t="shared" si="0"/>
        <v>C240</v>
      </c>
      <c r="G38">
        <f t="shared" si="1"/>
        <v>362</v>
      </c>
    </row>
    <row r="39" spans="1:7" x14ac:dyDescent="0.25">
      <c r="A39" s="63">
        <v>1042</v>
      </c>
      <c r="B39" s="63" t="s">
        <v>849</v>
      </c>
      <c r="C39" s="63" t="s">
        <v>331</v>
      </c>
      <c r="D39" s="63" t="s">
        <v>332</v>
      </c>
      <c r="E39" s="63">
        <v>29</v>
      </c>
      <c r="F39" t="str">
        <f t="shared" si="0"/>
        <v>C247</v>
      </c>
      <c r="G39">
        <f t="shared" si="1"/>
        <v>29</v>
      </c>
    </row>
    <row r="40" spans="1:7" x14ac:dyDescent="0.25">
      <c r="A40" s="63">
        <v>1043</v>
      </c>
      <c r="B40" s="63" t="s">
        <v>367</v>
      </c>
      <c r="C40" s="63" t="s">
        <v>331</v>
      </c>
      <c r="D40" s="63" t="s">
        <v>332</v>
      </c>
      <c r="E40" s="63">
        <v>238</v>
      </c>
      <c r="F40" t="str">
        <f t="shared" si="0"/>
        <v>C270</v>
      </c>
      <c r="G40">
        <f t="shared" si="1"/>
        <v>238</v>
      </c>
    </row>
    <row r="41" spans="1:7" x14ac:dyDescent="0.25">
      <c r="A41" s="63">
        <v>1044</v>
      </c>
      <c r="B41" s="63" t="s">
        <v>368</v>
      </c>
      <c r="C41" s="63" t="s">
        <v>331</v>
      </c>
      <c r="D41" s="63" t="s">
        <v>332</v>
      </c>
      <c r="E41" s="63">
        <v>178</v>
      </c>
      <c r="F41" t="str">
        <f t="shared" si="0"/>
        <v>C270</v>
      </c>
      <c r="G41">
        <f t="shared" si="1"/>
        <v>178</v>
      </c>
    </row>
    <row r="42" spans="1:7" x14ac:dyDescent="0.25">
      <c r="A42" s="63">
        <v>1045</v>
      </c>
      <c r="B42" s="63" t="s">
        <v>369</v>
      </c>
      <c r="C42" s="63" t="s">
        <v>331</v>
      </c>
      <c r="D42" s="63" t="s">
        <v>332</v>
      </c>
      <c r="E42" s="63">
        <v>109</v>
      </c>
      <c r="F42" t="str">
        <f t="shared" si="0"/>
        <v>C275</v>
      </c>
      <c r="G42">
        <f t="shared" si="1"/>
        <v>109</v>
      </c>
    </row>
    <row r="43" spans="1:7" x14ac:dyDescent="0.25">
      <c r="A43" s="63">
        <v>1046</v>
      </c>
      <c r="B43" s="63" t="s">
        <v>370</v>
      </c>
      <c r="C43" s="63" t="s">
        <v>331</v>
      </c>
      <c r="D43" s="63" t="s">
        <v>332</v>
      </c>
      <c r="E43" s="63">
        <v>75</v>
      </c>
      <c r="F43" t="str">
        <f t="shared" si="0"/>
        <v>C275</v>
      </c>
      <c r="G43">
        <f t="shared" si="1"/>
        <v>75</v>
      </c>
    </row>
    <row r="44" spans="1:7" x14ac:dyDescent="0.25">
      <c r="A44" s="63">
        <v>1048</v>
      </c>
      <c r="B44" s="63" t="s">
        <v>850</v>
      </c>
      <c r="C44" s="63" t="s">
        <v>331</v>
      </c>
      <c r="D44" s="63" t="s">
        <v>332</v>
      </c>
      <c r="E44" s="63">
        <v>35</v>
      </c>
      <c r="F44" t="str">
        <f t="shared" si="0"/>
        <v>C277</v>
      </c>
      <c r="G44">
        <f t="shared" si="1"/>
        <v>35</v>
      </c>
    </row>
    <row r="45" spans="1:7" x14ac:dyDescent="0.25">
      <c r="A45" s="63">
        <v>1049</v>
      </c>
      <c r="B45" s="63" t="s">
        <v>371</v>
      </c>
      <c r="C45" s="63" t="s">
        <v>331</v>
      </c>
      <c r="D45" s="63" t="s">
        <v>332</v>
      </c>
      <c r="E45" s="63">
        <v>83</v>
      </c>
      <c r="F45" t="str">
        <f t="shared" si="0"/>
        <v>C280</v>
      </c>
      <c r="G45">
        <f t="shared" si="1"/>
        <v>83</v>
      </c>
    </row>
    <row r="46" spans="1:7" x14ac:dyDescent="0.25">
      <c r="A46" s="63">
        <v>1050</v>
      </c>
      <c r="B46" s="63" t="s">
        <v>372</v>
      </c>
      <c r="C46" s="63" t="s">
        <v>331</v>
      </c>
      <c r="D46" s="63" t="s">
        <v>332</v>
      </c>
      <c r="E46" s="63">
        <v>249</v>
      </c>
      <c r="F46" t="str">
        <f t="shared" si="0"/>
        <v>C280</v>
      </c>
      <c r="G46">
        <f t="shared" si="1"/>
        <v>249</v>
      </c>
    </row>
    <row r="47" spans="1:7" x14ac:dyDescent="0.25">
      <c r="A47" s="63">
        <v>1052</v>
      </c>
      <c r="B47" s="63" t="s">
        <v>374</v>
      </c>
      <c r="C47" s="63" t="s">
        <v>331</v>
      </c>
      <c r="D47" s="63" t="s">
        <v>332</v>
      </c>
      <c r="E47" s="63">
        <v>394</v>
      </c>
      <c r="F47" t="str">
        <f t="shared" si="0"/>
        <v>C402</v>
      </c>
      <c r="G47">
        <f t="shared" si="1"/>
        <v>394</v>
      </c>
    </row>
    <row r="48" spans="1:7" x14ac:dyDescent="0.25">
      <c r="A48" s="63">
        <v>1054</v>
      </c>
      <c r="B48" s="63" t="s">
        <v>851</v>
      </c>
      <c r="C48" s="63" t="s">
        <v>331</v>
      </c>
      <c r="D48" s="63" t="s">
        <v>332</v>
      </c>
      <c r="E48" s="63">
        <v>310</v>
      </c>
      <c r="F48" t="str">
        <f t="shared" si="0"/>
        <v>C405</v>
      </c>
      <c r="G48">
        <f t="shared" si="1"/>
        <v>310</v>
      </c>
    </row>
    <row r="49" spans="1:7" x14ac:dyDescent="0.25">
      <c r="A49" s="63">
        <v>1056</v>
      </c>
      <c r="B49" s="63" t="s">
        <v>852</v>
      </c>
      <c r="C49" s="63" t="s">
        <v>331</v>
      </c>
      <c r="D49" s="63" t="s">
        <v>332</v>
      </c>
      <c r="E49" s="63">
        <v>439</v>
      </c>
      <c r="F49" t="str">
        <f t="shared" si="0"/>
        <v>C410</v>
      </c>
      <c r="G49">
        <f t="shared" si="1"/>
        <v>439</v>
      </c>
    </row>
    <row r="50" spans="1:7" x14ac:dyDescent="0.25">
      <c r="A50" s="63">
        <v>1058</v>
      </c>
      <c r="B50" s="63" t="s">
        <v>853</v>
      </c>
      <c r="C50" s="63" t="s">
        <v>331</v>
      </c>
      <c r="D50" s="63" t="s">
        <v>332</v>
      </c>
      <c r="E50" s="63">
        <v>2</v>
      </c>
      <c r="F50" t="str">
        <f t="shared" si="0"/>
        <v>C412</v>
      </c>
      <c r="G50">
        <f t="shared" si="1"/>
        <v>2</v>
      </c>
    </row>
    <row r="51" spans="1:7" x14ac:dyDescent="0.25">
      <c r="A51" s="63">
        <v>1060</v>
      </c>
      <c r="B51" s="63" t="s">
        <v>376</v>
      </c>
      <c r="C51" s="63" t="s">
        <v>331</v>
      </c>
      <c r="D51" s="63" t="s">
        <v>332</v>
      </c>
      <c r="E51" s="63">
        <v>277</v>
      </c>
      <c r="F51" t="str">
        <f t="shared" si="0"/>
        <v>C413</v>
      </c>
      <c r="G51">
        <f t="shared" si="1"/>
        <v>277</v>
      </c>
    </row>
    <row r="52" spans="1:7" x14ac:dyDescent="0.25">
      <c r="A52" s="63">
        <v>1062</v>
      </c>
      <c r="B52" s="63" t="s">
        <v>378</v>
      </c>
      <c r="C52" s="63" t="s">
        <v>331</v>
      </c>
      <c r="D52" s="63" t="s">
        <v>332</v>
      </c>
      <c r="E52" s="63">
        <v>604</v>
      </c>
      <c r="F52" t="str">
        <f t="shared" si="0"/>
        <v>C415</v>
      </c>
      <c r="G52">
        <f t="shared" si="1"/>
        <v>604</v>
      </c>
    </row>
    <row r="53" spans="1:7" x14ac:dyDescent="0.25">
      <c r="A53" s="63">
        <v>1064</v>
      </c>
      <c r="B53" s="63" t="s">
        <v>854</v>
      </c>
      <c r="C53" s="63" t="s">
        <v>331</v>
      </c>
      <c r="D53" s="63" t="s">
        <v>332</v>
      </c>
      <c r="E53" s="63">
        <v>37</v>
      </c>
      <c r="F53" t="str">
        <f t="shared" si="0"/>
        <v>C416</v>
      </c>
      <c r="G53">
        <f t="shared" si="1"/>
        <v>37</v>
      </c>
    </row>
    <row r="54" spans="1:7" x14ac:dyDescent="0.25">
      <c r="A54" s="63">
        <v>1066</v>
      </c>
      <c r="B54" s="63" t="s">
        <v>855</v>
      </c>
      <c r="C54" s="63" t="s">
        <v>331</v>
      </c>
      <c r="D54" s="63" t="s">
        <v>332</v>
      </c>
      <c r="E54" s="63">
        <v>198</v>
      </c>
      <c r="F54" t="str">
        <f t="shared" si="0"/>
        <v>C417</v>
      </c>
      <c r="G54">
        <f t="shared" si="1"/>
        <v>198</v>
      </c>
    </row>
    <row r="55" spans="1:7" x14ac:dyDescent="0.25">
      <c r="A55" s="63">
        <v>1068</v>
      </c>
      <c r="B55" s="63" t="s">
        <v>380</v>
      </c>
      <c r="C55" s="63" t="s">
        <v>331</v>
      </c>
      <c r="D55" s="63" t="s">
        <v>332</v>
      </c>
      <c r="E55" s="63">
        <v>24</v>
      </c>
      <c r="F55" t="str">
        <f t="shared" si="0"/>
        <v>C421</v>
      </c>
      <c r="G55">
        <f t="shared" si="1"/>
        <v>24</v>
      </c>
    </row>
    <row r="56" spans="1:7" x14ac:dyDescent="0.25">
      <c r="A56" s="63">
        <v>1070</v>
      </c>
      <c r="B56" s="63" t="s">
        <v>856</v>
      </c>
      <c r="C56" s="63" t="s">
        <v>331</v>
      </c>
      <c r="D56" s="63" t="s">
        <v>332</v>
      </c>
      <c r="E56" s="63">
        <v>183</v>
      </c>
      <c r="F56" t="str">
        <f t="shared" si="0"/>
        <v>C422</v>
      </c>
      <c r="G56">
        <f t="shared" si="1"/>
        <v>183</v>
      </c>
    </row>
    <row r="57" spans="1:7" x14ac:dyDescent="0.25">
      <c r="A57" s="63">
        <v>1072</v>
      </c>
      <c r="B57" s="63" t="s">
        <v>857</v>
      </c>
      <c r="C57" s="63" t="s">
        <v>331</v>
      </c>
      <c r="D57" s="63" t="s">
        <v>332</v>
      </c>
      <c r="E57" s="63">
        <v>130</v>
      </c>
      <c r="F57" t="str">
        <f t="shared" si="0"/>
        <v>C424</v>
      </c>
      <c r="G57">
        <f t="shared" si="1"/>
        <v>130</v>
      </c>
    </row>
    <row r="58" spans="1:7" x14ac:dyDescent="0.25">
      <c r="A58" s="63">
        <v>1074</v>
      </c>
      <c r="B58" s="63" t="s">
        <v>858</v>
      </c>
      <c r="C58" s="63" t="s">
        <v>331</v>
      </c>
      <c r="D58" s="63" t="s">
        <v>332</v>
      </c>
      <c r="E58" s="63">
        <v>89</v>
      </c>
      <c r="F58" t="str">
        <f t="shared" si="0"/>
        <v>C425</v>
      </c>
      <c r="G58">
        <f t="shared" si="1"/>
        <v>89</v>
      </c>
    </row>
    <row r="59" spans="1:7" x14ac:dyDescent="0.25">
      <c r="A59" s="63">
        <v>1076</v>
      </c>
      <c r="B59" s="63" t="s">
        <v>859</v>
      </c>
      <c r="C59" s="63" t="s">
        <v>331</v>
      </c>
      <c r="D59" s="63" t="s">
        <v>332</v>
      </c>
      <c r="E59" s="63">
        <v>132</v>
      </c>
      <c r="F59" t="str">
        <f t="shared" si="0"/>
        <v>C435</v>
      </c>
      <c r="G59">
        <f t="shared" si="1"/>
        <v>132</v>
      </c>
    </row>
    <row r="60" spans="1:7" x14ac:dyDescent="0.25">
      <c r="A60" s="63">
        <v>1078</v>
      </c>
      <c r="B60" s="63" t="s">
        <v>860</v>
      </c>
      <c r="C60" s="63" t="s">
        <v>331</v>
      </c>
      <c r="D60" s="63" t="s">
        <v>332</v>
      </c>
      <c r="E60" s="63">
        <v>110</v>
      </c>
      <c r="F60" t="str">
        <f t="shared" si="0"/>
        <v>C821</v>
      </c>
      <c r="G60">
        <f t="shared" si="1"/>
        <v>110</v>
      </c>
    </row>
    <row r="61" spans="1:7" x14ac:dyDescent="0.25">
      <c r="A61" s="63">
        <v>1080</v>
      </c>
      <c r="B61" s="63" t="s">
        <v>382</v>
      </c>
      <c r="C61" s="63" t="s">
        <v>331</v>
      </c>
      <c r="D61" s="63" t="s">
        <v>332</v>
      </c>
      <c r="E61" s="63">
        <v>158</v>
      </c>
      <c r="F61" t="str">
        <f t="shared" si="0"/>
        <v>C855</v>
      </c>
      <c r="G61">
        <f t="shared" si="1"/>
        <v>158</v>
      </c>
    </row>
    <row r="62" spans="1:7" x14ac:dyDescent="0.25">
      <c r="A62" s="63">
        <v>1082</v>
      </c>
      <c r="B62" s="63" t="s">
        <v>384</v>
      </c>
      <c r="C62" s="63" t="s">
        <v>331</v>
      </c>
      <c r="D62" s="63" t="s">
        <v>332</v>
      </c>
      <c r="E62" s="63">
        <v>386</v>
      </c>
      <c r="F62" t="str">
        <f t="shared" si="0"/>
        <v>C860</v>
      </c>
      <c r="G62">
        <f t="shared" si="1"/>
        <v>386</v>
      </c>
    </row>
    <row r="63" spans="1:7" x14ac:dyDescent="0.25">
      <c r="A63" s="63">
        <v>1084</v>
      </c>
      <c r="B63" s="63" t="s">
        <v>386</v>
      </c>
      <c r="C63" s="63" t="s">
        <v>331</v>
      </c>
      <c r="D63" s="63" t="s">
        <v>332</v>
      </c>
      <c r="E63" s="63">
        <v>478</v>
      </c>
      <c r="F63" t="str">
        <f t="shared" si="0"/>
        <v>C871</v>
      </c>
      <c r="G63">
        <f t="shared" si="1"/>
        <v>478</v>
      </c>
    </row>
    <row r="64" spans="1:7" x14ac:dyDescent="0.25">
      <c r="A64" s="63">
        <v>1086</v>
      </c>
      <c r="B64" s="63" t="s">
        <v>861</v>
      </c>
      <c r="C64" s="63" t="s">
        <v>331</v>
      </c>
      <c r="D64" s="63" t="s">
        <v>332</v>
      </c>
      <c r="E64" s="63">
        <v>71</v>
      </c>
      <c r="F64" t="str">
        <f t="shared" si="0"/>
        <v>C880</v>
      </c>
      <c r="G64">
        <f t="shared" si="1"/>
        <v>71</v>
      </c>
    </row>
    <row r="65" spans="1:7" x14ac:dyDescent="0.25">
      <c r="A65" s="63">
        <v>1087</v>
      </c>
      <c r="B65" s="63" t="s">
        <v>387</v>
      </c>
      <c r="C65" s="63" t="s">
        <v>331</v>
      </c>
      <c r="D65" s="63" t="s">
        <v>332</v>
      </c>
      <c r="E65" s="63">
        <v>709</v>
      </c>
      <c r="F65" t="str">
        <f t="shared" si="0"/>
        <v>CSWF</v>
      </c>
      <c r="G65">
        <f t="shared" si="1"/>
        <v>709</v>
      </c>
    </row>
    <row r="66" spans="1:7" x14ac:dyDescent="0.25">
      <c r="A66" s="63">
        <v>1088</v>
      </c>
      <c r="B66" s="63" t="s">
        <v>388</v>
      </c>
      <c r="C66" s="63" t="s">
        <v>331</v>
      </c>
      <c r="D66" s="63" t="s">
        <v>332</v>
      </c>
      <c r="E66" s="63">
        <v>606</v>
      </c>
      <c r="F66" t="str">
        <f t="shared" si="0"/>
        <v>CSWF</v>
      </c>
      <c r="G66">
        <f t="shared" si="1"/>
        <v>606</v>
      </c>
    </row>
    <row r="67" spans="1:7" x14ac:dyDescent="0.25">
      <c r="A67" s="63">
        <v>2001</v>
      </c>
      <c r="B67" s="63" t="s">
        <v>389</v>
      </c>
      <c r="C67" s="63" t="s">
        <v>331</v>
      </c>
      <c r="D67" s="63" t="s">
        <v>332</v>
      </c>
      <c r="E67" s="63">
        <v>3</v>
      </c>
      <c r="F67" t="str">
        <f t="shared" ref="F67:F130" si="2">LEFT(B67,LEN(B67)-2)</f>
        <v>E002</v>
      </c>
      <c r="G67">
        <f t="shared" ref="G67:G130" si="3">E67</f>
        <v>3</v>
      </c>
    </row>
    <row r="68" spans="1:7" x14ac:dyDescent="0.25">
      <c r="A68" s="63">
        <v>2002</v>
      </c>
      <c r="B68" s="63" t="s">
        <v>390</v>
      </c>
      <c r="C68" s="63" t="s">
        <v>331</v>
      </c>
      <c r="D68" s="63" t="s">
        <v>332</v>
      </c>
      <c r="E68" s="63">
        <v>151</v>
      </c>
      <c r="F68" t="str">
        <f t="shared" si="2"/>
        <v>E003</v>
      </c>
      <c r="G68">
        <f t="shared" si="3"/>
        <v>151</v>
      </c>
    </row>
    <row r="69" spans="1:7" x14ac:dyDescent="0.25">
      <c r="A69" s="63">
        <v>2003</v>
      </c>
      <c r="B69" s="63" t="s">
        <v>391</v>
      </c>
      <c r="C69" s="63" t="s">
        <v>331</v>
      </c>
      <c r="D69" s="63" t="s">
        <v>332</v>
      </c>
      <c r="E69" s="63">
        <v>410</v>
      </c>
      <c r="F69" t="str">
        <f t="shared" si="2"/>
        <v>E003</v>
      </c>
      <c r="G69">
        <f t="shared" si="3"/>
        <v>410</v>
      </c>
    </row>
    <row r="70" spans="1:7" x14ac:dyDescent="0.25">
      <c r="A70" s="63">
        <v>2004</v>
      </c>
      <c r="B70" s="63" t="s">
        <v>392</v>
      </c>
      <c r="C70" s="63" t="s">
        <v>331</v>
      </c>
      <c r="D70" s="63" t="s">
        <v>332</v>
      </c>
      <c r="E70" s="63">
        <v>8</v>
      </c>
      <c r="F70" t="str">
        <f t="shared" si="2"/>
        <v>E004</v>
      </c>
      <c r="G70">
        <f t="shared" si="3"/>
        <v>8</v>
      </c>
    </row>
    <row r="71" spans="1:7" x14ac:dyDescent="0.25">
      <c r="A71" s="63">
        <v>2005</v>
      </c>
      <c r="B71" s="63" t="s">
        <v>862</v>
      </c>
      <c r="C71" s="63" t="s">
        <v>331</v>
      </c>
      <c r="D71" s="63" t="s">
        <v>332</v>
      </c>
      <c r="E71" s="63" t="s">
        <v>363</v>
      </c>
      <c r="F71" t="str">
        <f t="shared" si="2"/>
        <v>E006</v>
      </c>
      <c r="G71" t="str">
        <f t="shared" si="3"/>
        <v>-</v>
      </c>
    </row>
    <row r="72" spans="1:7" x14ac:dyDescent="0.25">
      <c r="A72" s="63">
        <v>2006</v>
      </c>
      <c r="B72" s="63" t="s">
        <v>863</v>
      </c>
      <c r="C72" s="63" t="s">
        <v>331</v>
      </c>
      <c r="D72" s="63" t="s">
        <v>332</v>
      </c>
      <c r="E72" s="63" t="s">
        <v>363</v>
      </c>
      <c r="F72" t="str">
        <f t="shared" si="2"/>
        <v>E006</v>
      </c>
      <c r="G72" t="str">
        <f t="shared" si="3"/>
        <v>-</v>
      </c>
    </row>
    <row r="73" spans="1:7" x14ac:dyDescent="0.25">
      <c r="A73" s="63">
        <v>2007</v>
      </c>
      <c r="B73" s="63" t="s">
        <v>393</v>
      </c>
      <c r="C73" s="63" t="s">
        <v>331</v>
      </c>
      <c r="D73" s="63" t="s">
        <v>332</v>
      </c>
      <c r="E73" s="63">
        <v>221</v>
      </c>
      <c r="F73" t="str">
        <f t="shared" si="2"/>
        <v>E007</v>
      </c>
      <c r="G73">
        <f t="shared" si="3"/>
        <v>221</v>
      </c>
    </row>
    <row r="74" spans="1:7" x14ac:dyDescent="0.25">
      <c r="A74" s="63">
        <v>2008</v>
      </c>
      <c r="B74" s="63" t="s">
        <v>394</v>
      </c>
      <c r="C74" s="63" t="s">
        <v>331</v>
      </c>
      <c r="D74" s="63" t="s">
        <v>332</v>
      </c>
      <c r="E74" s="63">
        <v>250</v>
      </c>
      <c r="F74" t="str">
        <f t="shared" si="2"/>
        <v>E007</v>
      </c>
      <c r="G74">
        <f t="shared" si="3"/>
        <v>250</v>
      </c>
    </row>
    <row r="75" spans="1:7" x14ac:dyDescent="0.25">
      <c r="A75" s="63">
        <v>2009</v>
      </c>
      <c r="B75" s="63" t="s">
        <v>395</v>
      </c>
      <c r="C75" s="63" t="s">
        <v>331</v>
      </c>
      <c r="D75" s="63" t="s">
        <v>332</v>
      </c>
      <c r="E75" s="63">
        <v>16</v>
      </c>
      <c r="F75" t="str">
        <f t="shared" si="2"/>
        <v>E008</v>
      </c>
      <c r="G75">
        <f t="shared" si="3"/>
        <v>16</v>
      </c>
    </row>
    <row r="76" spans="1:7" x14ac:dyDescent="0.25">
      <c r="A76" s="63">
        <v>2010</v>
      </c>
      <c r="B76" s="63" t="s">
        <v>396</v>
      </c>
      <c r="C76" s="63" t="s">
        <v>331</v>
      </c>
      <c r="D76" s="63" t="s">
        <v>332</v>
      </c>
      <c r="E76" s="63">
        <v>261</v>
      </c>
      <c r="F76" t="str">
        <f t="shared" si="2"/>
        <v>E008</v>
      </c>
      <c r="G76">
        <f t="shared" si="3"/>
        <v>261</v>
      </c>
    </row>
    <row r="77" spans="1:7" x14ac:dyDescent="0.25">
      <c r="A77" s="63">
        <v>2011</v>
      </c>
      <c r="B77" s="63" t="s">
        <v>397</v>
      </c>
      <c r="C77" s="63" t="s">
        <v>331</v>
      </c>
      <c r="D77" s="63" t="s">
        <v>332</v>
      </c>
      <c r="E77" s="63">
        <v>2</v>
      </c>
      <c r="F77" t="str">
        <f t="shared" si="2"/>
        <v>E012</v>
      </c>
      <c r="G77">
        <f t="shared" si="3"/>
        <v>2</v>
      </c>
    </row>
    <row r="78" spans="1:7" x14ac:dyDescent="0.25">
      <c r="A78" s="63">
        <v>2012</v>
      </c>
      <c r="B78" s="63" t="s">
        <v>398</v>
      </c>
      <c r="C78" s="63" t="s">
        <v>331</v>
      </c>
      <c r="D78" s="63" t="s">
        <v>332</v>
      </c>
      <c r="E78" s="63" t="s">
        <v>363</v>
      </c>
      <c r="F78" t="str">
        <f t="shared" si="2"/>
        <v>E017</v>
      </c>
      <c r="G78" t="str">
        <f t="shared" si="3"/>
        <v>-</v>
      </c>
    </row>
    <row r="79" spans="1:7" x14ac:dyDescent="0.25">
      <c r="A79" s="63">
        <v>2013</v>
      </c>
      <c r="B79" s="63" t="s">
        <v>399</v>
      </c>
      <c r="C79" s="63" t="s">
        <v>331</v>
      </c>
      <c r="D79" s="63" t="s">
        <v>332</v>
      </c>
      <c r="E79" s="63" t="s">
        <v>363</v>
      </c>
      <c r="F79" t="str">
        <f t="shared" si="2"/>
        <v>E017</v>
      </c>
      <c r="G79" t="str">
        <f t="shared" si="3"/>
        <v>-</v>
      </c>
    </row>
    <row r="80" spans="1:7" x14ac:dyDescent="0.25">
      <c r="A80" s="63">
        <v>2014</v>
      </c>
      <c r="B80" s="63" t="s">
        <v>400</v>
      </c>
      <c r="C80" s="63" t="s">
        <v>331</v>
      </c>
      <c r="D80" s="63" t="s">
        <v>332</v>
      </c>
      <c r="E80" s="63">
        <v>140</v>
      </c>
      <c r="F80" t="str">
        <f t="shared" si="2"/>
        <v>E018</v>
      </c>
      <c r="G80">
        <f t="shared" si="3"/>
        <v>140</v>
      </c>
    </row>
    <row r="81" spans="1:7" x14ac:dyDescent="0.25">
      <c r="A81" s="63">
        <v>2017</v>
      </c>
      <c r="B81" s="63" t="s">
        <v>401</v>
      </c>
      <c r="C81" s="63" t="s">
        <v>331</v>
      </c>
      <c r="D81" s="63" t="s">
        <v>332</v>
      </c>
      <c r="E81" s="63">
        <v>286</v>
      </c>
      <c r="F81" t="str">
        <f t="shared" si="2"/>
        <v>E029</v>
      </c>
      <c r="G81">
        <f t="shared" si="3"/>
        <v>286</v>
      </c>
    </row>
    <row r="82" spans="1:7" x14ac:dyDescent="0.25">
      <c r="A82" s="63">
        <v>2018</v>
      </c>
      <c r="B82" s="63" t="s">
        <v>864</v>
      </c>
      <c r="C82" s="63" t="s">
        <v>331</v>
      </c>
      <c r="D82" s="63" t="s">
        <v>332</v>
      </c>
      <c r="E82" s="63">
        <v>4</v>
      </c>
      <c r="F82" t="str">
        <f t="shared" si="2"/>
        <v>E070</v>
      </c>
      <c r="G82">
        <f t="shared" si="3"/>
        <v>4</v>
      </c>
    </row>
    <row r="83" spans="1:7" x14ac:dyDescent="0.25">
      <c r="A83" s="63">
        <v>3001</v>
      </c>
      <c r="B83" s="63" t="s">
        <v>402</v>
      </c>
      <c r="C83" s="63" t="s">
        <v>331</v>
      </c>
      <c r="D83" s="63" t="s">
        <v>332</v>
      </c>
      <c r="E83" s="63">
        <v>8</v>
      </c>
      <c r="F83" t="str">
        <f t="shared" si="2"/>
        <v>K004</v>
      </c>
      <c r="G83">
        <f t="shared" si="3"/>
        <v>8</v>
      </c>
    </row>
    <row r="84" spans="1:7" x14ac:dyDescent="0.25">
      <c r="A84" s="63">
        <v>3002</v>
      </c>
      <c r="B84" s="63" t="s">
        <v>403</v>
      </c>
      <c r="C84" s="63" t="s">
        <v>331</v>
      </c>
      <c r="D84" s="63" t="s">
        <v>332</v>
      </c>
      <c r="E84" s="63">
        <v>13</v>
      </c>
      <c r="F84" t="str">
        <f t="shared" si="2"/>
        <v>K005</v>
      </c>
      <c r="G84">
        <f t="shared" si="3"/>
        <v>13</v>
      </c>
    </row>
    <row r="85" spans="1:7" x14ac:dyDescent="0.25">
      <c r="A85" s="63">
        <v>3003</v>
      </c>
      <c r="B85" s="63" t="s">
        <v>404</v>
      </c>
      <c r="C85" s="63" t="s">
        <v>331</v>
      </c>
      <c r="D85" s="63" t="s">
        <v>332</v>
      </c>
      <c r="E85" s="63">
        <v>1</v>
      </c>
      <c r="F85" t="str">
        <f t="shared" si="2"/>
        <v>K008</v>
      </c>
      <c r="G85">
        <f t="shared" si="3"/>
        <v>1</v>
      </c>
    </row>
    <row r="86" spans="1:7" x14ac:dyDescent="0.25">
      <c r="A86" s="63">
        <v>3004</v>
      </c>
      <c r="B86" s="63" t="s">
        <v>405</v>
      </c>
      <c r="C86" s="63" t="s">
        <v>331</v>
      </c>
      <c r="D86" s="63" t="s">
        <v>332</v>
      </c>
      <c r="E86" s="63">
        <v>0</v>
      </c>
      <c r="F86" t="str">
        <f t="shared" si="2"/>
        <v>K009</v>
      </c>
      <c r="G86">
        <f t="shared" si="3"/>
        <v>0</v>
      </c>
    </row>
    <row r="87" spans="1:7" x14ac:dyDescent="0.25">
      <c r="A87" s="63">
        <v>3005</v>
      </c>
      <c r="B87" s="63" t="s">
        <v>406</v>
      </c>
      <c r="C87" s="63" t="s">
        <v>331</v>
      </c>
      <c r="D87" s="63" t="s">
        <v>332</v>
      </c>
      <c r="E87" s="63">
        <v>90</v>
      </c>
      <c r="F87" t="str">
        <f t="shared" si="2"/>
        <v>K011</v>
      </c>
      <c r="G87">
        <f t="shared" si="3"/>
        <v>90</v>
      </c>
    </row>
    <row r="88" spans="1:7" x14ac:dyDescent="0.25">
      <c r="A88" s="63">
        <v>3007</v>
      </c>
      <c r="B88" s="63" t="s">
        <v>407</v>
      </c>
      <c r="C88" s="63" t="s">
        <v>331</v>
      </c>
      <c r="D88" s="63" t="s">
        <v>332</v>
      </c>
      <c r="E88" s="63">
        <v>151</v>
      </c>
      <c r="F88" t="str">
        <f t="shared" si="2"/>
        <v>K012</v>
      </c>
      <c r="G88">
        <f t="shared" si="3"/>
        <v>151</v>
      </c>
    </row>
    <row r="89" spans="1:7" x14ac:dyDescent="0.25">
      <c r="A89" s="63">
        <v>3008</v>
      </c>
      <c r="B89" s="63" t="s">
        <v>408</v>
      </c>
      <c r="C89" s="63" t="s">
        <v>331</v>
      </c>
      <c r="D89" s="63" t="s">
        <v>332</v>
      </c>
      <c r="E89" s="63" t="s">
        <v>363</v>
      </c>
      <c r="F89" t="str">
        <f t="shared" si="2"/>
        <v>K013</v>
      </c>
      <c r="G89" t="str">
        <f t="shared" si="3"/>
        <v>-</v>
      </c>
    </row>
    <row r="90" spans="1:7" x14ac:dyDescent="0.25">
      <c r="A90" s="63">
        <v>3009</v>
      </c>
      <c r="B90" s="63" t="s">
        <v>409</v>
      </c>
      <c r="C90" s="63" t="s">
        <v>331</v>
      </c>
      <c r="D90" s="63" t="s">
        <v>332</v>
      </c>
      <c r="E90" s="63">
        <v>98</v>
      </c>
      <c r="F90" t="str">
        <f t="shared" si="2"/>
        <v>K017</v>
      </c>
      <c r="G90">
        <f t="shared" si="3"/>
        <v>98</v>
      </c>
    </row>
    <row r="91" spans="1:7" x14ac:dyDescent="0.25">
      <c r="A91" s="63">
        <v>3010</v>
      </c>
      <c r="B91" s="63" t="s">
        <v>410</v>
      </c>
      <c r="C91" s="63" t="s">
        <v>331</v>
      </c>
      <c r="D91" s="63" t="s">
        <v>332</v>
      </c>
      <c r="E91" s="63">
        <v>2</v>
      </c>
      <c r="F91" t="str">
        <f t="shared" si="2"/>
        <v>K017</v>
      </c>
      <c r="G91">
        <f t="shared" si="3"/>
        <v>2</v>
      </c>
    </row>
    <row r="92" spans="1:7" x14ac:dyDescent="0.25">
      <c r="A92" s="63">
        <v>3011</v>
      </c>
      <c r="B92" s="63" t="s">
        <v>411</v>
      </c>
      <c r="C92" s="63" t="s">
        <v>331</v>
      </c>
      <c r="D92" s="63" t="s">
        <v>332</v>
      </c>
      <c r="E92" s="63">
        <v>438</v>
      </c>
      <c r="F92" t="str">
        <f t="shared" si="2"/>
        <v>K020</v>
      </c>
      <c r="G92">
        <f t="shared" si="3"/>
        <v>438</v>
      </c>
    </row>
    <row r="93" spans="1:7" x14ac:dyDescent="0.25">
      <c r="A93" s="63">
        <v>3012</v>
      </c>
      <c r="B93" s="63" t="s">
        <v>412</v>
      </c>
      <c r="C93" s="63" t="s">
        <v>331</v>
      </c>
      <c r="D93" s="63" t="s">
        <v>332</v>
      </c>
      <c r="E93" s="63">
        <v>338</v>
      </c>
      <c r="F93" t="str">
        <f t="shared" si="2"/>
        <v>K020</v>
      </c>
      <c r="G93">
        <f t="shared" si="3"/>
        <v>338</v>
      </c>
    </row>
    <row r="94" spans="1:7" x14ac:dyDescent="0.25">
      <c r="A94" s="63">
        <v>3013</v>
      </c>
      <c r="B94" s="63" t="s">
        <v>413</v>
      </c>
      <c r="C94" s="63" t="s">
        <v>331</v>
      </c>
      <c r="D94" s="63" t="s">
        <v>332</v>
      </c>
      <c r="E94" s="63">
        <v>3</v>
      </c>
      <c r="F94" t="str">
        <f t="shared" si="2"/>
        <v>K021</v>
      </c>
      <c r="G94">
        <f t="shared" si="3"/>
        <v>3</v>
      </c>
    </row>
    <row r="95" spans="1:7" x14ac:dyDescent="0.25">
      <c r="A95" s="63">
        <v>3014</v>
      </c>
      <c r="B95" s="63" t="s">
        <v>865</v>
      </c>
      <c r="C95" s="63" t="s">
        <v>331</v>
      </c>
      <c r="D95" s="63" t="s">
        <v>332</v>
      </c>
      <c r="E95" s="63">
        <v>9</v>
      </c>
      <c r="F95" t="str">
        <f t="shared" si="2"/>
        <v>K022</v>
      </c>
      <c r="G95">
        <f t="shared" si="3"/>
        <v>9</v>
      </c>
    </row>
    <row r="96" spans="1:7" x14ac:dyDescent="0.25">
      <c r="A96" s="63">
        <v>3016</v>
      </c>
      <c r="B96" s="63" t="s">
        <v>414</v>
      </c>
      <c r="C96" s="63" t="s">
        <v>331</v>
      </c>
      <c r="D96" s="63" t="s">
        <v>332</v>
      </c>
      <c r="E96" s="63" t="s">
        <v>363</v>
      </c>
      <c r="F96" t="str">
        <f t="shared" si="2"/>
        <v>K023</v>
      </c>
      <c r="G96" t="str">
        <f t="shared" si="3"/>
        <v>-</v>
      </c>
    </row>
    <row r="97" spans="1:7" x14ac:dyDescent="0.25">
      <c r="A97" s="63">
        <v>3017</v>
      </c>
      <c r="B97" s="63" t="s">
        <v>415</v>
      </c>
      <c r="C97" s="63" t="s">
        <v>331</v>
      </c>
      <c r="D97" s="63" t="s">
        <v>332</v>
      </c>
      <c r="E97" s="63">
        <v>0</v>
      </c>
      <c r="F97" t="str">
        <f t="shared" si="2"/>
        <v>K023</v>
      </c>
      <c r="G97">
        <f t="shared" si="3"/>
        <v>0</v>
      </c>
    </row>
    <row r="98" spans="1:7" x14ac:dyDescent="0.25">
      <c r="A98" s="63">
        <v>3018</v>
      </c>
      <c r="B98" s="63" t="s">
        <v>416</v>
      </c>
      <c r="C98" s="63" t="s">
        <v>331</v>
      </c>
      <c r="D98" s="63" t="s">
        <v>332</v>
      </c>
      <c r="E98" s="63">
        <v>3</v>
      </c>
      <c r="F98" t="str">
        <f t="shared" si="2"/>
        <v>K024</v>
      </c>
      <c r="G98">
        <f t="shared" si="3"/>
        <v>3</v>
      </c>
    </row>
    <row r="99" spans="1:7" x14ac:dyDescent="0.25">
      <c r="A99" s="63">
        <v>3019</v>
      </c>
      <c r="B99" s="63" t="s">
        <v>417</v>
      </c>
      <c r="C99" s="63" t="s">
        <v>331</v>
      </c>
      <c r="D99" s="63" t="s">
        <v>332</v>
      </c>
      <c r="E99" s="63">
        <v>1</v>
      </c>
      <c r="F99" t="str">
        <f t="shared" si="2"/>
        <v>K025</v>
      </c>
      <c r="G99">
        <f t="shared" si="3"/>
        <v>1</v>
      </c>
    </row>
    <row r="100" spans="1:7" x14ac:dyDescent="0.25">
      <c r="A100" s="63">
        <v>3020</v>
      </c>
      <c r="B100" s="63" t="s">
        <v>418</v>
      </c>
      <c r="C100" s="63" t="s">
        <v>331</v>
      </c>
      <c r="D100" s="63" t="s">
        <v>332</v>
      </c>
      <c r="E100" s="63">
        <v>72</v>
      </c>
      <c r="F100" t="str">
        <f t="shared" si="2"/>
        <v>K026</v>
      </c>
      <c r="G100">
        <f t="shared" si="3"/>
        <v>72</v>
      </c>
    </row>
    <row r="101" spans="1:7" x14ac:dyDescent="0.25">
      <c r="A101" s="63">
        <v>3022</v>
      </c>
      <c r="B101" s="63" t="s">
        <v>419</v>
      </c>
      <c r="C101" s="63" t="s">
        <v>331</v>
      </c>
      <c r="D101" s="63" t="s">
        <v>332</v>
      </c>
      <c r="E101" s="63">
        <v>5</v>
      </c>
      <c r="F101" t="str">
        <f t="shared" si="2"/>
        <v>K029</v>
      </c>
      <c r="G101">
        <f t="shared" si="3"/>
        <v>5</v>
      </c>
    </row>
    <row r="102" spans="1:7" x14ac:dyDescent="0.25">
      <c r="A102" s="63">
        <v>3023</v>
      </c>
      <c r="B102" s="63" t="s">
        <v>420</v>
      </c>
      <c r="C102" s="63" t="s">
        <v>331</v>
      </c>
      <c r="D102" s="63" t="s">
        <v>332</v>
      </c>
      <c r="E102" s="63">
        <v>84</v>
      </c>
      <c r="F102" t="str">
        <f t="shared" si="2"/>
        <v>K032</v>
      </c>
      <c r="G102">
        <f t="shared" si="3"/>
        <v>84</v>
      </c>
    </row>
    <row r="103" spans="1:7" x14ac:dyDescent="0.25">
      <c r="A103" s="63">
        <v>3024</v>
      </c>
      <c r="B103" s="63" t="s">
        <v>866</v>
      </c>
      <c r="C103" s="63" t="s">
        <v>331</v>
      </c>
      <c r="D103" s="63" t="s">
        <v>332</v>
      </c>
      <c r="E103" s="63">
        <v>190</v>
      </c>
      <c r="F103" t="str">
        <f t="shared" si="2"/>
        <v>K033</v>
      </c>
      <c r="G103">
        <f t="shared" si="3"/>
        <v>190</v>
      </c>
    </row>
    <row r="104" spans="1:7" x14ac:dyDescent="0.25">
      <c r="A104" s="63">
        <v>3026</v>
      </c>
      <c r="B104" s="63" t="s">
        <v>421</v>
      </c>
      <c r="C104" s="63" t="s">
        <v>331</v>
      </c>
      <c r="D104" s="63" t="s">
        <v>332</v>
      </c>
      <c r="E104" s="63" t="s">
        <v>363</v>
      </c>
      <c r="F104" t="str">
        <f t="shared" si="2"/>
        <v>K034</v>
      </c>
      <c r="G104" t="str">
        <f t="shared" si="3"/>
        <v>-</v>
      </c>
    </row>
    <row r="105" spans="1:7" x14ac:dyDescent="0.25">
      <c r="A105" s="63">
        <v>3027</v>
      </c>
      <c r="B105" s="63" t="s">
        <v>422</v>
      </c>
      <c r="C105" s="63" t="s">
        <v>331</v>
      </c>
      <c r="D105" s="63" t="s">
        <v>332</v>
      </c>
      <c r="E105" s="63" t="s">
        <v>363</v>
      </c>
      <c r="F105" t="str">
        <f t="shared" si="2"/>
        <v>K035</v>
      </c>
      <c r="G105" t="str">
        <f t="shared" si="3"/>
        <v>-</v>
      </c>
    </row>
    <row r="106" spans="1:7" x14ac:dyDescent="0.25">
      <c r="A106" s="63">
        <v>3028</v>
      </c>
      <c r="B106" s="63" t="s">
        <v>423</v>
      </c>
      <c r="C106" s="63" t="s">
        <v>331</v>
      </c>
      <c r="D106" s="63" t="s">
        <v>332</v>
      </c>
      <c r="E106" s="63" t="s">
        <v>363</v>
      </c>
      <c r="F106" t="str">
        <f t="shared" si="2"/>
        <v>K036</v>
      </c>
      <c r="G106" t="str">
        <f t="shared" si="3"/>
        <v>-</v>
      </c>
    </row>
    <row r="107" spans="1:7" x14ac:dyDescent="0.25">
      <c r="A107" s="63">
        <v>3029</v>
      </c>
      <c r="B107" s="63" t="s">
        <v>424</v>
      </c>
      <c r="C107" s="63" t="s">
        <v>331</v>
      </c>
      <c r="D107" s="63" t="s">
        <v>332</v>
      </c>
      <c r="E107" s="63" t="s">
        <v>363</v>
      </c>
      <c r="F107" t="str">
        <f t="shared" si="2"/>
        <v>K037</v>
      </c>
      <c r="G107" t="str">
        <f t="shared" si="3"/>
        <v>-</v>
      </c>
    </row>
    <row r="108" spans="1:7" x14ac:dyDescent="0.25">
      <c r="A108" s="63">
        <v>3030</v>
      </c>
      <c r="B108" s="63" t="s">
        <v>425</v>
      </c>
      <c r="C108" s="63" t="s">
        <v>331</v>
      </c>
      <c r="D108" s="63" t="s">
        <v>332</v>
      </c>
      <c r="E108" s="63" t="s">
        <v>363</v>
      </c>
      <c r="F108" t="str">
        <f t="shared" si="2"/>
        <v>K041</v>
      </c>
      <c r="G108" t="str">
        <f t="shared" si="3"/>
        <v>-</v>
      </c>
    </row>
    <row r="109" spans="1:7" x14ac:dyDescent="0.25">
      <c r="A109" s="63">
        <v>3031</v>
      </c>
      <c r="B109" s="63" t="s">
        <v>426</v>
      </c>
      <c r="C109" s="63" t="s">
        <v>331</v>
      </c>
      <c r="D109" s="63" t="s">
        <v>332</v>
      </c>
      <c r="E109" s="63" t="s">
        <v>363</v>
      </c>
      <c r="F109" t="str">
        <f t="shared" si="2"/>
        <v>K043</v>
      </c>
      <c r="G109" t="str">
        <f t="shared" si="3"/>
        <v>-</v>
      </c>
    </row>
    <row r="110" spans="1:7" x14ac:dyDescent="0.25">
      <c r="A110" s="63">
        <v>3032</v>
      </c>
      <c r="B110" s="63" t="s">
        <v>427</v>
      </c>
      <c r="C110" s="63" t="s">
        <v>331</v>
      </c>
      <c r="D110" s="63" t="s">
        <v>332</v>
      </c>
      <c r="E110" s="63" t="s">
        <v>363</v>
      </c>
      <c r="F110" t="str">
        <f t="shared" si="2"/>
        <v>K081</v>
      </c>
      <c r="G110" t="str">
        <f t="shared" si="3"/>
        <v>-</v>
      </c>
    </row>
    <row r="111" spans="1:7" x14ac:dyDescent="0.25">
      <c r="A111" s="63">
        <v>3033</v>
      </c>
      <c r="B111" s="63" t="s">
        <v>867</v>
      </c>
      <c r="C111" s="63" t="s">
        <v>331</v>
      </c>
      <c r="D111" s="63" t="s">
        <v>332</v>
      </c>
      <c r="E111" s="63">
        <v>93</v>
      </c>
      <c r="F111" t="str">
        <f t="shared" si="2"/>
        <v>K085</v>
      </c>
      <c r="G111">
        <f t="shared" si="3"/>
        <v>93</v>
      </c>
    </row>
    <row r="112" spans="1:7" x14ac:dyDescent="0.25">
      <c r="A112" s="63">
        <v>3035</v>
      </c>
      <c r="B112" s="63" t="s">
        <v>428</v>
      </c>
      <c r="C112" s="63" t="s">
        <v>331</v>
      </c>
      <c r="D112" s="63" t="s">
        <v>332</v>
      </c>
      <c r="E112" s="63">
        <v>1</v>
      </c>
      <c r="F112" t="str">
        <f t="shared" si="2"/>
        <v>K086</v>
      </c>
      <c r="G112">
        <f t="shared" si="3"/>
        <v>1</v>
      </c>
    </row>
    <row r="113" spans="1:7" x14ac:dyDescent="0.25">
      <c r="A113" s="63">
        <v>3036</v>
      </c>
      <c r="B113" s="63" t="s">
        <v>429</v>
      </c>
      <c r="C113" s="63" t="s">
        <v>331</v>
      </c>
      <c r="D113" s="63" t="s">
        <v>332</v>
      </c>
      <c r="E113" s="63">
        <v>1</v>
      </c>
      <c r="F113" t="str">
        <f t="shared" si="2"/>
        <v>K086</v>
      </c>
      <c r="G113">
        <f t="shared" si="3"/>
        <v>1</v>
      </c>
    </row>
    <row r="114" spans="1:7" x14ac:dyDescent="0.25">
      <c r="A114" s="63">
        <v>3037</v>
      </c>
      <c r="B114" s="63" t="s">
        <v>868</v>
      </c>
      <c r="C114" s="63" t="s">
        <v>331</v>
      </c>
      <c r="D114" s="63" t="s">
        <v>332</v>
      </c>
      <c r="E114" s="63">
        <v>9</v>
      </c>
      <c r="F114" t="str">
        <f t="shared" si="2"/>
        <v>K090</v>
      </c>
      <c r="G114">
        <f t="shared" si="3"/>
        <v>9</v>
      </c>
    </row>
    <row r="115" spans="1:7" x14ac:dyDescent="0.25">
      <c r="A115" s="63">
        <v>3039</v>
      </c>
      <c r="B115" s="63" t="s">
        <v>430</v>
      </c>
      <c r="C115" s="63" t="s">
        <v>331</v>
      </c>
      <c r="D115" s="63" t="s">
        <v>332</v>
      </c>
      <c r="E115" s="63">
        <v>37</v>
      </c>
      <c r="F115" t="str">
        <f t="shared" si="2"/>
        <v>K091</v>
      </c>
      <c r="G115">
        <f t="shared" si="3"/>
        <v>37</v>
      </c>
    </row>
    <row r="116" spans="1:7" x14ac:dyDescent="0.25">
      <c r="A116" s="63">
        <v>3040</v>
      </c>
      <c r="B116" s="63" t="s">
        <v>431</v>
      </c>
      <c r="C116" s="63" t="s">
        <v>331</v>
      </c>
      <c r="D116" s="63" t="s">
        <v>332</v>
      </c>
      <c r="E116" s="63">
        <v>88</v>
      </c>
      <c r="F116" t="str">
        <f t="shared" si="2"/>
        <v>K091</v>
      </c>
      <c r="G116">
        <f t="shared" si="3"/>
        <v>88</v>
      </c>
    </row>
    <row r="117" spans="1:7" x14ac:dyDescent="0.25">
      <c r="A117" s="63">
        <v>3041</v>
      </c>
      <c r="B117" s="63" t="s">
        <v>432</v>
      </c>
      <c r="C117" s="63" t="s">
        <v>331</v>
      </c>
      <c r="D117" s="63" t="s">
        <v>332</v>
      </c>
      <c r="E117" s="63">
        <v>66</v>
      </c>
      <c r="F117" t="str">
        <f t="shared" si="2"/>
        <v>K092</v>
      </c>
      <c r="G117">
        <f t="shared" si="3"/>
        <v>66</v>
      </c>
    </row>
    <row r="118" spans="1:7" x14ac:dyDescent="0.25">
      <c r="A118" s="63">
        <v>3043</v>
      </c>
      <c r="B118" s="63" t="s">
        <v>869</v>
      </c>
      <c r="C118" s="63" t="s">
        <v>331</v>
      </c>
      <c r="D118" s="63" t="s">
        <v>332</v>
      </c>
      <c r="E118" s="63" t="s">
        <v>363</v>
      </c>
      <c r="F118" t="str">
        <f t="shared" si="2"/>
        <v>K093</v>
      </c>
      <c r="G118" t="str">
        <f t="shared" si="3"/>
        <v>-</v>
      </c>
    </row>
    <row r="119" spans="1:7" x14ac:dyDescent="0.25">
      <c r="A119" s="63">
        <v>3045</v>
      </c>
      <c r="B119" s="63" t="s">
        <v>870</v>
      </c>
      <c r="C119" s="63" t="s">
        <v>331</v>
      </c>
      <c r="D119" s="63" t="s">
        <v>332</v>
      </c>
      <c r="E119" s="63" t="s">
        <v>363</v>
      </c>
      <c r="F119" t="str">
        <f t="shared" si="2"/>
        <v>K094</v>
      </c>
      <c r="G119" t="str">
        <f t="shared" si="3"/>
        <v>-</v>
      </c>
    </row>
    <row r="120" spans="1:7" x14ac:dyDescent="0.25">
      <c r="A120" s="63">
        <v>3046</v>
      </c>
      <c r="B120" s="63" t="s">
        <v>871</v>
      </c>
      <c r="C120" s="63" t="s">
        <v>331</v>
      </c>
      <c r="D120" s="63" t="s">
        <v>332</v>
      </c>
      <c r="E120" s="63" t="s">
        <v>363</v>
      </c>
      <c r="F120" t="str">
        <f t="shared" si="2"/>
        <v>K095</v>
      </c>
      <c r="G120" t="str">
        <f t="shared" si="3"/>
        <v>-</v>
      </c>
    </row>
    <row r="121" spans="1:7" x14ac:dyDescent="0.25">
      <c r="A121" s="63">
        <v>3049</v>
      </c>
      <c r="B121" s="63" t="s">
        <v>872</v>
      </c>
      <c r="C121" s="63" t="s">
        <v>331</v>
      </c>
      <c r="D121" s="63" t="s">
        <v>332</v>
      </c>
      <c r="E121" s="63" t="s">
        <v>363</v>
      </c>
      <c r="F121" t="str">
        <f t="shared" si="2"/>
        <v>K096</v>
      </c>
      <c r="G121" t="str">
        <f t="shared" si="3"/>
        <v>-</v>
      </c>
    </row>
    <row r="122" spans="1:7" x14ac:dyDescent="0.25">
      <c r="A122" s="63">
        <v>3050</v>
      </c>
      <c r="B122" s="63" t="s">
        <v>873</v>
      </c>
      <c r="C122" s="63" t="s">
        <v>331</v>
      </c>
      <c r="D122" s="63" t="s">
        <v>332</v>
      </c>
      <c r="E122" s="63" t="s">
        <v>363</v>
      </c>
      <c r="F122" t="str">
        <f t="shared" si="2"/>
        <v>K097</v>
      </c>
      <c r="G122" t="str">
        <f t="shared" si="3"/>
        <v>-</v>
      </c>
    </row>
    <row r="123" spans="1:7" x14ac:dyDescent="0.25">
      <c r="A123" s="63">
        <v>3052</v>
      </c>
      <c r="B123" s="63" t="s">
        <v>874</v>
      </c>
      <c r="C123" s="63" t="s">
        <v>331</v>
      </c>
      <c r="D123" s="63" t="s">
        <v>332</v>
      </c>
      <c r="E123" s="63" t="s">
        <v>363</v>
      </c>
      <c r="F123" t="str">
        <f t="shared" si="2"/>
        <v>K098</v>
      </c>
      <c r="G123" t="str">
        <f t="shared" si="3"/>
        <v>-</v>
      </c>
    </row>
    <row r="124" spans="1:7" x14ac:dyDescent="0.25">
      <c r="A124" s="63">
        <v>3054</v>
      </c>
      <c r="B124" s="63" t="s">
        <v>875</v>
      </c>
      <c r="C124" s="63" t="s">
        <v>331</v>
      </c>
      <c r="D124" s="63" t="s">
        <v>332</v>
      </c>
      <c r="E124" s="63" t="s">
        <v>363</v>
      </c>
      <c r="F124" t="str">
        <f t="shared" si="2"/>
        <v>K099</v>
      </c>
      <c r="G124" t="str">
        <f t="shared" si="3"/>
        <v>-</v>
      </c>
    </row>
    <row r="125" spans="1:7" x14ac:dyDescent="0.25">
      <c r="A125" s="63">
        <v>3056</v>
      </c>
      <c r="B125" s="63" t="s">
        <v>876</v>
      </c>
      <c r="C125" s="63" t="s">
        <v>331</v>
      </c>
      <c r="D125" s="63" t="s">
        <v>332</v>
      </c>
      <c r="E125" s="63" t="s">
        <v>363</v>
      </c>
      <c r="F125" t="str">
        <f t="shared" si="2"/>
        <v>K106</v>
      </c>
      <c r="G125" t="str">
        <f t="shared" si="3"/>
        <v>-</v>
      </c>
    </row>
    <row r="126" spans="1:7" x14ac:dyDescent="0.25">
      <c r="A126" s="63">
        <v>3059</v>
      </c>
      <c r="B126" s="63" t="s">
        <v>877</v>
      </c>
      <c r="C126" s="63" t="s">
        <v>331</v>
      </c>
      <c r="D126" s="63" t="s">
        <v>332</v>
      </c>
      <c r="E126" s="63">
        <v>1</v>
      </c>
      <c r="F126" t="str">
        <f t="shared" si="2"/>
        <v>K15A</v>
      </c>
      <c r="G126">
        <f t="shared" si="3"/>
        <v>1</v>
      </c>
    </row>
    <row r="127" spans="1:7" x14ac:dyDescent="0.25">
      <c r="A127" s="63">
        <v>3061</v>
      </c>
      <c r="B127" s="63" t="s">
        <v>878</v>
      </c>
      <c r="C127" s="63" t="s">
        <v>331</v>
      </c>
      <c r="D127" s="63" t="s">
        <v>332</v>
      </c>
      <c r="E127" s="63">
        <v>1</v>
      </c>
      <c r="F127" t="str">
        <f t="shared" si="2"/>
        <v>K15B</v>
      </c>
      <c r="G127">
        <f t="shared" si="3"/>
        <v>1</v>
      </c>
    </row>
    <row r="128" spans="1:7" x14ac:dyDescent="0.25">
      <c r="A128" s="63">
        <v>3063</v>
      </c>
      <c r="B128" s="63" t="s">
        <v>879</v>
      </c>
      <c r="C128" s="63" t="s">
        <v>331</v>
      </c>
      <c r="D128" s="63" t="s">
        <v>332</v>
      </c>
      <c r="E128" s="63" t="s">
        <v>363</v>
      </c>
      <c r="F128" t="str">
        <f t="shared" si="2"/>
        <v>K15C</v>
      </c>
      <c r="G128" t="str">
        <f t="shared" si="3"/>
        <v>-</v>
      </c>
    </row>
    <row r="129" spans="1:7" x14ac:dyDescent="0.25">
      <c r="A129" s="63">
        <v>3065</v>
      </c>
      <c r="B129" s="63" t="s">
        <v>880</v>
      </c>
      <c r="C129" s="63" t="s">
        <v>331</v>
      </c>
      <c r="D129" s="63" t="s">
        <v>332</v>
      </c>
      <c r="E129" s="63" t="s">
        <v>363</v>
      </c>
      <c r="F129" t="str">
        <f t="shared" si="2"/>
        <v>K15K</v>
      </c>
      <c r="G129" t="str">
        <f t="shared" si="3"/>
        <v>-</v>
      </c>
    </row>
    <row r="130" spans="1:7" x14ac:dyDescent="0.25">
      <c r="A130" s="63">
        <v>3067</v>
      </c>
      <c r="B130" s="63" t="s">
        <v>881</v>
      </c>
      <c r="C130" s="63" t="s">
        <v>331</v>
      </c>
      <c r="D130" s="63" t="s">
        <v>332</v>
      </c>
      <c r="E130" s="63">
        <v>27</v>
      </c>
      <c r="F130" t="str">
        <f t="shared" si="2"/>
        <v>K90A</v>
      </c>
      <c r="G130">
        <f t="shared" si="3"/>
        <v>27</v>
      </c>
    </row>
    <row r="131" spans="1:7" x14ac:dyDescent="0.25">
      <c r="A131" s="63">
        <v>3069</v>
      </c>
      <c r="B131" s="63" t="s">
        <v>882</v>
      </c>
      <c r="C131" s="63" t="s">
        <v>331</v>
      </c>
      <c r="D131" s="63" t="s">
        <v>332</v>
      </c>
      <c r="E131" s="63">
        <v>19</v>
      </c>
      <c r="F131" t="str">
        <f t="shared" ref="F131:F194" si="4">LEFT(B131,LEN(B131)-2)</f>
        <v>K90B</v>
      </c>
      <c r="G131">
        <f t="shared" ref="G131:G194" si="5">E131</f>
        <v>19</v>
      </c>
    </row>
    <row r="132" spans="1:7" x14ac:dyDescent="0.25">
      <c r="A132" s="63">
        <v>3071</v>
      </c>
      <c r="B132" s="63" t="s">
        <v>883</v>
      </c>
      <c r="C132" s="63" t="s">
        <v>331</v>
      </c>
      <c r="D132" s="63" t="s">
        <v>332</v>
      </c>
      <c r="E132" s="63" t="s">
        <v>363</v>
      </c>
      <c r="F132" t="str">
        <f t="shared" si="4"/>
        <v>K90C</v>
      </c>
      <c r="G132" t="str">
        <f t="shared" si="5"/>
        <v>-</v>
      </c>
    </row>
    <row r="133" spans="1:7" x14ac:dyDescent="0.25">
      <c r="A133" s="63">
        <v>3073</v>
      </c>
      <c r="B133" s="63" t="s">
        <v>884</v>
      </c>
      <c r="C133" s="63" t="s">
        <v>331</v>
      </c>
      <c r="D133" s="63" t="s">
        <v>332</v>
      </c>
      <c r="E133" s="63" t="s">
        <v>363</v>
      </c>
      <c r="F133" t="str">
        <f t="shared" si="4"/>
        <v>K90D</v>
      </c>
      <c r="G133" t="str">
        <f t="shared" si="5"/>
        <v>-</v>
      </c>
    </row>
    <row r="134" spans="1:7" x14ac:dyDescent="0.25">
      <c r="A134" s="63">
        <v>3075</v>
      </c>
      <c r="B134" s="63" t="s">
        <v>885</v>
      </c>
      <c r="C134" s="63" t="s">
        <v>827</v>
      </c>
      <c r="D134" s="63" t="s">
        <v>828</v>
      </c>
      <c r="E134" s="63">
        <v>81</v>
      </c>
      <c r="F134" t="str">
        <f t="shared" si="4"/>
        <v>KA-B</v>
      </c>
      <c r="G134">
        <f t="shared" si="5"/>
        <v>81</v>
      </c>
    </row>
    <row r="135" spans="1:7" x14ac:dyDescent="0.25">
      <c r="A135" s="63">
        <v>3076</v>
      </c>
      <c r="B135" s="63" t="s">
        <v>886</v>
      </c>
      <c r="C135" s="63" t="s">
        <v>827</v>
      </c>
      <c r="D135" s="63" t="s">
        <v>828</v>
      </c>
      <c r="E135" s="63">
        <v>207</v>
      </c>
      <c r="F135" t="str">
        <f t="shared" si="4"/>
        <v>KB-A</v>
      </c>
      <c r="G135">
        <f t="shared" si="5"/>
        <v>207</v>
      </c>
    </row>
    <row r="136" spans="1:7" x14ac:dyDescent="0.25">
      <c r="A136" s="63">
        <v>3078</v>
      </c>
      <c r="B136" s="63" t="s">
        <v>433</v>
      </c>
      <c r="C136" s="63" t="s">
        <v>331</v>
      </c>
      <c r="D136" s="63" t="s">
        <v>332</v>
      </c>
      <c r="E136" s="63">
        <v>181</v>
      </c>
      <c r="F136" t="str">
        <f t="shared" si="4"/>
        <v>KPRD</v>
      </c>
      <c r="G136">
        <f t="shared" si="5"/>
        <v>181</v>
      </c>
    </row>
    <row r="137" spans="1:7" x14ac:dyDescent="0.25">
      <c r="A137" s="63">
        <v>4001</v>
      </c>
      <c r="B137" s="63" t="s">
        <v>434</v>
      </c>
      <c r="C137" s="63" t="s">
        <v>331</v>
      </c>
      <c r="D137" s="63" t="s">
        <v>332</v>
      </c>
      <c r="E137" s="63">
        <v>547</v>
      </c>
      <c r="F137" t="str">
        <f t="shared" si="4"/>
        <v>M001</v>
      </c>
      <c r="G137">
        <f t="shared" si="5"/>
        <v>547</v>
      </c>
    </row>
    <row r="138" spans="1:7" x14ac:dyDescent="0.25">
      <c r="A138" s="63">
        <v>4002</v>
      </c>
      <c r="B138" s="63" t="s">
        <v>435</v>
      </c>
      <c r="C138" s="63" t="s">
        <v>331</v>
      </c>
      <c r="D138" s="63" t="s">
        <v>332</v>
      </c>
      <c r="E138" s="63" t="s">
        <v>363</v>
      </c>
      <c r="F138" t="str">
        <f t="shared" si="4"/>
        <v>M001</v>
      </c>
      <c r="G138" t="str">
        <f t="shared" si="5"/>
        <v>-</v>
      </c>
    </row>
    <row r="139" spans="1:7" x14ac:dyDescent="0.25">
      <c r="A139" s="63">
        <v>4003</v>
      </c>
      <c r="B139" s="63" t="s">
        <v>436</v>
      </c>
      <c r="C139" s="63" t="s">
        <v>331</v>
      </c>
      <c r="D139" s="63" t="s">
        <v>332</v>
      </c>
      <c r="E139" s="63">
        <v>745</v>
      </c>
      <c r="F139" t="str">
        <f t="shared" si="4"/>
        <v>M002</v>
      </c>
      <c r="G139">
        <f t="shared" si="5"/>
        <v>745</v>
      </c>
    </row>
    <row r="140" spans="1:7" x14ac:dyDescent="0.25">
      <c r="A140" s="63">
        <v>4004</v>
      </c>
      <c r="B140" s="63" t="s">
        <v>437</v>
      </c>
      <c r="C140" s="63" t="s">
        <v>331</v>
      </c>
      <c r="D140" s="63" t="s">
        <v>332</v>
      </c>
      <c r="E140" s="63">
        <v>166</v>
      </c>
      <c r="F140" t="str">
        <f t="shared" si="4"/>
        <v>M002</v>
      </c>
      <c r="G140">
        <f t="shared" si="5"/>
        <v>166</v>
      </c>
    </row>
    <row r="141" spans="1:7" x14ac:dyDescent="0.25">
      <c r="A141" s="63">
        <v>4005</v>
      </c>
      <c r="B141" s="63" t="s">
        <v>438</v>
      </c>
      <c r="C141" s="63" t="s">
        <v>331</v>
      </c>
      <c r="D141" s="63" t="s">
        <v>332</v>
      </c>
      <c r="E141" s="63">
        <v>91</v>
      </c>
      <c r="F141" t="str">
        <f t="shared" si="4"/>
        <v>M003</v>
      </c>
      <c r="G141">
        <f t="shared" si="5"/>
        <v>91</v>
      </c>
    </row>
    <row r="142" spans="1:7" x14ac:dyDescent="0.25">
      <c r="A142" s="63">
        <v>4006</v>
      </c>
      <c r="B142" s="63" t="s">
        <v>439</v>
      </c>
      <c r="C142" s="63" t="s">
        <v>331</v>
      </c>
      <c r="D142" s="63" t="s">
        <v>332</v>
      </c>
      <c r="E142" s="63">
        <v>550</v>
      </c>
      <c r="F142" t="str">
        <f t="shared" si="4"/>
        <v>M003</v>
      </c>
      <c r="G142">
        <f t="shared" si="5"/>
        <v>550</v>
      </c>
    </row>
    <row r="143" spans="1:7" x14ac:dyDescent="0.25">
      <c r="A143" s="63">
        <v>4007</v>
      </c>
      <c r="B143" s="63" t="s">
        <v>440</v>
      </c>
      <c r="C143" s="63" t="s">
        <v>331</v>
      </c>
      <c r="D143" s="63" t="s">
        <v>332</v>
      </c>
      <c r="E143" s="63">
        <v>392</v>
      </c>
      <c r="F143" t="str">
        <f t="shared" si="4"/>
        <v>M004</v>
      </c>
      <c r="G143">
        <f t="shared" si="5"/>
        <v>392</v>
      </c>
    </row>
    <row r="144" spans="1:7" x14ac:dyDescent="0.25">
      <c r="A144" s="63">
        <v>4008</v>
      </c>
      <c r="B144" s="63" t="s">
        <v>441</v>
      </c>
      <c r="C144" s="63" t="s">
        <v>331</v>
      </c>
      <c r="D144" s="63" t="s">
        <v>332</v>
      </c>
      <c r="E144" s="63">
        <v>236</v>
      </c>
      <c r="F144" t="str">
        <f t="shared" si="4"/>
        <v>M004</v>
      </c>
      <c r="G144">
        <f t="shared" si="5"/>
        <v>236</v>
      </c>
    </row>
    <row r="145" spans="1:7" x14ac:dyDescent="0.25">
      <c r="A145" s="63">
        <v>4009</v>
      </c>
      <c r="B145" s="63" t="s">
        <v>442</v>
      </c>
      <c r="C145" s="63" t="s">
        <v>331</v>
      </c>
      <c r="D145" s="63" t="s">
        <v>332</v>
      </c>
      <c r="E145" s="63">
        <v>1126</v>
      </c>
      <c r="F145" t="str">
        <f t="shared" si="4"/>
        <v>M005</v>
      </c>
      <c r="G145">
        <f t="shared" si="5"/>
        <v>1126</v>
      </c>
    </row>
    <row r="146" spans="1:7" x14ac:dyDescent="0.25">
      <c r="A146" s="63">
        <v>4010</v>
      </c>
      <c r="B146" s="63" t="s">
        <v>443</v>
      </c>
      <c r="C146" s="63" t="s">
        <v>331</v>
      </c>
      <c r="D146" s="63" t="s">
        <v>332</v>
      </c>
      <c r="E146" s="63">
        <v>1243</v>
      </c>
      <c r="F146" t="str">
        <f t="shared" si="4"/>
        <v>M005</v>
      </c>
      <c r="G146">
        <f t="shared" si="5"/>
        <v>1243</v>
      </c>
    </row>
    <row r="147" spans="1:7" x14ac:dyDescent="0.25">
      <c r="A147" s="63">
        <v>4011</v>
      </c>
      <c r="B147" s="63" t="s">
        <v>444</v>
      </c>
      <c r="C147" s="63" t="s">
        <v>331</v>
      </c>
      <c r="D147" s="63" t="s">
        <v>332</v>
      </c>
      <c r="E147" s="63">
        <v>94</v>
      </c>
      <c r="F147" t="str">
        <f t="shared" si="4"/>
        <v>M007</v>
      </c>
      <c r="G147">
        <f t="shared" si="5"/>
        <v>94</v>
      </c>
    </row>
    <row r="148" spans="1:7" x14ac:dyDescent="0.25">
      <c r="A148" s="63">
        <v>4012</v>
      </c>
      <c r="B148" s="63" t="s">
        <v>445</v>
      </c>
      <c r="C148" s="63" t="s">
        <v>331</v>
      </c>
      <c r="D148" s="63" t="s">
        <v>332</v>
      </c>
      <c r="E148" s="63">
        <v>580</v>
      </c>
      <c r="F148" t="str">
        <f t="shared" si="4"/>
        <v>M007</v>
      </c>
      <c r="G148">
        <f t="shared" si="5"/>
        <v>580</v>
      </c>
    </row>
    <row r="149" spans="1:7" x14ac:dyDescent="0.25">
      <c r="A149" s="63">
        <v>4013</v>
      </c>
      <c r="B149" s="63" t="s">
        <v>446</v>
      </c>
      <c r="C149" s="63" t="s">
        <v>331</v>
      </c>
      <c r="D149" s="63" t="s">
        <v>332</v>
      </c>
      <c r="E149" s="63">
        <v>78</v>
      </c>
      <c r="F149" t="str">
        <f t="shared" si="4"/>
        <v>M008</v>
      </c>
      <c r="G149">
        <f t="shared" si="5"/>
        <v>78</v>
      </c>
    </row>
    <row r="150" spans="1:7" x14ac:dyDescent="0.25">
      <c r="A150" s="63">
        <v>4014</v>
      </c>
      <c r="B150" s="63" t="s">
        <v>447</v>
      </c>
      <c r="C150" s="63" t="s">
        <v>331</v>
      </c>
      <c r="D150" s="63" t="s">
        <v>332</v>
      </c>
      <c r="E150" s="63">
        <v>563</v>
      </c>
      <c r="F150" t="str">
        <f t="shared" si="4"/>
        <v>M008</v>
      </c>
      <c r="G150">
        <f t="shared" si="5"/>
        <v>563</v>
      </c>
    </row>
    <row r="151" spans="1:7" x14ac:dyDescent="0.25">
      <c r="A151" s="63">
        <v>4015</v>
      </c>
      <c r="B151" s="63" t="s">
        <v>448</v>
      </c>
      <c r="C151" s="63" t="s">
        <v>449</v>
      </c>
      <c r="D151" s="63" t="s">
        <v>450</v>
      </c>
      <c r="E151" s="63">
        <v>796</v>
      </c>
      <c r="F151" t="str">
        <f t="shared" si="4"/>
        <v>M009</v>
      </c>
      <c r="G151">
        <f t="shared" si="5"/>
        <v>796</v>
      </c>
    </row>
    <row r="152" spans="1:7" x14ac:dyDescent="0.25">
      <c r="A152" s="63">
        <v>4016</v>
      </c>
      <c r="B152" s="63" t="s">
        <v>451</v>
      </c>
      <c r="C152" s="63" t="s">
        <v>449</v>
      </c>
      <c r="D152" s="63" t="s">
        <v>450</v>
      </c>
      <c r="E152" s="63">
        <v>222</v>
      </c>
      <c r="F152" t="str">
        <f t="shared" si="4"/>
        <v>M009</v>
      </c>
      <c r="G152">
        <f t="shared" si="5"/>
        <v>222</v>
      </c>
    </row>
    <row r="153" spans="1:7" x14ac:dyDescent="0.25">
      <c r="A153" s="63">
        <v>4017</v>
      </c>
      <c r="B153" s="63" t="s">
        <v>452</v>
      </c>
      <c r="C153" s="63" t="s">
        <v>331</v>
      </c>
      <c r="D153" s="63" t="s">
        <v>332</v>
      </c>
      <c r="E153" s="63">
        <v>2283</v>
      </c>
      <c r="F153" t="str">
        <f t="shared" si="4"/>
        <v>M00A</v>
      </c>
      <c r="G153">
        <f t="shared" si="5"/>
        <v>2283</v>
      </c>
    </row>
    <row r="154" spans="1:7" x14ac:dyDescent="0.25">
      <c r="A154" s="63">
        <v>4018</v>
      </c>
      <c r="B154" s="63" t="s">
        <v>453</v>
      </c>
      <c r="C154" s="63" t="s">
        <v>331</v>
      </c>
      <c r="D154" s="63" t="s">
        <v>332</v>
      </c>
      <c r="E154" s="63">
        <v>1260</v>
      </c>
      <c r="F154" t="str">
        <f t="shared" si="4"/>
        <v>M00A</v>
      </c>
      <c r="G154">
        <f t="shared" si="5"/>
        <v>1260</v>
      </c>
    </row>
    <row r="155" spans="1:7" x14ac:dyDescent="0.25">
      <c r="A155" s="63">
        <v>4019</v>
      </c>
      <c r="B155" s="63" t="s">
        <v>454</v>
      </c>
      <c r="C155" s="63" t="s">
        <v>331</v>
      </c>
      <c r="D155" s="63" t="s">
        <v>332</v>
      </c>
      <c r="E155" s="63">
        <v>554</v>
      </c>
      <c r="F155" t="str">
        <f t="shared" si="4"/>
        <v>M00B</v>
      </c>
      <c r="G155">
        <f t="shared" si="5"/>
        <v>554</v>
      </c>
    </row>
    <row r="156" spans="1:7" x14ac:dyDescent="0.25">
      <c r="A156" s="63">
        <v>4020</v>
      </c>
      <c r="B156" s="63" t="s">
        <v>455</v>
      </c>
      <c r="C156" s="63" t="s">
        <v>331</v>
      </c>
      <c r="D156" s="63" t="s">
        <v>332</v>
      </c>
      <c r="E156" s="63">
        <v>604</v>
      </c>
      <c r="F156" t="str">
        <f t="shared" si="4"/>
        <v>M00B</v>
      </c>
      <c r="G156">
        <f t="shared" si="5"/>
        <v>604</v>
      </c>
    </row>
    <row r="157" spans="1:7" x14ac:dyDescent="0.25">
      <c r="A157" s="63">
        <v>4021</v>
      </c>
      <c r="B157" s="63" t="s">
        <v>456</v>
      </c>
      <c r="C157" s="63" t="s">
        <v>331</v>
      </c>
      <c r="D157" s="63" t="s">
        <v>332</v>
      </c>
      <c r="E157" s="63">
        <v>182</v>
      </c>
      <c r="F157" t="str">
        <f t="shared" si="4"/>
        <v>M00C</v>
      </c>
      <c r="G157">
        <f t="shared" si="5"/>
        <v>182</v>
      </c>
    </row>
    <row r="158" spans="1:7" x14ac:dyDescent="0.25">
      <c r="A158" s="63">
        <v>4022</v>
      </c>
      <c r="B158" s="63" t="s">
        <v>457</v>
      </c>
      <c r="C158" s="63" t="s">
        <v>331</v>
      </c>
      <c r="D158" s="63" t="s">
        <v>332</v>
      </c>
      <c r="E158" s="63">
        <v>721</v>
      </c>
      <c r="F158" t="str">
        <f t="shared" si="4"/>
        <v>M00C</v>
      </c>
      <c r="G158">
        <f t="shared" si="5"/>
        <v>721</v>
      </c>
    </row>
    <row r="159" spans="1:7" x14ac:dyDescent="0.25">
      <c r="A159" s="63">
        <v>4023</v>
      </c>
      <c r="B159" s="63" t="s">
        <v>458</v>
      </c>
      <c r="C159" s="63" t="s">
        <v>331</v>
      </c>
      <c r="D159" s="63" t="s">
        <v>332</v>
      </c>
      <c r="E159" s="63">
        <v>1381</v>
      </c>
      <c r="F159" t="str">
        <f t="shared" si="4"/>
        <v>M00D</v>
      </c>
      <c r="G159">
        <f t="shared" si="5"/>
        <v>1381</v>
      </c>
    </row>
    <row r="160" spans="1:7" x14ac:dyDescent="0.25">
      <c r="A160" s="63">
        <v>4024</v>
      </c>
      <c r="B160" s="63" t="s">
        <v>459</v>
      </c>
      <c r="C160" s="63" t="s">
        <v>331</v>
      </c>
      <c r="D160" s="63" t="s">
        <v>332</v>
      </c>
      <c r="E160" s="63">
        <v>3319</v>
      </c>
      <c r="F160" t="str">
        <f t="shared" si="4"/>
        <v>M00D</v>
      </c>
      <c r="G160">
        <f t="shared" si="5"/>
        <v>3319</v>
      </c>
    </row>
    <row r="161" spans="1:7" x14ac:dyDescent="0.25">
      <c r="A161" s="63">
        <v>4025</v>
      </c>
      <c r="B161" s="63" t="s">
        <v>460</v>
      </c>
      <c r="C161" s="63" t="s">
        <v>331</v>
      </c>
      <c r="D161" s="63" t="s">
        <v>332</v>
      </c>
      <c r="E161" s="63">
        <v>1089</v>
      </c>
      <c r="F161" t="str">
        <f t="shared" si="4"/>
        <v>M00E</v>
      </c>
      <c r="G161">
        <f t="shared" si="5"/>
        <v>1089</v>
      </c>
    </row>
    <row r="162" spans="1:7" x14ac:dyDescent="0.25">
      <c r="A162" s="63">
        <v>4026</v>
      </c>
      <c r="B162" s="63" t="s">
        <v>461</v>
      </c>
      <c r="C162" s="63" t="s">
        <v>331</v>
      </c>
      <c r="D162" s="63" t="s">
        <v>332</v>
      </c>
      <c r="E162" s="63">
        <v>5765</v>
      </c>
      <c r="F162" t="str">
        <f t="shared" si="4"/>
        <v>M00E</v>
      </c>
      <c r="G162">
        <f t="shared" si="5"/>
        <v>5765</v>
      </c>
    </row>
    <row r="163" spans="1:7" x14ac:dyDescent="0.25">
      <c r="A163" s="63">
        <v>4027</v>
      </c>
      <c r="B163" s="63" t="s">
        <v>462</v>
      </c>
      <c r="C163" s="63" t="s">
        <v>331</v>
      </c>
      <c r="D163" s="63" t="s">
        <v>332</v>
      </c>
      <c r="E163" s="63">
        <v>120</v>
      </c>
      <c r="F163" t="str">
        <f t="shared" si="4"/>
        <v>M010</v>
      </c>
      <c r="G163">
        <f t="shared" si="5"/>
        <v>120</v>
      </c>
    </row>
    <row r="164" spans="1:7" x14ac:dyDescent="0.25">
      <c r="A164" s="63">
        <v>4028</v>
      </c>
      <c r="B164" s="63" t="s">
        <v>463</v>
      </c>
      <c r="C164" s="63" t="s">
        <v>331</v>
      </c>
      <c r="D164" s="63" t="s">
        <v>332</v>
      </c>
      <c r="E164" s="63" t="s">
        <v>363</v>
      </c>
      <c r="F164" t="str">
        <f t="shared" si="4"/>
        <v>M010</v>
      </c>
      <c r="G164" t="str">
        <f t="shared" si="5"/>
        <v>-</v>
      </c>
    </row>
    <row r="165" spans="1:7" x14ac:dyDescent="0.25">
      <c r="A165" s="63">
        <v>4029</v>
      </c>
      <c r="B165" s="63" t="s">
        <v>464</v>
      </c>
      <c r="C165" s="63" t="s">
        <v>331</v>
      </c>
      <c r="D165" s="63" t="s">
        <v>332</v>
      </c>
      <c r="E165" s="63">
        <v>205</v>
      </c>
      <c r="F165" t="str">
        <f t="shared" si="4"/>
        <v>M011</v>
      </c>
      <c r="G165">
        <f t="shared" si="5"/>
        <v>205</v>
      </c>
    </row>
    <row r="166" spans="1:7" x14ac:dyDescent="0.25">
      <c r="A166" s="63">
        <v>4030</v>
      </c>
      <c r="B166" s="63" t="s">
        <v>465</v>
      </c>
      <c r="C166" s="63" t="s">
        <v>331</v>
      </c>
      <c r="D166" s="63" t="s">
        <v>332</v>
      </c>
      <c r="E166" s="63">
        <v>460</v>
      </c>
      <c r="F166" t="str">
        <f t="shared" si="4"/>
        <v>M011</v>
      </c>
      <c r="G166">
        <f t="shared" si="5"/>
        <v>460</v>
      </c>
    </row>
    <row r="167" spans="1:7" x14ac:dyDescent="0.25">
      <c r="A167" s="63">
        <v>4031</v>
      </c>
      <c r="B167" s="63" t="s">
        <v>466</v>
      </c>
      <c r="C167" s="63" t="s">
        <v>331</v>
      </c>
      <c r="D167" s="63" t="s">
        <v>332</v>
      </c>
      <c r="E167" s="63">
        <v>122</v>
      </c>
      <c r="F167" t="str">
        <f t="shared" si="4"/>
        <v>M012</v>
      </c>
      <c r="G167">
        <f t="shared" si="5"/>
        <v>122</v>
      </c>
    </row>
    <row r="168" spans="1:7" x14ac:dyDescent="0.25">
      <c r="A168" s="63">
        <v>4032</v>
      </c>
      <c r="B168" s="63" t="s">
        <v>467</v>
      </c>
      <c r="C168" s="63" t="s">
        <v>331</v>
      </c>
      <c r="D168" s="63" t="s">
        <v>332</v>
      </c>
      <c r="E168" s="63">
        <v>1070</v>
      </c>
      <c r="F168" t="str">
        <f t="shared" si="4"/>
        <v>M012</v>
      </c>
      <c r="G168">
        <f t="shared" si="5"/>
        <v>1070</v>
      </c>
    </row>
    <row r="169" spans="1:7" x14ac:dyDescent="0.25">
      <c r="A169" s="63">
        <v>4033</v>
      </c>
      <c r="B169" s="63" t="s">
        <v>468</v>
      </c>
      <c r="C169" s="63" t="s">
        <v>331</v>
      </c>
      <c r="D169" s="63" t="s">
        <v>332</v>
      </c>
      <c r="E169" s="63">
        <v>157</v>
      </c>
      <c r="F169" t="str">
        <f t="shared" si="4"/>
        <v>M013</v>
      </c>
      <c r="G169">
        <f t="shared" si="5"/>
        <v>157</v>
      </c>
    </row>
    <row r="170" spans="1:7" x14ac:dyDescent="0.25">
      <c r="A170" s="63">
        <v>4034</v>
      </c>
      <c r="B170" s="63" t="s">
        <v>469</v>
      </c>
      <c r="C170" s="63" t="s">
        <v>331</v>
      </c>
      <c r="D170" s="63" t="s">
        <v>332</v>
      </c>
      <c r="E170" s="63">
        <v>144</v>
      </c>
      <c r="F170" t="str">
        <f t="shared" si="4"/>
        <v>M013</v>
      </c>
      <c r="G170">
        <f t="shared" si="5"/>
        <v>144</v>
      </c>
    </row>
    <row r="171" spans="1:7" x14ac:dyDescent="0.25">
      <c r="A171" s="63">
        <v>4035</v>
      </c>
      <c r="B171" s="63" t="s">
        <v>470</v>
      </c>
      <c r="C171" s="63" t="s">
        <v>331</v>
      </c>
      <c r="D171" s="63" t="s">
        <v>332</v>
      </c>
      <c r="E171" s="63" t="s">
        <v>363</v>
      </c>
      <c r="F171" t="str">
        <f t="shared" si="4"/>
        <v>M014</v>
      </c>
      <c r="G171" t="str">
        <f t="shared" si="5"/>
        <v>-</v>
      </c>
    </row>
    <row r="172" spans="1:7" x14ac:dyDescent="0.25">
      <c r="A172" s="63">
        <v>4036</v>
      </c>
      <c r="B172" s="63" t="s">
        <v>471</v>
      </c>
      <c r="C172" s="63" t="s">
        <v>331</v>
      </c>
      <c r="D172" s="63" t="s">
        <v>332</v>
      </c>
      <c r="E172" s="63">
        <v>194</v>
      </c>
      <c r="F172" t="str">
        <f t="shared" si="4"/>
        <v>M014</v>
      </c>
      <c r="G172">
        <f t="shared" si="5"/>
        <v>194</v>
      </c>
    </row>
    <row r="173" spans="1:7" x14ac:dyDescent="0.25">
      <c r="A173" s="63">
        <v>4038</v>
      </c>
      <c r="B173" s="63" t="s">
        <v>887</v>
      </c>
      <c r="C173" s="63" t="s">
        <v>449</v>
      </c>
      <c r="D173" s="63" t="s">
        <v>450</v>
      </c>
      <c r="E173" s="63">
        <v>240</v>
      </c>
      <c r="F173" t="str">
        <f t="shared" si="4"/>
        <v>M015</v>
      </c>
      <c r="G173">
        <f t="shared" si="5"/>
        <v>240</v>
      </c>
    </row>
    <row r="174" spans="1:7" x14ac:dyDescent="0.25">
      <c r="A174" s="63">
        <v>4039</v>
      </c>
      <c r="B174" s="63" t="s">
        <v>472</v>
      </c>
      <c r="C174" s="63" t="s">
        <v>331</v>
      </c>
      <c r="D174" s="63" t="s">
        <v>332</v>
      </c>
      <c r="E174" s="63">
        <v>631</v>
      </c>
      <c r="F174" t="str">
        <f t="shared" si="4"/>
        <v>M016</v>
      </c>
      <c r="G174">
        <f t="shared" si="5"/>
        <v>631</v>
      </c>
    </row>
    <row r="175" spans="1:7" x14ac:dyDescent="0.25">
      <c r="A175" s="63">
        <v>4040</v>
      </c>
      <c r="B175" s="63" t="s">
        <v>473</v>
      </c>
      <c r="C175" s="63" t="s">
        <v>331</v>
      </c>
      <c r="D175" s="63" t="s">
        <v>332</v>
      </c>
      <c r="E175" s="63">
        <v>95</v>
      </c>
      <c r="F175" t="str">
        <f t="shared" si="4"/>
        <v>M016</v>
      </c>
      <c r="G175">
        <f t="shared" si="5"/>
        <v>95</v>
      </c>
    </row>
    <row r="176" spans="1:7" x14ac:dyDescent="0.25">
      <c r="A176" s="63">
        <v>4042</v>
      </c>
      <c r="B176" s="63" t="s">
        <v>888</v>
      </c>
      <c r="C176" s="63" t="s">
        <v>449</v>
      </c>
      <c r="D176" s="63" t="s">
        <v>450</v>
      </c>
      <c r="E176" s="63">
        <v>289</v>
      </c>
      <c r="F176" t="str">
        <f t="shared" si="4"/>
        <v>M017</v>
      </c>
      <c r="G176">
        <f t="shared" si="5"/>
        <v>289</v>
      </c>
    </row>
    <row r="177" spans="1:7" x14ac:dyDescent="0.25">
      <c r="A177" s="63">
        <v>4044</v>
      </c>
      <c r="B177" s="63" t="s">
        <v>889</v>
      </c>
      <c r="C177" s="63" t="s">
        <v>449</v>
      </c>
      <c r="D177" s="63" t="s">
        <v>450</v>
      </c>
      <c r="E177" s="63">
        <v>690</v>
      </c>
      <c r="F177" t="str">
        <f t="shared" si="4"/>
        <v>M018</v>
      </c>
      <c r="G177">
        <f t="shared" si="5"/>
        <v>690</v>
      </c>
    </row>
    <row r="178" spans="1:7" x14ac:dyDescent="0.25">
      <c r="A178" s="63">
        <v>4046</v>
      </c>
      <c r="B178" s="63" t="s">
        <v>890</v>
      </c>
      <c r="C178" s="63" t="s">
        <v>331</v>
      </c>
      <c r="D178" s="63" t="s">
        <v>332</v>
      </c>
      <c r="E178" s="63">
        <v>21</v>
      </c>
      <c r="F178" t="str">
        <f t="shared" si="4"/>
        <v>M019</v>
      </c>
      <c r="G178">
        <f t="shared" si="5"/>
        <v>21</v>
      </c>
    </row>
    <row r="179" spans="1:7" x14ac:dyDescent="0.25">
      <c r="A179" s="63">
        <v>4047</v>
      </c>
      <c r="B179" s="63" t="s">
        <v>474</v>
      </c>
      <c r="C179" s="63" t="s">
        <v>331</v>
      </c>
      <c r="D179" s="63" t="s">
        <v>332</v>
      </c>
      <c r="E179" s="63">
        <v>176</v>
      </c>
      <c r="F179" t="str">
        <f t="shared" si="4"/>
        <v>M021</v>
      </c>
      <c r="G179">
        <f t="shared" si="5"/>
        <v>176</v>
      </c>
    </row>
    <row r="180" spans="1:7" x14ac:dyDescent="0.25">
      <c r="A180" s="63">
        <v>4048</v>
      </c>
      <c r="B180" s="63" t="s">
        <v>475</v>
      </c>
      <c r="C180" s="63" t="s">
        <v>449</v>
      </c>
      <c r="D180" s="63" t="s">
        <v>450</v>
      </c>
      <c r="E180" s="63">
        <v>192</v>
      </c>
      <c r="F180" t="str">
        <f t="shared" si="4"/>
        <v>M021</v>
      </c>
      <c r="G180">
        <f t="shared" si="5"/>
        <v>192</v>
      </c>
    </row>
    <row r="181" spans="1:7" x14ac:dyDescent="0.25">
      <c r="A181" s="63">
        <v>4049</v>
      </c>
      <c r="B181" s="63" t="s">
        <v>476</v>
      </c>
      <c r="C181" s="63" t="s">
        <v>331</v>
      </c>
      <c r="D181" s="63" t="s">
        <v>332</v>
      </c>
      <c r="E181" s="63" t="s">
        <v>363</v>
      </c>
      <c r="F181" t="str">
        <f t="shared" si="4"/>
        <v>M022</v>
      </c>
      <c r="G181" t="str">
        <f t="shared" si="5"/>
        <v>-</v>
      </c>
    </row>
    <row r="182" spans="1:7" x14ac:dyDescent="0.25">
      <c r="A182" s="63">
        <v>4050</v>
      </c>
      <c r="B182" s="63" t="s">
        <v>477</v>
      </c>
      <c r="C182" s="63" t="s">
        <v>331</v>
      </c>
      <c r="D182" s="63" t="s">
        <v>332</v>
      </c>
      <c r="E182" s="63" t="s">
        <v>363</v>
      </c>
      <c r="F182" t="str">
        <f t="shared" si="4"/>
        <v>M022</v>
      </c>
      <c r="G182" t="str">
        <f t="shared" si="5"/>
        <v>-</v>
      </c>
    </row>
    <row r="183" spans="1:7" x14ac:dyDescent="0.25">
      <c r="A183" s="63">
        <v>4051</v>
      </c>
      <c r="B183" s="63" t="s">
        <v>478</v>
      </c>
      <c r="C183" s="63" t="s">
        <v>331</v>
      </c>
      <c r="D183" s="63" t="s">
        <v>332</v>
      </c>
      <c r="E183" s="63">
        <v>366</v>
      </c>
      <c r="F183" t="str">
        <f t="shared" si="4"/>
        <v>M024</v>
      </c>
      <c r="G183">
        <f t="shared" si="5"/>
        <v>366</v>
      </c>
    </row>
    <row r="184" spans="1:7" x14ac:dyDescent="0.25">
      <c r="A184" s="63">
        <v>4052</v>
      </c>
      <c r="B184" s="63" t="s">
        <v>479</v>
      </c>
      <c r="C184" s="63" t="s">
        <v>331</v>
      </c>
      <c r="D184" s="63" t="s">
        <v>332</v>
      </c>
      <c r="E184" s="63">
        <v>789</v>
      </c>
      <c r="F184" t="str">
        <f t="shared" si="4"/>
        <v>M024</v>
      </c>
      <c r="G184">
        <f t="shared" si="5"/>
        <v>789</v>
      </c>
    </row>
    <row r="185" spans="1:7" x14ac:dyDescent="0.25">
      <c r="A185" s="63">
        <v>4053</v>
      </c>
      <c r="B185" s="63" t="s">
        <v>480</v>
      </c>
      <c r="C185" s="63" t="s">
        <v>331</v>
      </c>
      <c r="D185" s="63" t="s">
        <v>332</v>
      </c>
      <c r="E185" s="63">
        <v>49</v>
      </c>
      <c r="F185" t="str">
        <f t="shared" si="4"/>
        <v>M025</v>
      </c>
      <c r="G185">
        <f t="shared" si="5"/>
        <v>49</v>
      </c>
    </row>
    <row r="186" spans="1:7" x14ac:dyDescent="0.25">
      <c r="A186" s="63">
        <v>4054</v>
      </c>
      <c r="B186" s="63" t="s">
        <v>481</v>
      </c>
      <c r="C186" s="63" t="s">
        <v>331</v>
      </c>
      <c r="D186" s="63" t="s">
        <v>332</v>
      </c>
      <c r="E186" s="63">
        <v>17</v>
      </c>
      <c r="F186" t="str">
        <f t="shared" si="4"/>
        <v>M025</v>
      </c>
      <c r="G186">
        <f t="shared" si="5"/>
        <v>17</v>
      </c>
    </row>
    <row r="187" spans="1:7" x14ac:dyDescent="0.25">
      <c r="A187" s="63">
        <v>4055</v>
      </c>
      <c r="B187" s="63" t="s">
        <v>482</v>
      </c>
      <c r="C187" s="63" t="s">
        <v>331</v>
      </c>
      <c r="D187" s="63" t="s">
        <v>332</v>
      </c>
      <c r="E187" s="63">
        <v>121</v>
      </c>
      <c r="F187" t="str">
        <f t="shared" si="4"/>
        <v>M026</v>
      </c>
      <c r="G187">
        <f t="shared" si="5"/>
        <v>121</v>
      </c>
    </row>
    <row r="188" spans="1:7" x14ac:dyDescent="0.25">
      <c r="A188" s="63">
        <v>4056</v>
      </c>
      <c r="B188" s="63" t="s">
        <v>483</v>
      </c>
      <c r="C188" s="63" t="s">
        <v>331</v>
      </c>
      <c r="D188" s="63" t="s">
        <v>332</v>
      </c>
      <c r="E188" s="63">
        <v>197</v>
      </c>
      <c r="F188" t="str">
        <f t="shared" si="4"/>
        <v>M026</v>
      </c>
      <c r="G188">
        <f t="shared" si="5"/>
        <v>197</v>
      </c>
    </row>
    <row r="189" spans="1:7" x14ac:dyDescent="0.25">
      <c r="A189" s="63">
        <v>4057</v>
      </c>
      <c r="B189" s="63" t="s">
        <v>484</v>
      </c>
      <c r="C189" s="63" t="s">
        <v>331</v>
      </c>
      <c r="D189" s="63" t="s">
        <v>332</v>
      </c>
      <c r="E189" s="63">
        <v>347</v>
      </c>
      <c r="F189" t="str">
        <f t="shared" si="4"/>
        <v>M027</v>
      </c>
      <c r="G189">
        <f t="shared" si="5"/>
        <v>347</v>
      </c>
    </row>
    <row r="190" spans="1:7" x14ac:dyDescent="0.25">
      <c r="A190" s="63">
        <v>4058</v>
      </c>
      <c r="B190" s="63" t="s">
        <v>485</v>
      </c>
      <c r="C190" s="63" t="s">
        <v>331</v>
      </c>
      <c r="D190" s="63" t="s">
        <v>332</v>
      </c>
      <c r="E190" s="63">
        <v>112</v>
      </c>
      <c r="F190" t="str">
        <f t="shared" si="4"/>
        <v>M027</v>
      </c>
      <c r="G190">
        <f t="shared" si="5"/>
        <v>112</v>
      </c>
    </row>
    <row r="191" spans="1:7" x14ac:dyDescent="0.25">
      <c r="A191" s="63">
        <v>4059</v>
      </c>
      <c r="B191" s="63" t="s">
        <v>486</v>
      </c>
      <c r="C191" s="63" t="s">
        <v>449</v>
      </c>
      <c r="D191" s="63" t="s">
        <v>450</v>
      </c>
      <c r="E191" s="63">
        <v>207</v>
      </c>
      <c r="F191" t="str">
        <f t="shared" si="4"/>
        <v>M028</v>
      </c>
      <c r="G191">
        <f t="shared" si="5"/>
        <v>207</v>
      </c>
    </row>
    <row r="192" spans="1:7" x14ac:dyDescent="0.25">
      <c r="A192" s="63">
        <v>4060</v>
      </c>
      <c r="B192" s="63" t="s">
        <v>487</v>
      </c>
      <c r="C192" s="63" t="s">
        <v>331</v>
      </c>
      <c r="D192" s="63" t="s">
        <v>332</v>
      </c>
      <c r="E192" s="63">
        <v>108</v>
      </c>
      <c r="F192" t="str">
        <f t="shared" si="4"/>
        <v>M028</v>
      </c>
      <c r="G192">
        <f t="shared" si="5"/>
        <v>108</v>
      </c>
    </row>
    <row r="193" spans="1:7" x14ac:dyDescent="0.25">
      <c r="A193" s="63">
        <v>4062</v>
      </c>
      <c r="B193" s="63" t="s">
        <v>891</v>
      </c>
      <c r="C193" s="63" t="s">
        <v>331</v>
      </c>
      <c r="D193" s="63" t="s">
        <v>332</v>
      </c>
      <c r="E193" s="63">
        <v>200</v>
      </c>
      <c r="F193" t="str">
        <f t="shared" si="4"/>
        <v>M029</v>
      </c>
      <c r="G193">
        <f t="shared" si="5"/>
        <v>200</v>
      </c>
    </row>
    <row r="194" spans="1:7" x14ac:dyDescent="0.25">
      <c r="A194" s="63">
        <v>4063</v>
      </c>
      <c r="B194" s="63" t="s">
        <v>488</v>
      </c>
      <c r="C194" s="63" t="s">
        <v>331</v>
      </c>
      <c r="D194" s="63" t="s">
        <v>332</v>
      </c>
      <c r="E194" s="63">
        <v>54</v>
      </c>
      <c r="F194" t="str">
        <f t="shared" si="4"/>
        <v>M030</v>
      </c>
      <c r="G194">
        <f t="shared" si="5"/>
        <v>54</v>
      </c>
    </row>
    <row r="195" spans="1:7" x14ac:dyDescent="0.25">
      <c r="A195" s="63">
        <v>4064</v>
      </c>
      <c r="B195" s="63" t="s">
        <v>489</v>
      </c>
      <c r="C195" s="63" t="s">
        <v>331</v>
      </c>
      <c r="D195" s="63" t="s">
        <v>332</v>
      </c>
      <c r="E195" s="63">
        <v>178</v>
      </c>
      <c r="F195" t="str">
        <f t="shared" ref="F195:F258" si="6">LEFT(B195,LEN(B195)-2)</f>
        <v>M030</v>
      </c>
      <c r="G195">
        <f t="shared" ref="G195:G258" si="7">E195</f>
        <v>178</v>
      </c>
    </row>
    <row r="196" spans="1:7" x14ac:dyDescent="0.25">
      <c r="A196" s="63">
        <v>4065</v>
      </c>
      <c r="B196" s="63" t="s">
        <v>490</v>
      </c>
      <c r="C196" s="63" t="s">
        <v>331</v>
      </c>
      <c r="D196" s="63" t="s">
        <v>332</v>
      </c>
      <c r="E196" s="63">
        <v>385</v>
      </c>
      <c r="F196" t="str">
        <f t="shared" si="6"/>
        <v>M031</v>
      </c>
      <c r="G196">
        <f t="shared" si="7"/>
        <v>385</v>
      </c>
    </row>
    <row r="197" spans="1:7" x14ac:dyDescent="0.25">
      <c r="A197" s="63">
        <v>4066</v>
      </c>
      <c r="B197" s="63" t="s">
        <v>491</v>
      </c>
      <c r="C197" s="63" t="s">
        <v>331</v>
      </c>
      <c r="D197" s="63" t="s">
        <v>332</v>
      </c>
      <c r="E197" s="63">
        <v>271</v>
      </c>
      <c r="F197" t="str">
        <f t="shared" si="6"/>
        <v>M031</v>
      </c>
      <c r="G197">
        <f t="shared" si="7"/>
        <v>271</v>
      </c>
    </row>
    <row r="198" spans="1:7" x14ac:dyDescent="0.25">
      <c r="A198" s="63">
        <v>4067</v>
      </c>
      <c r="B198" s="63" t="s">
        <v>492</v>
      </c>
      <c r="C198" s="63" t="s">
        <v>331</v>
      </c>
      <c r="D198" s="63" t="s">
        <v>332</v>
      </c>
      <c r="E198" s="63">
        <v>322</v>
      </c>
      <c r="F198" t="str">
        <f t="shared" si="6"/>
        <v>M032</v>
      </c>
      <c r="G198">
        <f t="shared" si="7"/>
        <v>322</v>
      </c>
    </row>
    <row r="199" spans="1:7" x14ac:dyDescent="0.25">
      <c r="A199" s="63">
        <v>4068</v>
      </c>
      <c r="B199" s="63" t="s">
        <v>493</v>
      </c>
      <c r="C199" s="63" t="s">
        <v>331</v>
      </c>
      <c r="D199" s="63" t="s">
        <v>332</v>
      </c>
      <c r="E199" s="63">
        <v>614</v>
      </c>
      <c r="F199" t="str">
        <f t="shared" si="6"/>
        <v>M032</v>
      </c>
      <c r="G199">
        <f t="shared" si="7"/>
        <v>614</v>
      </c>
    </row>
    <row r="200" spans="1:7" x14ac:dyDescent="0.25">
      <c r="A200" s="63">
        <v>4069</v>
      </c>
      <c r="B200" s="63" t="s">
        <v>494</v>
      </c>
      <c r="C200" s="63" t="s">
        <v>331</v>
      </c>
      <c r="D200" s="63" t="s">
        <v>332</v>
      </c>
      <c r="E200" s="63">
        <v>366</v>
      </c>
      <c r="F200" t="str">
        <f t="shared" si="6"/>
        <v>M033</v>
      </c>
      <c r="G200">
        <f t="shared" si="7"/>
        <v>366</v>
      </c>
    </row>
    <row r="201" spans="1:7" x14ac:dyDescent="0.25">
      <c r="A201" s="63">
        <v>4070</v>
      </c>
      <c r="B201" s="63" t="s">
        <v>495</v>
      </c>
      <c r="C201" s="63" t="s">
        <v>331</v>
      </c>
      <c r="D201" s="63" t="s">
        <v>332</v>
      </c>
      <c r="E201" s="63">
        <v>293</v>
      </c>
      <c r="F201" t="str">
        <f t="shared" si="6"/>
        <v>M033</v>
      </c>
      <c r="G201">
        <f t="shared" si="7"/>
        <v>293</v>
      </c>
    </row>
    <row r="202" spans="1:7" x14ac:dyDescent="0.25">
      <c r="A202" s="63">
        <v>4071</v>
      </c>
      <c r="B202" s="63" t="s">
        <v>496</v>
      </c>
      <c r="C202" s="63" t="s">
        <v>331</v>
      </c>
      <c r="D202" s="63" t="s">
        <v>332</v>
      </c>
      <c r="E202" s="63">
        <v>3559</v>
      </c>
      <c r="F202" t="str">
        <f t="shared" si="6"/>
        <v>M036</v>
      </c>
      <c r="G202">
        <f t="shared" si="7"/>
        <v>3559</v>
      </c>
    </row>
    <row r="203" spans="1:7" x14ac:dyDescent="0.25">
      <c r="A203" s="63">
        <v>4072</v>
      </c>
      <c r="B203" s="63" t="s">
        <v>497</v>
      </c>
      <c r="C203" s="63" t="s">
        <v>331</v>
      </c>
      <c r="D203" s="63" t="s">
        <v>332</v>
      </c>
      <c r="E203" s="63">
        <v>338</v>
      </c>
      <c r="F203" t="str">
        <f t="shared" si="6"/>
        <v>M036</v>
      </c>
      <c r="G203">
        <f t="shared" si="7"/>
        <v>338</v>
      </c>
    </row>
    <row r="204" spans="1:7" x14ac:dyDescent="0.25">
      <c r="A204" s="63">
        <v>4073</v>
      </c>
      <c r="B204" s="63" t="s">
        <v>892</v>
      </c>
      <c r="C204" s="63" t="s">
        <v>331</v>
      </c>
      <c r="D204" s="63" t="s">
        <v>332</v>
      </c>
      <c r="E204" s="63">
        <v>3</v>
      </c>
      <c r="F204" t="str">
        <f t="shared" si="6"/>
        <v>M037</v>
      </c>
      <c r="G204">
        <f t="shared" si="7"/>
        <v>3</v>
      </c>
    </row>
    <row r="205" spans="1:7" x14ac:dyDescent="0.25">
      <c r="A205" s="63">
        <v>4075</v>
      </c>
      <c r="B205" s="63" t="s">
        <v>498</v>
      </c>
      <c r="C205" s="63" t="s">
        <v>331</v>
      </c>
      <c r="D205" s="63" t="s">
        <v>332</v>
      </c>
      <c r="E205" s="63">
        <v>741</v>
      </c>
      <c r="F205" t="str">
        <f t="shared" si="6"/>
        <v>M040</v>
      </c>
      <c r="G205">
        <f t="shared" si="7"/>
        <v>741</v>
      </c>
    </row>
    <row r="206" spans="1:7" x14ac:dyDescent="0.25">
      <c r="A206" s="63">
        <v>4076</v>
      </c>
      <c r="B206" s="63" t="s">
        <v>499</v>
      </c>
      <c r="C206" s="63" t="s">
        <v>331</v>
      </c>
      <c r="D206" s="63" t="s">
        <v>332</v>
      </c>
      <c r="E206" s="63">
        <v>1235</v>
      </c>
      <c r="F206" t="str">
        <f t="shared" si="6"/>
        <v>M040</v>
      </c>
      <c r="G206">
        <f t="shared" si="7"/>
        <v>1235</v>
      </c>
    </row>
    <row r="207" spans="1:7" x14ac:dyDescent="0.25">
      <c r="A207" s="63">
        <v>4077</v>
      </c>
      <c r="B207" s="63" t="s">
        <v>500</v>
      </c>
      <c r="C207" s="63" t="s">
        <v>331</v>
      </c>
      <c r="D207" s="63" t="s">
        <v>332</v>
      </c>
      <c r="E207" s="63">
        <v>375</v>
      </c>
      <c r="F207" t="str">
        <f t="shared" si="6"/>
        <v>M041</v>
      </c>
      <c r="G207">
        <f t="shared" si="7"/>
        <v>375</v>
      </c>
    </row>
    <row r="208" spans="1:7" x14ac:dyDescent="0.25">
      <c r="A208" s="63">
        <v>4079</v>
      </c>
      <c r="B208" s="63" t="s">
        <v>502</v>
      </c>
      <c r="C208" s="63" t="s">
        <v>331</v>
      </c>
      <c r="D208" s="63" t="s">
        <v>332</v>
      </c>
      <c r="E208" s="63">
        <v>350</v>
      </c>
      <c r="F208" t="str">
        <f t="shared" si="6"/>
        <v>M041</v>
      </c>
      <c r="G208">
        <f t="shared" si="7"/>
        <v>350</v>
      </c>
    </row>
    <row r="209" spans="1:7" x14ac:dyDescent="0.25">
      <c r="A209" s="63">
        <v>4080</v>
      </c>
      <c r="B209" s="63" t="s">
        <v>503</v>
      </c>
      <c r="C209" s="63" t="s">
        <v>331</v>
      </c>
      <c r="D209" s="63" t="s">
        <v>332</v>
      </c>
      <c r="E209" s="63">
        <v>43</v>
      </c>
      <c r="F209" t="str">
        <f t="shared" si="6"/>
        <v>M043</v>
      </c>
      <c r="G209">
        <f t="shared" si="7"/>
        <v>43</v>
      </c>
    </row>
    <row r="210" spans="1:7" x14ac:dyDescent="0.25">
      <c r="A210" s="63">
        <v>4081</v>
      </c>
      <c r="B210" s="63" t="s">
        <v>504</v>
      </c>
      <c r="C210" s="63" t="s">
        <v>331</v>
      </c>
      <c r="D210" s="63" t="s">
        <v>332</v>
      </c>
      <c r="E210" s="63">
        <v>166</v>
      </c>
      <c r="F210" t="str">
        <f t="shared" si="6"/>
        <v>M043</v>
      </c>
      <c r="G210">
        <f t="shared" si="7"/>
        <v>166</v>
      </c>
    </row>
    <row r="211" spans="1:7" x14ac:dyDescent="0.25">
      <c r="A211" s="63">
        <v>4082</v>
      </c>
      <c r="B211" s="63" t="s">
        <v>505</v>
      </c>
      <c r="C211" s="63" t="s">
        <v>331</v>
      </c>
      <c r="D211" s="63" t="s">
        <v>332</v>
      </c>
      <c r="E211" s="63">
        <v>2086</v>
      </c>
      <c r="F211" t="str">
        <f t="shared" si="6"/>
        <v>M044</v>
      </c>
      <c r="G211">
        <f t="shared" si="7"/>
        <v>2086</v>
      </c>
    </row>
    <row r="212" spans="1:7" x14ac:dyDescent="0.25">
      <c r="A212" s="63">
        <v>4083</v>
      </c>
      <c r="B212" s="63" t="s">
        <v>506</v>
      </c>
      <c r="C212" s="63" t="s">
        <v>331</v>
      </c>
      <c r="D212" s="63" t="s">
        <v>332</v>
      </c>
      <c r="E212" s="63">
        <v>691</v>
      </c>
      <c r="F212" t="str">
        <f t="shared" si="6"/>
        <v>M044</v>
      </c>
      <c r="G212">
        <f t="shared" si="7"/>
        <v>691</v>
      </c>
    </row>
    <row r="213" spans="1:7" x14ac:dyDescent="0.25">
      <c r="A213" s="63">
        <v>4084</v>
      </c>
      <c r="B213" s="63" t="s">
        <v>507</v>
      </c>
      <c r="C213" s="63" t="s">
        <v>331</v>
      </c>
      <c r="D213" s="63" t="s">
        <v>332</v>
      </c>
      <c r="E213" s="63">
        <v>41</v>
      </c>
      <c r="F213" t="str">
        <f t="shared" si="6"/>
        <v>M047</v>
      </c>
      <c r="G213">
        <f t="shared" si="7"/>
        <v>41</v>
      </c>
    </row>
    <row r="214" spans="1:7" x14ac:dyDescent="0.25">
      <c r="A214" s="63">
        <v>4085</v>
      </c>
      <c r="B214" s="63" t="s">
        <v>508</v>
      </c>
      <c r="C214" s="63" t="s">
        <v>331</v>
      </c>
      <c r="D214" s="63" t="s">
        <v>332</v>
      </c>
      <c r="E214" s="63" t="s">
        <v>363</v>
      </c>
      <c r="F214" t="str">
        <f t="shared" si="6"/>
        <v>M047</v>
      </c>
      <c r="G214" t="str">
        <f t="shared" si="7"/>
        <v>-</v>
      </c>
    </row>
    <row r="215" spans="1:7" x14ac:dyDescent="0.25">
      <c r="A215" s="63">
        <v>4086</v>
      </c>
      <c r="B215" s="63" t="s">
        <v>509</v>
      </c>
      <c r="C215" s="63" t="s">
        <v>331</v>
      </c>
      <c r="D215" s="63" t="s">
        <v>332</v>
      </c>
      <c r="E215" s="63">
        <v>2408</v>
      </c>
      <c r="F215" t="str">
        <f t="shared" si="6"/>
        <v>M048</v>
      </c>
      <c r="G215">
        <f t="shared" si="7"/>
        <v>2408</v>
      </c>
    </row>
    <row r="216" spans="1:7" x14ac:dyDescent="0.25">
      <c r="A216" s="63">
        <v>4087</v>
      </c>
      <c r="B216" s="63" t="s">
        <v>510</v>
      </c>
      <c r="C216" s="63" t="s">
        <v>331</v>
      </c>
      <c r="D216" s="63" t="s">
        <v>332</v>
      </c>
      <c r="E216" s="63">
        <v>3879</v>
      </c>
      <c r="F216" t="str">
        <f t="shared" si="6"/>
        <v>M048</v>
      </c>
      <c r="G216">
        <f t="shared" si="7"/>
        <v>3879</v>
      </c>
    </row>
    <row r="217" spans="1:7" x14ac:dyDescent="0.25">
      <c r="A217" s="63">
        <v>4088</v>
      </c>
      <c r="B217" s="63" t="s">
        <v>511</v>
      </c>
      <c r="C217" s="63" t="s">
        <v>331</v>
      </c>
      <c r="D217" s="63" t="s">
        <v>332</v>
      </c>
      <c r="E217" s="63">
        <v>515</v>
      </c>
      <c r="F217" t="str">
        <f t="shared" si="6"/>
        <v>M049</v>
      </c>
      <c r="G217">
        <f t="shared" si="7"/>
        <v>515</v>
      </c>
    </row>
    <row r="218" spans="1:7" x14ac:dyDescent="0.25">
      <c r="A218" s="63">
        <v>4089</v>
      </c>
      <c r="B218" s="63" t="s">
        <v>512</v>
      </c>
      <c r="C218" s="63" t="s">
        <v>331</v>
      </c>
      <c r="D218" s="63" t="s">
        <v>332</v>
      </c>
      <c r="E218" s="63">
        <v>2379</v>
      </c>
      <c r="F218" t="str">
        <f t="shared" si="6"/>
        <v>M049</v>
      </c>
      <c r="G218">
        <f t="shared" si="7"/>
        <v>2379</v>
      </c>
    </row>
    <row r="219" spans="1:7" x14ac:dyDescent="0.25">
      <c r="A219" s="63">
        <v>4090</v>
      </c>
      <c r="B219" s="63" t="s">
        <v>513</v>
      </c>
      <c r="C219" s="63" t="s">
        <v>331</v>
      </c>
      <c r="D219" s="63" t="s">
        <v>332</v>
      </c>
      <c r="E219" s="63">
        <v>210</v>
      </c>
      <c r="F219" t="str">
        <f t="shared" si="6"/>
        <v>M050</v>
      </c>
      <c r="G219">
        <f t="shared" si="7"/>
        <v>210</v>
      </c>
    </row>
    <row r="220" spans="1:7" x14ac:dyDescent="0.25">
      <c r="A220" s="63">
        <v>4091</v>
      </c>
      <c r="B220" s="63" t="s">
        <v>514</v>
      </c>
      <c r="C220" s="63" t="s">
        <v>331</v>
      </c>
      <c r="D220" s="63" t="s">
        <v>332</v>
      </c>
      <c r="E220" s="63">
        <v>218</v>
      </c>
      <c r="F220" t="str">
        <f t="shared" si="6"/>
        <v>M050</v>
      </c>
      <c r="G220">
        <f t="shared" si="7"/>
        <v>218</v>
      </c>
    </row>
    <row r="221" spans="1:7" x14ac:dyDescent="0.25">
      <c r="A221" s="63">
        <v>4092</v>
      </c>
      <c r="B221" s="63" t="s">
        <v>893</v>
      </c>
      <c r="C221" s="63" t="s">
        <v>331</v>
      </c>
      <c r="D221" s="63" t="s">
        <v>332</v>
      </c>
      <c r="E221" s="63">
        <v>2</v>
      </c>
      <c r="F221" t="str">
        <f t="shared" si="6"/>
        <v>M055</v>
      </c>
      <c r="G221">
        <f t="shared" si="7"/>
        <v>2</v>
      </c>
    </row>
    <row r="222" spans="1:7" x14ac:dyDescent="0.25">
      <c r="A222" s="63">
        <v>4094</v>
      </c>
      <c r="B222" s="63" t="s">
        <v>894</v>
      </c>
      <c r="C222" s="63" t="s">
        <v>331</v>
      </c>
      <c r="D222" s="63" t="s">
        <v>332</v>
      </c>
      <c r="E222" s="63">
        <v>2</v>
      </c>
      <c r="F222" t="str">
        <f t="shared" si="6"/>
        <v>M056</v>
      </c>
      <c r="G222">
        <f t="shared" si="7"/>
        <v>2</v>
      </c>
    </row>
    <row r="223" spans="1:7" x14ac:dyDescent="0.25">
      <c r="A223" s="63">
        <v>4096</v>
      </c>
      <c r="B223" s="63" t="s">
        <v>895</v>
      </c>
      <c r="C223" s="63" t="s">
        <v>331</v>
      </c>
      <c r="D223" s="63" t="s">
        <v>332</v>
      </c>
      <c r="E223" s="63">
        <v>2</v>
      </c>
      <c r="F223" t="str">
        <f t="shared" si="6"/>
        <v>M057</v>
      </c>
      <c r="G223">
        <f t="shared" si="7"/>
        <v>2</v>
      </c>
    </row>
    <row r="224" spans="1:7" x14ac:dyDescent="0.25">
      <c r="A224" s="63">
        <v>4098</v>
      </c>
      <c r="B224" s="63" t="s">
        <v>515</v>
      </c>
      <c r="C224" s="63" t="s">
        <v>331</v>
      </c>
      <c r="D224" s="63" t="s">
        <v>332</v>
      </c>
      <c r="E224" s="63">
        <v>482</v>
      </c>
      <c r="F224" t="str">
        <f t="shared" si="6"/>
        <v>M060</v>
      </c>
      <c r="G224">
        <f t="shared" si="7"/>
        <v>482</v>
      </c>
    </row>
    <row r="225" spans="1:7" x14ac:dyDescent="0.25">
      <c r="A225" s="63">
        <v>4099</v>
      </c>
      <c r="B225" s="63" t="s">
        <v>516</v>
      </c>
      <c r="C225" s="63" t="s">
        <v>331</v>
      </c>
      <c r="D225" s="63" t="s">
        <v>332</v>
      </c>
      <c r="E225" s="63">
        <v>387</v>
      </c>
      <c r="F225" t="str">
        <f t="shared" si="6"/>
        <v>M060</v>
      </c>
      <c r="G225">
        <f t="shared" si="7"/>
        <v>387</v>
      </c>
    </row>
    <row r="226" spans="1:7" x14ac:dyDescent="0.25">
      <c r="A226" s="63">
        <v>4100</v>
      </c>
      <c r="B226" s="63" t="s">
        <v>517</v>
      </c>
      <c r="C226" s="63" t="s">
        <v>331</v>
      </c>
      <c r="D226" s="63" t="s">
        <v>332</v>
      </c>
      <c r="E226" s="63" t="s">
        <v>363</v>
      </c>
      <c r="F226" t="str">
        <f t="shared" si="6"/>
        <v>M061</v>
      </c>
      <c r="G226" t="str">
        <f t="shared" si="7"/>
        <v>-</v>
      </c>
    </row>
    <row r="227" spans="1:7" x14ac:dyDescent="0.25">
      <c r="A227" s="63">
        <v>4101</v>
      </c>
      <c r="B227" s="63" t="s">
        <v>518</v>
      </c>
      <c r="C227" s="63" t="s">
        <v>331</v>
      </c>
      <c r="D227" s="63" t="s">
        <v>332</v>
      </c>
      <c r="E227" s="63" t="s">
        <v>363</v>
      </c>
      <c r="F227" t="str">
        <f t="shared" si="6"/>
        <v>M061</v>
      </c>
      <c r="G227" t="str">
        <f t="shared" si="7"/>
        <v>-</v>
      </c>
    </row>
    <row r="228" spans="1:7" x14ac:dyDescent="0.25">
      <c r="A228" s="63">
        <v>4102</v>
      </c>
      <c r="B228" s="63" t="s">
        <v>896</v>
      </c>
      <c r="C228" s="63" t="s">
        <v>331</v>
      </c>
      <c r="D228" s="63" t="s">
        <v>332</v>
      </c>
      <c r="E228" s="63">
        <v>95</v>
      </c>
      <c r="F228" t="str">
        <f t="shared" si="6"/>
        <v>M062</v>
      </c>
      <c r="G228">
        <f t="shared" si="7"/>
        <v>95</v>
      </c>
    </row>
    <row r="229" spans="1:7" x14ac:dyDescent="0.25">
      <c r="A229" s="63">
        <v>4105</v>
      </c>
      <c r="B229" s="63" t="s">
        <v>897</v>
      </c>
      <c r="C229" s="63" t="s">
        <v>449</v>
      </c>
      <c r="D229" s="63" t="s">
        <v>450</v>
      </c>
      <c r="E229" s="63">
        <v>668</v>
      </c>
      <c r="F229" t="str">
        <f t="shared" si="6"/>
        <v>M064</v>
      </c>
      <c r="G229">
        <f t="shared" si="7"/>
        <v>668</v>
      </c>
    </row>
    <row r="230" spans="1:7" x14ac:dyDescent="0.25">
      <c r="A230" s="63">
        <v>4106</v>
      </c>
      <c r="B230" s="63" t="s">
        <v>519</v>
      </c>
      <c r="C230" s="63" t="s">
        <v>331</v>
      </c>
      <c r="D230" s="63" t="s">
        <v>332</v>
      </c>
      <c r="E230" s="63">
        <v>71</v>
      </c>
      <c r="F230" t="str">
        <f t="shared" si="6"/>
        <v>M065</v>
      </c>
      <c r="G230">
        <f t="shared" si="7"/>
        <v>71</v>
      </c>
    </row>
    <row r="231" spans="1:7" x14ac:dyDescent="0.25">
      <c r="A231" s="63">
        <v>4107</v>
      </c>
      <c r="B231" s="63" t="s">
        <v>520</v>
      </c>
      <c r="C231" s="63" t="s">
        <v>331</v>
      </c>
      <c r="D231" s="63" t="s">
        <v>332</v>
      </c>
      <c r="E231" s="63">
        <v>278</v>
      </c>
      <c r="F231" t="str">
        <f t="shared" si="6"/>
        <v>M065</v>
      </c>
      <c r="G231">
        <f t="shared" si="7"/>
        <v>278</v>
      </c>
    </row>
    <row r="232" spans="1:7" x14ac:dyDescent="0.25">
      <c r="A232" s="63">
        <v>4108</v>
      </c>
      <c r="B232" s="63" t="s">
        <v>521</v>
      </c>
      <c r="C232" s="63" t="s">
        <v>449</v>
      </c>
      <c r="D232" s="63" t="s">
        <v>450</v>
      </c>
      <c r="E232" s="63">
        <v>440</v>
      </c>
      <c r="F232" t="str">
        <f t="shared" si="6"/>
        <v>M066</v>
      </c>
      <c r="G232">
        <f t="shared" si="7"/>
        <v>440</v>
      </c>
    </row>
    <row r="233" spans="1:7" x14ac:dyDescent="0.25">
      <c r="A233" s="63">
        <v>4109</v>
      </c>
      <c r="B233" s="63" t="s">
        <v>522</v>
      </c>
      <c r="C233" s="63" t="s">
        <v>449</v>
      </c>
      <c r="D233" s="63" t="s">
        <v>450</v>
      </c>
      <c r="E233" s="63">
        <v>90</v>
      </c>
      <c r="F233" t="str">
        <f t="shared" si="6"/>
        <v>M066</v>
      </c>
      <c r="G233">
        <f t="shared" si="7"/>
        <v>90</v>
      </c>
    </row>
    <row r="234" spans="1:7" x14ac:dyDescent="0.25">
      <c r="A234" s="63">
        <v>4110</v>
      </c>
      <c r="B234" s="63" t="s">
        <v>523</v>
      </c>
      <c r="C234" s="63" t="s">
        <v>331</v>
      </c>
      <c r="D234" s="63" t="s">
        <v>332</v>
      </c>
      <c r="E234" s="63">
        <v>72</v>
      </c>
      <c r="F234" t="str">
        <f t="shared" si="6"/>
        <v>M067</v>
      </c>
      <c r="G234">
        <f t="shared" si="7"/>
        <v>72</v>
      </c>
    </row>
    <row r="235" spans="1:7" x14ac:dyDescent="0.25">
      <c r="A235" s="63">
        <v>4111</v>
      </c>
      <c r="B235" s="63" t="s">
        <v>524</v>
      </c>
      <c r="C235" s="63" t="s">
        <v>331</v>
      </c>
      <c r="D235" s="63" t="s">
        <v>332</v>
      </c>
      <c r="E235" s="63">
        <v>38</v>
      </c>
      <c r="F235" t="str">
        <f t="shared" si="6"/>
        <v>M067</v>
      </c>
      <c r="G235">
        <f t="shared" si="7"/>
        <v>38</v>
      </c>
    </row>
    <row r="236" spans="1:7" x14ac:dyDescent="0.25">
      <c r="A236" s="63">
        <v>4112</v>
      </c>
      <c r="B236" s="63" t="s">
        <v>525</v>
      </c>
      <c r="C236" s="63" t="s">
        <v>331</v>
      </c>
      <c r="D236" s="63" t="s">
        <v>332</v>
      </c>
      <c r="E236" s="63">
        <v>54</v>
      </c>
      <c r="F236" t="str">
        <f t="shared" si="6"/>
        <v>M068</v>
      </c>
      <c r="G236">
        <f t="shared" si="7"/>
        <v>54</v>
      </c>
    </row>
    <row r="237" spans="1:7" x14ac:dyDescent="0.25">
      <c r="A237" s="63">
        <v>4113</v>
      </c>
      <c r="B237" s="63" t="s">
        <v>526</v>
      </c>
      <c r="C237" s="63" t="s">
        <v>331</v>
      </c>
      <c r="D237" s="63" t="s">
        <v>332</v>
      </c>
      <c r="E237" s="63">
        <v>10</v>
      </c>
      <c r="F237" t="str">
        <f t="shared" si="6"/>
        <v>M068</v>
      </c>
      <c r="G237">
        <f t="shared" si="7"/>
        <v>10</v>
      </c>
    </row>
    <row r="238" spans="1:7" x14ac:dyDescent="0.25">
      <c r="A238" s="63">
        <v>4114</v>
      </c>
      <c r="B238" s="63" t="s">
        <v>527</v>
      </c>
      <c r="C238" s="63" t="s">
        <v>331</v>
      </c>
      <c r="D238" s="63" t="s">
        <v>332</v>
      </c>
      <c r="E238" s="63">
        <v>2412</v>
      </c>
      <c r="F238" t="str">
        <f t="shared" si="6"/>
        <v>M070</v>
      </c>
      <c r="G238">
        <f t="shared" si="7"/>
        <v>2412</v>
      </c>
    </row>
    <row r="239" spans="1:7" x14ac:dyDescent="0.25">
      <c r="A239" s="63">
        <v>4115</v>
      </c>
      <c r="B239" s="63" t="s">
        <v>528</v>
      </c>
      <c r="C239" s="63" t="s">
        <v>331</v>
      </c>
      <c r="D239" s="63" t="s">
        <v>332</v>
      </c>
      <c r="E239" s="63">
        <v>626</v>
      </c>
      <c r="F239" t="str">
        <f t="shared" si="6"/>
        <v>M070</v>
      </c>
      <c r="G239">
        <f t="shared" si="7"/>
        <v>626</v>
      </c>
    </row>
    <row r="240" spans="1:7" x14ac:dyDescent="0.25">
      <c r="A240" s="63">
        <v>4116</v>
      </c>
      <c r="B240" s="63" t="s">
        <v>529</v>
      </c>
      <c r="C240" s="63" t="s">
        <v>449</v>
      </c>
      <c r="D240" s="63" t="s">
        <v>450</v>
      </c>
      <c r="E240" s="63">
        <v>345</v>
      </c>
      <c r="F240" t="str">
        <f t="shared" si="6"/>
        <v>M071</v>
      </c>
      <c r="G240">
        <f t="shared" si="7"/>
        <v>345</v>
      </c>
    </row>
    <row r="241" spans="1:7" x14ac:dyDescent="0.25">
      <c r="A241" s="63">
        <v>4118</v>
      </c>
      <c r="B241" s="63" t="s">
        <v>531</v>
      </c>
      <c r="C241" s="63" t="s">
        <v>449</v>
      </c>
      <c r="D241" s="63" t="s">
        <v>450</v>
      </c>
      <c r="E241" s="63">
        <v>534</v>
      </c>
      <c r="F241" t="str">
        <f t="shared" si="6"/>
        <v>M071</v>
      </c>
      <c r="G241">
        <f t="shared" si="7"/>
        <v>534</v>
      </c>
    </row>
    <row r="242" spans="1:7" x14ac:dyDescent="0.25">
      <c r="A242" s="63">
        <v>4119</v>
      </c>
      <c r="B242" s="63" t="s">
        <v>532</v>
      </c>
      <c r="C242" s="63" t="s">
        <v>449</v>
      </c>
      <c r="D242" s="63" t="s">
        <v>450</v>
      </c>
      <c r="E242" s="63">
        <v>405</v>
      </c>
      <c r="F242" t="str">
        <f t="shared" si="6"/>
        <v>M072</v>
      </c>
      <c r="G242">
        <f t="shared" si="7"/>
        <v>405</v>
      </c>
    </row>
    <row r="243" spans="1:7" x14ac:dyDescent="0.25">
      <c r="A243" s="63">
        <v>4121</v>
      </c>
      <c r="B243" s="63" t="s">
        <v>534</v>
      </c>
      <c r="C243" s="63" t="s">
        <v>449</v>
      </c>
      <c r="D243" s="63" t="s">
        <v>450</v>
      </c>
      <c r="E243" s="63">
        <v>73</v>
      </c>
      <c r="F243" t="str">
        <f t="shared" si="6"/>
        <v>M072</v>
      </c>
      <c r="G243">
        <f t="shared" si="7"/>
        <v>73</v>
      </c>
    </row>
    <row r="244" spans="1:7" x14ac:dyDescent="0.25">
      <c r="A244" s="63">
        <v>4122</v>
      </c>
      <c r="B244" s="63" t="s">
        <v>535</v>
      </c>
      <c r="C244" s="63" t="s">
        <v>449</v>
      </c>
      <c r="D244" s="63" t="s">
        <v>450</v>
      </c>
      <c r="E244" s="63">
        <v>569</v>
      </c>
      <c r="F244" t="str">
        <f t="shared" si="6"/>
        <v>M073</v>
      </c>
      <c r="G244">
        <f t="shared" si="7"/>
        <v>569</v>
      </c>
    </row>
    <row r="245" spans="1:7" x14ac:dyDescent="0.25">
      <c r="A245" s="63">
        <v>4124</v>
      </c>
      <c r="B245" s="63" t="s">
        <v>537</v>
      </c>
      <c r="C245" s="63" t="s">
        <v>449</v>
      </c>
      <c r="D245" s="63" t="s">
        <v>450</v>
      </c>
      <c r="E245" s="63">
        <v>880</v>
      </c>
      <c r="F245" t="str">
        <f t="shared" si="6"/>
        <v>M073</v>
      </c>
      <c r="G245">
        <f t="shared" si="7"/>
        <v>880</v>
      </c>
    </row>
    <row r="246" spans="1:7" x14ac:dyDescent="0.25">
      <c r="A246" s="63">
        <v>4126</v>
      </c>
      <c r="B246" s="63" t="s">
        <v>898</v>
      </c>
      <c r="C246" s="63" t="s">
        <v>449</v>
      </c>
      <c r="D246" s="63" t="s">
        <v>450</v>
      </c>
      <c r="E246" s="63">
        <v>1762</v>
      </c>
      <c r="F246" t="str">
        <f t="shared" si="6"/>
        <v>M074</v>
      </c>
      <c r="G246">
        <f t="shared" si="7"/>
        <v>1762</v>
      </c>
    </row>
    <row r="247" spans="1:7" x14ac:dyDescent="0.25">
      <c r="A247" s="63">
        <v>4127</v>
      </c>
      <c r="B247" s="63" t="s">
        <v>538</v>
      </c>
      <c r="C247" s="63" t="s">
        <v>331</v>
      </c>
      <c r="D247" s="63" t="s">
        <v>332</v>
      </c>
      <c r="E247" s="63">
        <v>393</v>
      </c>
      <c r="F247" t="str">
        <f t="shared" si="6"/>
        <v>M075</v>
      </c>
      <c r="G247">
        <f t="shared" si="7"/>
        <v>393</v>
      </c>
    </row>
    <row r="248" spans="1:7" x14ac:dyDescent="0.25">
      <c r="A248" s="63">
        <v>4128</v>
      </c>
      <c r="B248" s="63" t="s">
        <v>539</v>
      </c>
      <c r="C248" s="63" t="s">
        <v>331</v>
      </c>
      <c r="D248" s="63" t="s">
        <v>332</v>
      </c>
      <c r="E248" s="63">
        <v>597</v>
      </c>
      <c r="F248" t="str">
        <f t="shared" si="6"/>
        <v>M075</v>
      </c>
      <c r="G248">
        <f t="shared" si="7"/>
        <v>597</v>
      </c>
    </row>
    <row r="249" spans="1:7" x14ac:dyDescent="0.25">
      <c r="A249" s="63">
        <v>4129</v>
      </c>
      <c r="B249" s="63" t="s">
        <v>899</v>
      </c>
      <c r="C249" s="63" t="s">
        <v>331</v>
      </c>
      <c r="D249" s="63" t="s">
        <v>332</v>
      </c>
      <c r="E249" s="63">
        <v>1482</v>
      </c>
      <c r="F249" t="str">
        <f t="shared" si="6"/>
        <v>M076</v>
      </c>
      <c r="G249">
        <f t="shared" si="7"/>
        <v>1482</v>
      </c>
    </row>
    <row r="250" spans="1:7" x14ac:dyDescent="0.25">
      <c r="A250" s="63">
        <v>4133</v>
      </c>
      <c r="B250" s="63" t="s">
        <v>900</v>
      </c>
      <c r="C250" s="63" t="s">
        <v>449</v>
      </c>
      <c r="D250" s="63" t="s">
        <v>450</v>
      </c>
      <c r="E250" s="63">
        <v>180</v>
      </c>
      <c r="F250" t="str">
        <f t="shared" si="6"/>
        <v>M077</v>
      </c>
      <c r="G250">
        <f t="shared" si="7"/>
        <v>180</v>
      </c>
    </row>
    <row r="251" spans="1:7" x14ac:dyDescent="0.25">
      <c r="A251" s="63">
        <v>4134</v>
      </c>
      <c r="B251" s="63" t="s">
        <v>540</v>
      </c>
      <c r="C251" s="63" t="s">
        <v>331</v>
      </c>
      <c r="D251" s="63" t="s">
        <v>332</v>
      </c>
      <c r="E251" s="63" t="s">
        <v>363</v>
      </c>
      <c r="F251" t="str">
        <f t="shared" si="6"/>
        <v>M098</v>
      </c>
      <c r="G251" t="str">
        <f t="shared" si="7"/>
        <v>-</v>
      </c>
    </row>
    <row r="252" spans="1:7" x14ac:dyDescent="0.25">
      <c r="A252" s="63">
        <v>4135</v>
      </c>
      <c r="B252" s="63" t="s">
        <v>541</v>
      </c>
      <c r="C252" s="63" t="s">
        <v>331</v>
      </c>
      <c r="D252" s="63" t="s">
        <v>332</v>
      </c>
      <c r="E252" s="63" t="s">
        <v>363</v>
      </c>
      <c r="F252" t="str">
        <f t="shared" si="6"/>
        <v>M098</v>
      </c>
      <c r="G252" t="str">
        <f t="shared" si="7"/>
        <v>-</v>
      </c>
    </row>
    <row r="253" spans="1:7" x14ac:dyDescent="0.25">
      <c r="A253" s="63">
        <v>4136</v>
      </c>
      <c r="B253" s="63" t="s">
        <v>542</v>
      </c>
      <c r="C253" s="63" t="s">
        <v>331</v>
      </c>
      <c r="D253" s="63" t="s">
        <v>332</v>
      </c>
      <c r="E253" s="63">
        <v>25</v>
      </c>
      <c r="F253" t="str">
        <f t="shared" si="6"/>
        <v>M099</v>
      </c>
      <c r="G253">
        <f t="shared" si="7"/>
        <v>25</v>
      </c>
    </row>
    <row r="254" spans="1:7" x14ac:dyDescent="0.25">
      <c r="A254" s="63">
        <v>4137</v>
      </c>
      <c r="B254" s="63" t="s">
        <v>543</v>
      </c>
      <c r="C254" s="63" t="s">
        <v>331</v>
      </c>
      <c r="D254" s="63" t="s">
        <v>332</v>
      </c>
      <c r="E254" s="63" t="s">
        <v>363</v>
      </c>
      <c r="F254" t="str">
        <f t="shared" si="6"/>
        <v>M099</v>
      </c>
      <c r="G254" t="str">
        <f t="shared" si="7"/>
        <v>-</v>
      </c>
    </row>
    <row r="255" spans="1:7" x14ac:dyDescent="0.25">
      <c r="A255" s="63">
        <v>4138</v>
      </c>
      <c r="B255" s="63" t="s">
        <v>544</v>
      </c>
      <c r="C255" s="63" t="s">
        <v>331</v>
      </c>
      <c r="D255" s="63" t="s">
        <v>332</v>
      </c>
      <c r="E255" s="63">
        <v>1745</v>
      </c>
      <c r="F255" t="str">
        <f t="shared" si="6"/>
        <v>M101</v>
      </c>
      <c r="G255">
        <f t="shared" si="7"/>
        <v>1745</v>
      </c>
    </row>
    <row r="256" spans="1:7" x14ac:dyDescent="0.25">
      <c r="A256" s="63">
        <v>4139</v>
      </c>
      <c r="B256" s="63" t="s">
        <v>545</v>
      </c>
      <c r="C256" s="63" t="s">
        <v>331</v>
      </c>
      <c r="D256" s="63" t="s">
        <v>332</v>
      </c>
      <c r="E256" s="63">
        <v>297</v>
      </c>
      <c r="F256" t="str">
        <f t="shared" si="6"/>
        <v>M101</v>
      </c>
      <c r="G256">
        <f t="shared" si="7"/>
        <v>297</v>
      </c>
    </row>
    <row r="257" spans="1:7" x14ac:dyDescent="0.25">
      <c r="A257" s="63">
        <v>4140</v>
      </c>
      <c r="B257" s="63" t="s">
        <v>901</v>
      </c>
      <c r="C257" s="63" t="s">
        <v>331</v>
      </c>
      <c r="D257" s="63" t="s">
        <v>332</v>
      </c>
      <c r="E257" s="63">
        <v>1371</v>
      </c>
      <c r="F257" t="str">
        <f t="shared" si="6"/>
        <v>M102</v>
      </c>
      <c r="G257">
        <f t="shared" si="7"/>
        <v>1371</v>
      </c>
    </row>
    <row r="258" spans="1:7" x14ac:dyDescent="0.25">
      <c r="A258" s="63">
        <v>4142</v>
      </c>
      <c r="B258" s="63" t="s">
        <v>546</v>
      </c>
      <c r="C258" s="63" t="s">
        <v>331</v>
      </c>
      <c r="D258" s="63" t="s">
        <v>332</v>
      </c>
      <c r="E258" s="63">
        <v>58</v>
      </c>
      <c r="F258" t="str">
        <f t="shared" si="6"/>
        <v>M105</v>
      </c>
      <c r="G258">
        <f t="shared" si="7"/>
        <v>58</v>
      </c>
    </row>
    <row r="259" spans="1:7" x14ac:dyDescent="0.25">
      <c r="A259" s="63">
        <v>4143</v>
      </c>
      <c r="B259" s="63" t="s">
        <v>547</v>
      </c>
      <c r="C259" s="63" t="s">
        <v>331</v>
      </c>
      <c r="D259" s="63" t="s">
        <v>332</v>
      </c>
      <c r="E259" s="63">
        <v>126</v>
      </c>
      <c r="F259" t="str">
        <f t="shared" ref="F259:F322" si="8">LEFT(B259,LEN(B259)-2)</f>
        <v>M105</v>
      </c>
      <c r="G259">
        <f t="shared" ref="G259:G322" si="9">E259</f>
        <v>126</v>
      </c>
    </row>
    <row r="260" spans="1:7" x14ac:dyDescent="0.25">
      <c r="A260" s="63">
        <v>4144</v>
      </c>
      <c r="B260" s="63" t="s">
        <v>548</v>
      </c>
      <c r="C260" s="63" t="s">
        <v>331</v>
      </c>
      <c r="D260" s="63" t="s">
        <v>332</v>
      </c>
      <c r="E260" s="63">
        <v>147</v>
      </c>
      <c r="F260" t="str">
        <f t="shared" si="8"/>
        <v>M106</v>
      </c>
      <c r="G260">
        <f t="shared" si="9"/>
        <v>147</v>
      </c>
    </row>
    <row r="261" spans="1:7" x14ac:dyDescent="0.25">
      <c r="A261" s="63">
        <v>4145</v>
      </c>
      <c r="B261" s="63" t="s">
        <v>549</v>
      </c>
      <c r="C261" s="63" t="s">
        <v>331</v>
      </c>
      <c r="D261" s="63" t="s">
        <v>332</v>
      </c>
      <c r="E261" s="63">
        <v>64</v>
      </c>
      <c r="F261" t="str">
        <f t="shared" si="8"/>
        <v>M106</v>
      </c>
      <c r="G261">
        <f t="shared" si="9"/>
        <v>64</v>
      </c>
    </row>
    <row r="262" spans="1:7" x14ac:dyDescent="0.25">
      <c r="A262" s="63">
        <v>4146</v>
      </c>
      <c r="B262" s="63" t="s">
        <v>550</v>
      </c>
      <c r="C262" s="63" t="s">
        <v>331</v>
      </c>
      <c r="D262" s="63" t="s">
        <v>332</v>
      </c>
      <c r="E262" s="63">
        <v>99</v>
      </c>
      <c r="F262" t="str">
        <f t="shared" si="8"/>
        <v>M107</v>
      </c>
      <c r="G262">
        <f t="shared" si="9"/>
        <v>99</v>
      </c>
    </row>
    <row r="263" spans="1:7" x14ac:dyDescent="0.25">
      <c r="A263" s="63">
        <v>4147</v>
      </c>
      <c r="B263" s="63" t="s">
        <v>551</v>
      </c>
      <c r="C263" s="63" t="s">
        <v>331</v>
      </c>
      <c r="D263" s="63" t="s">
        <v>332</v>
      </c>
      <c r="E263" s="63">
        <v>246</v>
      </c>
      <c r="F263" t="str">
        <f t="shared" si="8"/>
        <v>M107</v>
      </c>
      <c r="G263">
        <f t="shared" si="9"/>
        <v>246</v>
      </c>
    </row>
    <row r="264" spans="1:7" x14ac:dyDescent="0.25">
      <c r="A264" s="63">
        <v>4148</v>
      </c>
      <c r="B264" s="63" t="s">
        <v>552</v>
      </c>
      <c r="C264" s="63" t="s">
        <v>331</v>
      </c>
      <c r="D264" s="63" t="s">
        <v>332</v>
      </c>
      <c r="E264" s="63">
        <v>34</v>
      </c>
      <c r="F264" t="str">
        <f t="shared" si="8"/>
        <v>M110</v>
      </c>
      <c r="G264">
        <f t="shared" si="9"/>
        <v>34</v>
      </c>
    </row>
    <row r="265" spans="1:7" x14ac:dyDescent="0.25">
      <c r="A265" s="63">
        <v>4149</v>
      </c>
      <c r="B265" s="63" t="s">
        <v>553</v>
      </c>
      <c r="C265" s="63" t="s">
        <v>331</v>
      </c>
      <c r="D265" s="63" t="s">
        <v>332</v>
      </c>
      <c r="E265" s="63">
        <v>11</v>
      </c>
      <c r="F265" t="str">
        <f t="shared" si="8"/>
        <v>M110</v>
      </c>
      <c r="G265">
        <f t="shared" si="9"/>
        <v>11</v>
      </c>
    </row>
    <row r="266" spans="1:7" x14ac:dyDescent="0.25">
      <c r="A266" s="63">
        <v>4153</v>
      </c>
      <c r="B266" s="63" t="s">
        <v>554</v>
      </c>
      <c r="C266" s="63" t="s">
        <v>331</v>
      </c>
      <c r="D266" s="63" t="s">
        <v>332</v>
      </c>
      <c r="E266" s="63" t="s">
        <v>363</v>
      </c>
      <c r="F266" t="str">
        <f t="shared" si="8"/>
        <v>M113</v>
      </c>
      <c r="G266" t="str">
        <f t="shared" si="9"/>
        <v>-</v>
      </c>
    </row>
    <row r="267" spans="1:7" x14ac:dyDescent="0.25">
      <c r="A267" s="63">
        <v>4154</v>
      </c>
      <c r="B267" s="63" t="s">
        <v>555</v>
      </c>
      <c r="C267" s="63" t="s">
        <v>331</v>
      </c>
      <c r="D267" s="63" t="s">
        <v>332</v>
      </c>
      <c r="E267" s="63" t="s">
        <v>363</v>
      </c>
      <c r="F267" t="str">
        <f t="shared" si="8"/>
        <v>M113</v>
      </c>
      <c r="G267" t="str">
        <f t="shared" si="9"/>
        <v>-</v>
      </c>
    </row>
    <row r="268" spans="1:7" x14ac:dyDescent="0.25">
      <c r="A268" s="63">
        <v>4155</v>
      </c>
      <c r="B268" s="63" t="s">
        <v>1235</v>
      </c>
      <c r="C268" s="63" t="s">
        <v>331</v>
      </c>
      <c r="D268" s="63" t="s">
        <v>332</v>
      </c>
      <c r="E268" s="63">
        <v>20</v>
      </c>
      <c r="F268" t="str">
        <f t="shared" si="8"/>
        <v>M114</v>
      </c>
      <c r="G268">
        <f t="shared" si="9"/>
        <v>20</v>
      </c>
    </row>
    <row r="269" spans="1:7" x14ac:dyDescent="0.25">
      <c r="A269" s="63">
        <v>4157</v>
      </c>
      <c r="B269" s="63" t="s">
        <v>902</v>
      </c>
      <c r="C269" s="63" t="s">
        <v>449</v>
      </c>
      <c r="D269" s="63" t="s">
        <v>450</v>
      </c>
      <c r="E269" s="63">
        <v>106</v>
      </c>
      <c r="F269" t="str">
        <f t="shared" si="8"/>
        <v>M116</v>
      </c>
      <c r="G269">
        <f t="shared" si="9"/>
        <v>106</v>
      </c>
    </row>
    <row r="270" spans="1:7" x14ac:dyDescent="0.25">
      <c r="A270" s="63">
        <v>4159</v>
      </c>
      <c r="B270" s="63" t="s">
        <v>903</v>
      </c>
      <c r="C270" s="63" t="s">
        <v>331</v>
      </c>
      <c r="D270" s="63" t="s">
        <v>332</v>
      </c>
      <c r="E270" s="63">
        <v>303</v>
      </c>
      <c r="F270" t="str">
        <f t="shared" si="8"/>
        <v>M118</v>
      </c>
      <c r="G270">
        <f t="shared" si="9"/>
        <v>303</v>
      </c>
    </row>
    <row r="271" spans="1:7" x14ac:dyDescent="0.25">
      <c r="A271" s="63">
        <v>4161</v>
      </c>
      <c r="B271" s="63" t="s">
        <v>557</v>
      </c>
      <c r="C271" s="63" t="s">
        <v>331</v>
      </c>
      <c r="D271" s="63" t="s">
        <v>332</v>
      </c>
      <c r="E271" s="63">
        <v>282</v>
      </c>
      <c r="F271" t="str">
        <f t="shared" si="8"/>
        <v>M118</v>
      </c>
      <c r="G271">
        <f t="shared" si="9"/>
        <v>282</v>
      </c>
    </row>
    <row r="272" spans="1:7" x14ac:dyDescent="0.25">
      <c r="A272" s="63">
        <v>4162</v>
      </c>
      <c r="B272" s="63" t="s">
        <v>558</v>
      </c>
      <c r="C272" s="63" t="s">
        <v>449</v>
      </c>
      <c r="D272" s="63" t="s">
        <v>450</v>
      </c>
      <c r="E272" s="63">
        <v>72</v>
      </c>
      <c r="F272" t="str">
        <f t="shared" si="8"/>
        <v>M118</v>
      </c>
      <c r="G272">
        <f t="shared" si="9"/>
        <v>72</v>
      </c>
    </row>
    <row r="273" spans="1:7" x14ac:dyDescent="0.25">
      <c r="A273" s="63">
        <v>4163</v>
      </c>
      <c r="B273" s="63" t="s">
        <v>904</v>
      </c>
      <c r="C273" s="63" t="s">
        <v>331</v>
      </c>
      <c r="D273" s="63" t="s">
        <v>332</v>
      </c>
      <c r="E273" s="63">
        <v>149</v>
      </c>
      <c r="F273" t="str">
        <f t="shared" si="8"/>
        <v>M119</v>
      </c>
      <c r="G273">
        <f t="shared" si="9"/>
        <v>149</v>
      </c>
    </row>
    <row r="274" spans="1:7" x14ac:dyDescent="0.25">
      <c r="A274" s="63">
        <v>4165</v>
      </c>
      <c r="B274" s="63" t="s">
        <v>559</v>
      </c>
      <c r="C274" s="63" t="s">
        <v>331</v>
      </c>
      <c r="D274" s="63" t="s">
        <v>332</v>
      </c>
      <c r="E274" s="63">
        <v>136</v>
      </c>
      <c r="F274" t="str">
        <f t="shared" si="8"/>
        <v>M119</v>
      </c>
      <c r="G274">
        <f t="shared" si="9"/>
        <v>136</v>
      </c>
    </row>
    <row r="275" spans="1:7" x14ac:dyDescent="0.25">
      <c r="A275" s="63">
        <v>4166</v>
      </c>
      <c r="B275" s="63" t="s">
        <v>560</v>
      </c>
      <c r="C275" s="63" t="s">
        <v>449</v>
      </c>
      <c r="D275" s="63" t="s">
        <v>450</v>
      </c>
      <c r="E275" s="63">
        <v>22</v>
      </c>
      <c r="F275" t="str">
        <f t="shared" si="8"/>
        <v>M119</v>
      </c>
      <c r="G275">
        <f t="shared" si="9"/>
        <v>22</v>
      </c>
    </row>
    <row r="276" spans="1:7" x14ac:dyDescent="0.25">
      <c r="A276" s="63">
        <v>4167</v>
      </c>
      <c r="B276" s="63" t="s">
        <v>561</v>
      </c>
      <c r="C276" s="63" t="s">
        <v>331</v>
      </c>
      <c r="D276" s="63" t="s">
        <v>332</v>
      </c>
      <c r="E276" s="63">
        <v>6766</v>
      </c>
      <c r="F276" t="str">
        <f t="shared" si="8"/>
        <v>M120</v>
      </c>
      <c r="G276">
        <f t="shared" si="9"/>
        <v>6766</v>
      </c>
    </row>
    <row r="277" spans="1:7" x14ac:dyDescent="0.25">
      <c r="A277" s="63">
        <v>4168</v>
      </c>
      <c r="B277" s="63" t="s">
        <v>562</v>
      </c>
      <c r="C277" s="63" t="s">
        <v>331</v>
      </c>
      <c r="D277" s="63" t="s">
        <v>332</v>
      </c>
      <c r="E277" s="63">
        <v>847</v>
      </c>
      <c r="F277" t="str">
        <f t="shared" si="8"/>
        <v>M120</v>
      </c>
      <c r="G277">
        <f t="shared" si="9"/>
        <v>847</v>
      </c>
    </row>
    <row r="278" spans="1:7" x14ac:dyDescent="0.25">
      <c r="A278" s="63">
        <v>4169</v>
      </c>
      <c r="B278" s="63" t="s">
        <v>563</v>
      </c>
      <c r="C278" s="63" t="s">
        <v>331</v>
      </c>
      <c r="D278" s="63" t="s">
        <v>332</v>
      </c>
      <c r="E278" s="63">
        <v>122</v>
      </c>
      <c r="F278" t="str">
        <f t="shared" si="8"/>
        <v>M121</v>
      </c>
      <c r="G278">
        <f t="shared" si="9"/>
        <v>122</v>
      </c>
    </row>
    <row r="279" spans="1:7" x14ac:dyDescent="0.25">
      <c r="A279" s="63">
        <v>4170</v>
      </c>
      <c r="B279" s="63" t="s">
        <v>564</v>
      </c>
      <c r="C279" s="63" t="s">
        <v>331</v>
      </c>
      <c r="D279" s="63" t="s">
        <v>332</v>
      </c>
      <c r="E279" s="63">
        <v>1</v>
      </c>
      <c r="F279" t="str">
        <f t="shared" si="8"/>
        <v>M121</v>
      </c>
      <c r="G279">
        <f t="shared" si="9"/>
        <v>1</v>
      </c>
    </row>
    <row r="280" spans="1:7" x14ac:dyDescent="0.25">
      <c r="A280" s="63">
        <v>4171</v>
      </c>
      <c r="B280" s="63" t="s">
        <v>905</v>
      </c>
      <c r="C280" s="63" t="s">
        <v>331</v>
      </c>
      <c r="D280" s="63" t="s">
        <v>332</v>
      </c>
      <c r="E280" s="63">
        <v>106</v>
      </c>
      <c r="F280" t="str">
        <f t="shared" si="8"/>
        <v>M122</v>
      </c>
      <c r="G280">
        <f t="shared" si="9"/>
        <v>106</v>
      </c>
    </row>
    <row r="281" spans="1:7" x14ac:dyDescent="0.25">
      <c r="A281" s="63">
        <v>4173</v>
      </c>
      <c r="B281" s="63" t="s">
        <v>906</v>
      </c>
      <c r="C281" s="63" t="s">
        <v>331</v>
      </c>
      <c r="D281" s="63" t="s">
        <v>332</v>
      </c>
      <c r="E281" s="63">
        <v>93</v>
      </c>
      <c r="F281" t="str">
        <f t="shared" si="8"/>
        <v>M123</v>
      </c>
      <c r="G281">
        <f t="shared" si="9"/>
        <v>93</v>
      </c>
    </row>
    <row r="282" spans="1:7" x14ac:dyDescent="0.25">
      <c r="A282" s="63">
        <v>4175</v>
      </c>
      <c r="B282" s="63" t="s">
        <v>565</v>
      </c>
      <c r="C282" s="63" t="s">
        <v>331</v>
      </c>
      <c r="D282" s="63" t="s">
        <v>332</v>
      </c>
      <c r="E282" s="63">
        <v>21</v>
      </c>
      <c r="F282" t="str">
        <f t="shared" si="8"/>
        <v>M124</v>
      </c>
      <c r="G282">
        <f t="shared" si="9"/>
        <v>21</v>
      </c>
    </row>
    <row r="283" spans="1:7" x14ac:dyDescent="0.25">
      <c r="A283" s="63">
        <v>4176</v>
      </c>
      <c r="B283" s="63" t="s">
        <v>566</v>
      </c>
      <c r="C283" s="63" t="s">
        <v>331</v>
      </c>
      <c r="D283" s="63" t="s">
        <v>332</v>
      </c>
      <c r="E283" s="63">
        <v>1115</v>
      </c>
      <c r="F283" t="str">
        <f t="shared" si="8"/>
        <v>M124</v>
      </c>
      <c r="G283">
        <f t="shared" si="9"/>
        <v>1115</v>
      </c>
    </row>
    <row r="284" spans="1:7" x14ac:dyDescent="0.25">
      <c r="A284" s="63">
        <v>4177</v>
      </c>
      <c r="B284" s="63" t="s">
        <v>567</v>
      </c>
      <c r="C284" s="63" t="s">
        <v>331</v>
      </c>
      <c r="D284" s="63" t="s">
        <v>332</v>
      </c>
      <c r="E284" s="63">
        <v>575</v>
      </c>
      <c r="F284" t="str">
        <f t="shared" si="8"/>
        <v>M125</v>
      </c>
      <c r="G284">
        <f t="shared" si="9"/>
        <v>575</v>
      </c>
    </row>
    <row r="285" spans="1:7" x14ac:dyDescent="0.25">
      <c r="A285" s="63">
        <v>4178</v>
      </c>
      <c r="B285" s="63" t="s">
        <v>568</v>
      </c>
      <c r="C285" s="63" t="s">
        <v>331</v>
      </c>
      <c r="D285" s="63" t="s">
        <v>332</v>
      </c>
      <c r="E285" s="63">
        <v>99</v>
      </c>
      <c r="F285" t="str">
        <f t="shared" si="8"/>
        <v>M125</v>
      </c>
      <c r="G285">
        <f t="shared" si="9"/>
        <v>99</v>
      </c>
    </row>
    <row r="286" spans="1:7" x14ac:dyDescent="0.25">
      <c r="A286" s="63">
        <v>4179</v>
      </c>
      <c r="B286" s="63" t="s">
        <v>569</v>
      </c>
      <c r="C286" s="63" t="s">
        <v>331</v>
      </c>
      <c r="D286" s="63" t="s">
        <v>332</v>
      </c>
      <c r="E286" s="63">
        <v>426</v>
      </c>
      <c r="F286" t="str">
        <f t="shared" si="8"/>
        <v>M128</v>
      </c>
      <c r="G286">
        <f t="shared" si="9"/>
        <v>426</v>
      </c>
    </row>
    <row r="287" spans="1:7" x14ac:dyDescent="0.25">
      <c r="A287" s="63">
        <v>4180</v>
      </c>
      <c r="B287" s="63" t="s">
        <v>570</v>
      </c>
      <c r="C287" s="63" t="s">
        <v>331</v>
      </c>
      <c r="D287" s="63" t="s">
        <v>332</v>
      </c>
      <c r="E287" s="63">
        <v>117</v>
      </c>
      <c r="F287" t="str">
        <f t="shared" si="8"/>
        <v>M128</v>
      </c>
      <c r="G287">
        <f t="shared" si="9"/>
        <v>117</v>
      </c>
    </row>
    <row r="288" spans="1:7" x14ac:dyDescent="0.25">
      <c r="A288" s="63">
        <v>4181</v>
      </c>
      <c r="B288" s="63" t="s">
        <v>571</v>
      </c>
      <c r="C288" s="63" t="s">
        <v>331</v>
      </c>
      <c r="D288" s="63" t="s">
        <v>332</v>
      </c>
      <c r="E288" s="63">
        <v>438</v>
      </c>
      <c r="F288" t="str">
        <f t="shared" si="8"/>
        <v>M131</v>
      </c>
      <c r="G288">
        <f t="shared" si="9"/>
        <v>438</v>
      </c>
    </row>
    <row r="289" spans="1:7" x14ac:dyDescent="0.25">
      <c r="A289" s="63">
        <v>4182</v>
      </c>
      <c r="B289" s="63" t="s">
        <v>572</v>
      </c>
      <c r="C289" s="63" t="s">
        <v>331</v>
      </c>
      <c r="D289" s="63" t="s">
        <v>332</v>
      </c>
      <c r="E289" s="63">
        <v>1199</v>
      </c>
      <c r="F289" t="str">
        <f t="shared" si="8"/>
        <v>M131</v>
      </c>
      <c r="G289">
        <f t="shared" si="9"/>
        <v>1199</v>
      </c>
    </row>
    <row r="290" spans="1:7" x14ac:dyDescent="0.25">
      <c r="A290" s="63">
        <v>4183</v>
      </c>
      <c r="B290" s="63" t="s">
        <v>573</v>
      </c>
      <c r="C290" s="63" t="s">
        <v>331</v>
      </c>
      <c r="D290" s="63" t="s">
        <v>332</v>
      </c>
      <c r="E290" s="63">
        <v>572</v>
      </c>
      <c r="F290" t="str">
        <f t="shared" si="8"/>
        <v>M132</v>
      </c>
      <c r="G290">
        <f t="shared" si="9"/>
        <v>572</v>
      </c>
    </row>
    <row r="291" spans="1:7" x14ac:dyDescent="0.25">
      <c r="A291" s="63">
        <v>4184</v>
      </c>
      <c r="B291" s="63" t="s">
        <v>574</v>
      </c>
      <c r="C291" s="63" t="s">
        <v>331</v>
      </c>
      <c r="D291" s="63" t="s">
        <v>332</v>
      </c>
      <c r="E291" s="63">
        <v>1272</v>
      </c>
      <c r="F291" t="str">
        <f t="shared" si="8"/>
        <v>M132</v>
      </c>
      <c r="G291">
        <f t="shared" si="9"/>
        <v>1272</v>
      </c>
    </row>
    <row r="292" spans="1:7" x14ac:dyDescent="0.25">
      <c r="A292" s="63">
        <v>4185</v>
      </c>
      <c r="B292" s="63" t="s">
        <v>575</v>
      </c>
      <c r="C292" s="63" t="s">
        <v>331</v>
      </c>
      <c r="D292" s="63" t="s">
        <v>332</v>
      </c>
      <c r="E292" s="63" t="s">
        <v>363</v>
      </c>
      <c r="F292" t="str">
        <f t="shared" si="8"/>
        <v>M139</v>
      </c>
      <c r="G292" t="str">
        <f t="shared" si="9"/>
        <v>-</v>
      </c>
    </row>
    <row r="293" spans="1:7" x14ac:dyDescent="0.25">
      <c r="A293" s="63">
        <v>4186</v>
      </c>
      <c r="B293" s="63" t="s">
        <v>576</v>
      </c>
      <c r="C293" s="63" t="s">
        <v>331</v>
      </c>
      <c r="D293" s="63" t="s">
        <v>332</v>
      </c>
      <c r="E293" s="63">
        <v>24</v>
      </c>
      <c r="F293" t="str">
        <f t="shared" si="8"/>
        <v>M139</v>
      </c>
      <c r="G293">
        <f t="shared" si="9"/>
        <v>24</v>
      </c>
    </row>
    <row r="294" spans="1:7" x14ac:dyDescent="0.25">
      <c r="A294" s="63">
        <v>4187</v>
      </c>
      <c r="B294" s="63" t="s">
        <v>577</v>
      </c>
      <c r="C294" s="63" t="s">
        <v>331</v>
      </c>
      <c r="D294" s="63" t="s">
        <v>332</v>
      </c>
      <c r="E294" s="63">
        <v>744</v>
      </c>
      <c r="F294" t="str">
        <f t="shared" si="8"/>
        <v>M140</v>
      </c>
      <c r="G294">
        <f t="shared" si="9"/>
        <v>744</v>
      </c>
    </row>
    <row r="295" spans="1:7" x14ac:dyDescent="0.25">
      <c r="A295" s="63">
        <v>4188</v>
      </c>
      <c r="B295" s="63" t="s">
        <v>578</v>
      </c>
      <c r="C295" s="63" t="s">
        <v>331</v>
      </c>
      <c r="D295" s="63" t="s">
        <v>332</v>
      </c>
      <c r="E295" s="63">
        <v>663</v>
      </c>
      <c r="F295" t="str">
        <f t="shared" si="8"/>
        <v>M140</v>
      </c>
      <c r="G295">
        <f t="shared" si="9"/>
        <v>663</v>
      </c>
    </row>
    <row r="296" spans="1:7" x14ac:dyDescent="0.25">
      <c r="A296" s="63">
        <v>4189</v>
      </c>
      <c r="B296" s="63" t="s">
        <v>907</v>
      </c>
      <c r="C296" s="63" t="s">
        <v>449</v>
      </c>
      <c r="D296" s="63" t="s">
        <v>450</v>
      </c>
      <c r="E296" s="63">
        <v>608</v>
      </c>
      <c r="F296" t="str">
        <f t="shared" si="8"/>
        <v>M143</v>
      </c>
      <c r="G296">
        <f t="shared" si="9"/>
        <v>608</v>
      </c>
    </row>
    <row r="297" spans="1:7" x14ac:dyDescent="0.25">
      <c r="A297" s="63">
        <v>4191</v>
      </c>
      <c r="B297" s="63" t="s">
        <v>579</v>
      </c>
      <c r="C297" s="63" t="s">
        <v>331</v>
      </c>
      <c r="D297" s="63" t="s">
        <v>332</v>
      </c>
      <c r="E297" s="63">
        <v>89</v>
      </c>
      <c r="F297" t="str">
        <f t="shared" si="8"/>
        <v>M148</v>
      </c>
      <c r="G297">
        <f t="shared" si="9"/>
        <v>89</v>
      </c>
    </row>
    <row r="298" spans="1:7" x14ac:dyDescent="0.25">
      <c r="A298" s="63">
        <v>4192</v>
      </c>
      <c r="B298" s="63" t="s">
        <v>580</v>
      </c>
      <c r="C298" s="63" t="s">
        <v>331</v>
      </c>
      <c r="D298" s="63" t="s">
        <v>332</v>
      </c>
      <c r="E298" s="63">
        <v>512</v>
      </c>
      <c r="F298" t="str">
        <f t="shared" si="8"/>
        <v>M148</v>
      </c>
      <c r="G298">
        <f t="shared" si="9"/>
        <v>512</v>
      </c>
    </row>
    <row r="299" spans="1:7" x14ac:dyDescent="0.25">
      <c r="A299" s="63">
        <v>4193</v>
      </c>
      <c r="B299" s="63" t="s">
        <v>581</v>
      </c>
      <c r="C299" s="63" t="s">
        <v>331</v>
      </c>
      <c r="D299" s="63" t="s">
        <v>332</v>
      </c>
      <c r="E299" s="63">
        <v>2023</v>
      </c>
      <c r="F299" t="str">
        <f t="shared" si="8"/>
        <v>M150</v>
      </c>
      <c r="G299">
        <f t="shared" si="9"/>
        <v>2023</v>
      </c>
    </row>
    <row r="300" spans="1:7" x14ac:dyDescent="0.25">
      <c r="A300" s="63">
        <v>4194</v>
      </c>
      <c r="B300" s="63" t="s">
        <v>582</v>
      </c>
      <c r="C300" s="63" t="s">
        <v>331</v>
      </c>
      <c r="D300" s="63" t="s">
        <v>332</v>
      </c>
      <c r="E300" s="63">
        <v>67</v>
      </c>
      <c r="F300" t="str">
        <f t="shared" si="8"/>
        <v>M150</v>
      </c>
      <c r="G300">
        <f t="shared" si="9"/>
        <v>67</v>
      </c>
    </row>
    <row r="301" spans="1:7" x14ac:dyDescent="0.25">
      <c r="A301" s="63">
        <v>4195</v>
      </c>
      <c r="B301" s="63" t="s">
        <v>583</v>
      </c>
      <c r="C301" s="63" t="s">
        <v>331</v>
      </c>
      <c r="D301" s="63" t="s">
        <v>332</v>
      </c>
      <c r="E301" s="63">
        <v>22</v>
      </c>
      <c r="F301" t="str">
        <f t="shared" si="8"/>
        <v>M152</v>
      </c>
      <c r="G301">
        <f t="shared" si="9"/>
        <v>22</v>
      </c>
    </row>
    <row r="302" spans="1:7" x14ac:dyDescent="0.25">
      <c r="A302" s="63">
        <v>4196</v>
      </c>
      <c r="B302" s="63" t="s">
        <v>584</v>
      </c>
      <c r="C302" s="63" t="s">
        <v>331</v>
      </c>
      <c r="D302" s="63" t="s">
        <v>332</v>
      </c>
      <c r="E302" s="63">
        <v>95</v>
      </c>
      <c r="F302" t="str">
        <f t="shared" si="8"/>
        <v>M153</v>
      </c>
      <c r="G302">
        <f t="shared" si="9"/>
        <v>95</v>
      </c>
    </row>
    <row r="303" spans="1:7" x14ac:dyDescent="0.25">
      <c r="A303" s="63">
        <v>4197</v>
      </c>
      <c r="B303" s="63" t="s">
        <v>585</v>
      </c>
      <c r="C303" s="63" t="s">
        <v>331</v>
      </c>
      <c r="D303" s="63" t="s">
        <v>332</v>
      </c>
      <c r="E303" s="63">
        <v>150</v>
      </c>
      <c r="F303" t="str">
        <f t="shared" si="8"/>
        <v>M153</v>
      </c>
      <c r="G303">
        <f t="shared" si="9"/>
        <v>150</v>
      </c>
    </row>
    <row r="304" spans="1:7" x14ac:dyDescent="0.25">
      <c r="A304" s="63">
        <v>4198</v>
      </c>
      <c r="B304" s="63" t="s">
        <v>908</v>
      </c>
      <c r="C304" s="63" t="s">
        <v>331</v>
      </c>
      <c r="D304" s="63" t="s">
        <v>332</v>
      </c>
      <c r="E304" s="63">
        <v>17</v>
      </c>
      <c r="F304" t="str">
        <f t="shared" si="8"/>
        <v>M154</v>
      </c>
      <c r="G304">
        <f t="shared" si="9"/>
        <v>17</v>
      </c>
    </row>
    <row r="305" spans="1:7" x14ac:dyDescent="0.25">
      <c r="A305" s="63">
        <v>4200</v>
      </c>
      <c r="B305" s="63" t="s">
        <v>586</v>
      </c>
      <c r="C305" s="63" t="s">
        <v>331</v>
      </c>
      <c r="D305" s="63" t="s">
        <v>332</v>
      </c>
      <c r="E305" s="63">
        <v>48</v>
      </c>
      <c r="F305" t="str">
        <f t="shared" si="8"/>
        <v>M156</v>
      </c>
      <c r="G305">
        <f t="shared" si="9"/>
        <v>48</v>
      </c>
    </row>
    <row r="306" spans="1:7" x14ac:dyDescent="0.25">
      <c r="A306" s="63">
        <v>4201</v>
      </c>
      <c r="B306" s="63" t="s">
        <v>587</v>
      </c>
      <c r="C306" s="63" t="s">
        <v>331</v>
      </c>
      <c r="D306" s="63" t="s">
        <v>332</v>
      </c>
      <c r="E306" s="63">
        <v>10</v>
      </c>
      <c r="F306" t="str">
        <f t="shared" si="8"/>
        <v>M156</v>
      </c>
      <c r="G306">
        <f t="shared" si="9"/>
        <v>10</v>
      </c>
    </row>
    <row r="307" spans="1:7" x14ac:dyDescent="0.25">
      <c r="A307" s="63">
        <v>4202</v>
      </c>
      <c r="B307" s="63" t="s">
        <v>909</v>
      </c>
      <c r="C307" s="63" t="s">
        <v>331</v>
      </c>
      <c r="D307" s="63" t="s">
        <v>332</v>
      </c>
      <c r="E307" s="63">
        <v>76</v>
      </c>
      <c r="F307" t="str">
        <f t="shared" si="8"/>
        <v>M157</v>
      </c>
      <c r="G307">
        <f t="shared" si="9"/>
        <v>76</v>
      </c>
    </row>
    <row r="308" spans="1:7" x14ac:dyDescent="0.25">
      <c r="A308" s="63">
        <v>4204</v>
      </c>
      <c r="B308" s="63" t="s">
        <v>910</v>
      </c>
      <c r="C308" s="63" t="s">
        <v>331</v>
      </c>
      <c r="D308" s="63" t="s">
        <v>332</v>
      </c>
      <c r="E308" s="63">
        <v>1061</v>
      </c>
      <c r="F308" t="str">
        <f t="shared" si="8"/>
        <v>M158</v>
      </c>
      <c r="G308">
        <f t="shared" si="9"/>
        <v>1061</v>
      </c>
    </row>
    <row r="309" spans="1:7" x14ac:dyDescent="0.25">
      <c r="A309" s="63">
        <v>4206</v>
      </c>
      <c r="B309" s="63" t="s">
        <v>911</v>
      </c>
      <c r="C309" s="63" t="s">
        <v>331</v>
      </c>
      <c r="D309" s="63" t="s">
        <v>332</v>
      </c>
      <c r="E309" s="63">
        <v>816</v>
      </c>
      <c r="F309" t="str">
        <f t="shared" si="8"/>
        <v>M159</v>
      </c>
      <c r="G309">
        <f t="shared" si="9"/>
        <v>816</v>
      </c>
    </row>
    <row r="310" spans="1:7" x14ac:dyDescent="0.25">
      <c r="A310" s="63">
        <v>4208</v>
      </c>
      <c r="B310" s="63" t="s">
        <v>588</v>
      </c>
      <c r="C310" s="63" t="s">
        <v>331</v>
      </c>
      <c r="D310" s="63" t="s">
        <v>332</v>
      </c>
      <c r="E310" s="63">
        <v>689</v>
      </c>
      <c r="F310" t="str">
        <f t="shared" si="8"/>
        <v>M161</v>
      </c>
      <c r="G310">
        <f t="shared" si="9"/>
        <v>689</v>
      </c>
    </row>
    <row r="311" spans="1:7" x14ac:dyDescent="0.25">
      <c r="A311" s="63">
        <v>4209</v>
      </c>
      <c r="B311" s="63" t="s">
        <v>589</v>
      </c>
      <c r="C311" s="63" t="s">
        <v>331</v>
      </c>
      <c r="D311" s="63" t="s">
        <v>332</v>
      </c>
      <c r="E311" s="63">
        <v>374</v>
      </c>
      <c r="F311" t="str">
        <f t="shared" si="8"/>
        <v>M164</v>
      </c>
      <c r="G311">
        <f t="shared" si="9"/>
        <v>374</v>
      </c>
    </row>
    <row r="312" spans="1:7" x14ac:dyDescent="0.25">
      <c r="A312" s="63">
        <v>4210</v>
      </c>
      <c r="B312" s="63" t="s">
        <v>590</v>
      </c>
      <c r="C312" s="63" t="s">
        <v>331</v>
      </c>
      <c r="D312" s="63" t="s">
        <v>332</v>
      </c>
      <c r="E312" s="63">
        <v>336</v>
      </c>
      <c r="F312" t="str">
        <f t="shared" si="8"/>
        <v>M164</v>
      </c>
      <c r="G312">
        <f t="shared" si="9"/>
        <v>336</v>
      </c>
    </row>
    <row r="313" spans="1:7" x14ac:dyDescent="0.25">
      <c r="A313" s="63">
        <v>4211</v>
      </c>
      <c r="B313" s="63" t="s">
        <v>591</v>
      </c>
      <c r="C313" s="63" t="s">
        <v>331</v>
      </c>
      <c r="D313" s="63" t="s">
        <v>332</v>
      </c>
      <c r="E313" s="63">
        <v>169</v>
      </c>
      <c r="F313" t="str">
        <f t="shared" si="8"/>
        <v>M166</v>
      </c>
      <c r="G313">
        <f t="shared" si="9"/>
        <v>169</v>
      </c>
    </row>
    <row r="314" spans="1:7" x14ac:dyDescent="0.25">
      <c r="A314" s="63">
        <v>4212</v>
      </c>
      <c r="B314" s="63" t="s">
        <v>592</v>
      </c>
      <c r="C314" s="63" t="s">
        <v>331</v>
      </c>
      <c r="D314" s="63" t="s">
        <v>332</v>
      </c>
      <c r="E314" s="63">
        <v>60</v>
      </c>
      <c r="F314" t="str">
        <f t="shared" si="8"/>
        <v>M166</v>
      </c>
      <c r="G314">
        <f t="shared" si="9"/>
        <v>60</v>
      </c>
    </row>
    <row r="315" spans="1:7" x14ac:dyDescent="0.25">
      <c r="A315" s="63">
        <v>4213</v>
      </c>
      <c r="B315" s="63" t="s">
        <v>912</v>
      </c>
      <c r="C315" s="63" t="s">
        <v>331</v>
      </c>
      <c r="D315" s="63" t="s">
        <v>332</v>
      </c>
      <c r="E315" s="63">
        <v>84</v>
      </c>
      <c r="F315" t="str">
        <f t="shared" si="8"/>
        <v>M167</v>
      </c>
      <c r="G315">
        <f t="shared" si="9"/>
        <v>84</v>
      </c>
    </row>
    <row r="316" spans="1:7" x14ac:dyDescent="0.25">
      <c r="A316" s="63">
        <v>4215</v>
      </c>
      <c r="B316" s="63" t="s">
        <v>594</v>
      </c>
      <c r="C316" s="63" t="s">
        <v>331</v>
      </c>
      <c r="D316" s="63" t="s">
        <v>332</v>
      </c>
      <c r="E316" s="63">
        <v>614</v>
      </c>
      <c r="F316" t="str">
        <f t="shared" si="8"/>
        <v>M168</v>
      </c>
      <c r="G316">
        <f t="shared" si="9"/>
        <v>614</v>
      </c>
    </row>
    <row r="317" spans="1:7" x14ac:dyDescent="0.25">
      <c r="A317" s="63">
        <v>4216</v>
      </c>
      <c r="B317" s="63" t="s">
        <v>595</v>
      </c>
      <c r="C317" s="63" t="s">
        <v>331</v>
      </c>
      <c r="D317" s="63" t="s">
        <v>332</v>
      </c>
      <c r="E317" s="63">
        <v>489</v>
      </c>
      <c r="F317" t="str">
        <f t="shared" si="8"/>
        <v>M168</v>
      </c>
      <c r="G317">
        <f t="shared" si="9"/>
        <v>489</v>
      </c>
    </row>
    <row r="318" spans="1:7" x14ac:dyDescent="0.25">
      <c r="A318" s="63">
        <v>4217</v>
      </c>
      <c r="B318" s="63" t="s">
        <v>596</v>
      </c>
      <c r="C318" s="63" t="s">
        <v>331</v>
      </c>
      <c r="D318" s="63" t="s">
        <v>332</v>
      </c>
      <c r="E318" s="63">
        <v>479</v>
      </c>
      <c r="F318" t="str">
        <f t="shared" si="8"/>
        <v>M169</v>
      </c>
      <c r="G318">
        <f t="shared" si="9"/>
        <v>479</v>
      </c>
    </row>
    <row r="319" spans="1:7" x14ac:dyDescent="0.25">
      <c r="A319" s="63">
        <v>4218</v>
      </c>
      <c r="B319" s="63" t="s">
        <v>597</v>
      </c>
      <c r="C319" s="63" t="s">
        <v>331</v>
      </c>
      <c r="D319" s="63" t="s">
        <v>332</v>
      </c>
      <c r="E319" s="63">
        <v>311</v>
      </c>
      <c r="F319" t="str">
        <f t="shared" si="8"/>
        <v>M169</v>
      </c>
      <c r="G319">
        <f t="shared" si="9"/>
        <v>311</v>
      </c>
    </row>
    <row r="320" spans="1:7" x14ac:dyDescent="0.25">
      <c r="A320" s="63">
        <v>4219</v>
      </c>
      <c r="B320" s="63" t="s">
        <v>598</v>
      </c>
      <c r="C320" s="63" t="s">
        <v>331</v>
      </c>
      <c r="D320" s="63" t="s">
        <v>332</v>
      </c>
      <c r="E320" s="63">
        <v>11</v>
      </c>
      <c r="F320" t="str">
        <f t="shared" si="8"/>
        <v>M173</v>
      </c>
      <c r="G320">
        <f t="shared" si="9"/>
        <v>11</v>
      </c>
    </row>
    <row r="321" spans="1:7" x14ac:dyDescent="0.25">
      <c r="A321" s="63">
        <v>4220</v>
      </c>
      <c r="B321" s="63" t="s">
        <v>913</v>
      </c>
      <c r="C321" s="63" t="s">
        <v>331</v>
      </c>
      <c r="D321" s="63" t="s">
        <v>332</v>
      </c>
      <c r="E321" s="63">
        <v>741</v>
      </c>
      <c r="F321" t="str">
        <f t="shared" si="8"/>
        <v>M177</v>
      </c>
      <c r="G321">
        <f t="shared" si="9"/>
        <v>741</v>
      </c>
    </row>
    <row r="322" spans="1:7" x14ac:dyDescent="0.25">
      <c r="A322" s="63">
        <v>4222</v>
      </c>
      <c r="B322" s="63" t="s">
        <v>914</v>
      </c>
      <c r="C322" s="63" t="s">
        <v>331</v>
      </c>
      <c r="D322" s="63" t="s">
        <v>332</v>
      </c>
      <c r="E322" s="63">
        <v>743</v>
      </c>
      <c r="F322" t="str">
        <f t="shared" si="8"/>
        <v>M178</v>
      </c>
      <c r="G322">
        <f t="shared" si="9"/>
        <v>743</v>
      </c>
    </row>
    <row r="323" spans="1:7" x14ac:dyDescent="0.25">
      <c r="A323" s="63">
        <v>4224</v>
      </c>
      <c r="B323" s="63" t="s">
        <v>915</v>
      </c>
      <c r="C323" s="63" t="s">
        <v>331</v>
      </c>
      <c r="D323" s="63" t="s">
        <v>332</v>
      </c>
      <c r="E323" s="63">
        <v>814</v>
      </c>
      <c r="F323" t="str">
        <f t="shared" ref="F323:F386" si="10">LEFT(B323,LEN(B323)-2)</f>
        <v>M179</v>
      </c>
      <c r="G323">
        <f t="shared" ref="G323:G386" si="11">E323</f>
        <v>814</v>
      </c>
    </row>
    <row r="324" spans="1:7" x14ac:dyDescent="0.25">
      <c r="A324" s="63">
        <v>4226</v>
      </c>
      <c r="B324" s="63" t="s">
        <v>599</v>
      </c>
      <c r="C324" s="63" t="s">
        <v>331</v>
      </c>
      <c r="D324" s="63" t="s">
        <v>332</v>
      </c>
      <c r="E324" s="63">
        <v>238</v>
      </c>
      <c r="F324" t="str">
        <f t="shared" si="10"/>
        <v>M180</v>
      </c>
      <c r="G324">
        <f t="shared" si="11"/>
        <v>238</v>
      </c>
    </row>
    <row r="325" spans="1:7" x14ac:dyDescent="0.25">
      <c r="A325" s="63">
        <v>4227</v>
      </c>
      <c r="B325" s="63" t="s">
        <v>600</v>
      </c>
      <c r="C325" s="63" t="s">
        <v>331</v>
      </c>
      <c r="D325" s="63" t="s">
        <v>332</v>
      </c>
      <c r="E325" s="63">
        <v>733</v>
      </c>
      <c r="F325" t="str">
        <f t="shared" si="10"/>
        <v>M180</v>
      </c>
      <c r="G325">
        <f t="shared" si="11"/>
        <v>733</v>
      </c>
    </row>
    <row r="326" spans="1:7" x14ac:dyDescent="0.25">
      <c r="A326" s="63">
        <v>4228</v>
      </c>
      <c r="B326" s="63" t="s">
        <v>601</v>
      </c>
      <c r="C326" s="63" t="s">
        <v>331</v>
      </c>
      <c r="D326" s="63" t="s">
        <v>332</v>
      </c>
      <c r="E326" s="63">
        <v>445</v>
      </c>
      <c r="F326" t="str">
        <f t="shared" si="10"/>
        <v>M181</v>
      </c>
      <c r="G326">
        <f t="shared" si="11"/>
        <v>445</v>
      </c>
    </row>
    <row r="327" spans="1:7" x14ac:dyDescent="0.25">
      <c r="A327" s="63">
        <v>4229</v>
      </c>
      <c r="B327" s="63" t="s">
        <v>602</v>
      </c>
      <c r="C327" s="63" t="s">
        <v>331</v>
      </c>
      <c r="D327" s="63" t="s">
        <v>332</v>
      </c>
      <c r="E327" s="63">
        <v>734</v>
      </c>
      <c r="F327" t="str">
        <f t="shared" si="10"/>
        <v>M181</v>
      </c>
      <c r="G327">
        <f t="shared" si="11"/>
        <v>734</v>
      </c>
    </row>
    <row r="328" spans="1:7" x14ac:dyDescent="0.25">
      <c r="A328" s="63">
        <v>4230</v>
      </c>
      <c r="B328" s="63" t="s">
        <v>603</v>
      </c>
      <c r="C328" s="63" t="s">
        <v>331</v>
      </c>
      <c r="D328" s="63" t="s">
        <v>332</v>
      </c>
      <c r="E328" s="63">
        <v>1</v>
      </c>
      <c r="F328" t="str">
        <f t="shared" si="10"/>
        <v>M182</v>
      </c>
      <c r="G328">
        <f t="shared" si="11"/>
        <v>1</v>
      </c>
    </row>
    <row r="329" spans="1:7" x14ac:dyDescent="0.25">
      <c r="A329" s="63">
        <v>4231</v>
      </c>
      <c r="B329" s="63" t="s">
        <v>604</v>
      </c>
      <c r="C329" s="63" t="s">
        <v>331</v>
      </c>
      <c r="D329" s="63" t="s">
        <v>332</v>
      </c>
      <c r="E329" s="63">
        <v>1</v>
      </c>
      <c r="F329" t="str">
        <f t="shared" si="10"/>
        <v>M182</v>
      </c>
      <c r="G329">
        <f t="shared" si="11"/>
        <v>1</v>
      </c>
    </row>
    <row r="330" spans="1:7" x14ac:dyDescent="0.25">
      <c r="A330" s="63">
        <v>4232</v>
      </c>
      <c r="B330" s="63" t="s">
        <v>605</v>
      </c>
      <c r="C330" s="63" t="s">
        <v>331</v>
      </c>
      <c r="D330" s="63" t="s">
        <v>332</v>
      </c>
      <c r="E330" s="63">
        <v>2</v>
      </c>
      <c r="F330" t="str">
        <f t="shared" si="10"/>
        <v>M183</v>
      </c>
      <c r="G330">
        <f t="shared" si="11"/>
        <v>2</v>
      </c>
    </row>
    <row r="331" spans="1:7" x14ac:dyDescent="0.25">
      <c r="A331" s="63">
        <v>4233</v>
      </c>
      <c r="B331" s="63" t="s">
        <v>606</v>
      </c>
      <c r="C331" s="63" t="s">
        <v>331</v>
      </c>
      <c r="D331" s="63" t="s">
        <v>332</v>
      </c>
      <c r="E331" s="63">
        <v>105</v>
      </c>
      <c r="F331" t="str">
        <f t="shared" si="10"/>
        <v>M183</v>
      </c>
      <c r="G331">
        <f t="shared" si="11"/>
        <v>105</v>
      </c>
    </row>
    <row r="332" spans="1:7" x14ac:dyDescent="0.25">
      <c r="A332" s="63">
        <v>4234</v>
      </c>
      <c r="B332" s="63" t="s">
        <v>607</v>
      </c>
      <c r="C332" s="63" t="s">
        <v>331</v>
      </c>
      <c r="D332" s="63" t="s">
        <v>332</v>
      </c>
      <c r="E332" s="63">
        <v>166</v>
      </c>
      <c r="F332" t="str">
        <f t="shared" si="10"/>
        <v>M186</v>
      </c>
      <c r="G332">
        <f t="shared" si="11"/>
        <v>166</v>
      </c>
    </row>
    <row r="333" spans="1:7" x14ac:dyDescent="0.25">
      <c r="A333" s="63">
        <v>4235</v>
      </c>
      <c r="B333" s="63" t="s">
        <v>608</v>
      </c>
      <c r="C333" s="63" t="s">
        <v>331</v>
      </c>
      <c r="D333" s="63" t="s">
        <v>332</v>
      </c>
      <c r="E333" s="63">
        <v>189</v>
      </c>
      <c r="F333" t="str">
        <f t="shared" si="10"/>
        <v>M186</v>
      </c>
      <c r="G333">
        <f t="shared" si="11"/>
        <v>189</v>
      </c>
    </row>
    <row r="334" spans="1:7" x14ac:dyDescent="0.25">
      <c r="A334" s="63">
        <v>4236</v>
      </c>
      <c r="B334" s="63" t="s">
        <v>609</v>
      </c>
      <c r="C334" s="63" t="s">
        <v>331</v>
      </c>
      <c r="D334" s="63" t="s">
        <v>332</v>
      </c>
      <c r="E334" s="63">
        <v>22</v>
      </c>
      <c r="F334" t="str">
        <f t="shared" si="10"/>
        <v>M187</v>
      </c>
      <c r="G334">
        <f t="shared" si="11"/>
        <v>22</v>
      </c>
    </row>
    <row r="335" spans="1:7" x14ac:dyDescent="0.25">
      <c r="A335" s="63">
        <v>4237</v>
      </c>
      <c r="B335" s="63" t="s">
        <v>610</v>
      </c>
      <c r="C335" s="63" t="s">
        <v>331</v>
      </c>
      <c r="D335" s="63" t="s">
        <v>332</v>
      </c>
      <c r="E335" s="63">
        <v>38</v>
      </c>
      <c r="F335" t="str">
        <f t="shared" si="10"/>
        <v>M187</v>
      </c>
      <c r="G335">
        <f t="shared" si="11"/>
        <v>38</v>
      </c>
    </row>
    <row r="336" spans="1:7" x14ac:dyDescent="0.25">
      <c r="A336" s="63">
        <v>4238</v>
      </c>
      <c r="B336" s="63" t="s">
        <v>916</v>
      </c>
      <c r="C336" s="63" t="s">
        <v>331</v>
      </c>
      <c r="D336" s="63" t="s">
        <v>332</v>
      </c>
      <c r="E336" s="63">
        <v>247</v>
      </c>
      <c r="F336" t="str">
        <f t="shared" si="10"/>
        <v>M190</v>
      </c>
      <c r="G336">
        <f t="shared" si="11"/>
        <v>247</v>
      </c>
    </row>
    <row r="337" spans="1:7" x14ac:dyDescent="0.25">
      <c r="A337" s="63">
        <v>4240</v>
      </c>
      <c r="B337" s="63" t="s">
        <v>917</v>
      </c>
      <c r="C337" s="63" t="s">
        <v>331</v>
      </c>
      <c r="D337" s="63" t="s">
        <v>332</v>
      </c>
      <c r="E337" s="63">
        <v>21</v>
      </c>
      <c r="F337" t="str">
        <f t="shared" si="10"/>
        <v>M192</v>
      </c>
      <c r="G337">
        <f t="shared" si="11"/>
        <v>21</v>
      </c>
    </row>
    <row r="338" spans="1:7" x14ac:dyDescent="0.25">
      <c r="A338" s="63">
        <v>4242</v>
      </c>
      <c r="B338" s="63" t="s">
        <v>918</v>
      </c>
      <c r="C338" s="63" t="s">
        <v>449</v>
      </c>
      <c r="D338" s="63" t="s">
        <v>450</v>
      </c>
      <c r="E338" s="63">
        <v>90</v>
      </c>
      <c r="F338" t="str">
        <f t="shared" si="10"/>
        <v>M193</v>
      </c>
      <c r="G338">
        <f t="shared" si="11"/>
        <v>90</v>
      </c>
    </row>
    <row r="339" spans="1:7" x14ac:dyDescent="0.25">
      <c r="A339" s="63">
        <v>4244</v>
      </c>
      <c r="B339" s="63" t="s">
        <v>919</v>
      </c>
      <c r="C339" s="63" t="s">
        <v>331</v>
      </c>
      <c r="D339" s="63" t="s">
        <v>332</v>
      </c>
      <c r="E339" s="63">
        <v>569</v>
      </c>
      <c r="F339" t="str">
        <f t="shared" si="10"/>
        <v>M197</v>
      </c>
      <c r="G339">
        <f t="shared" si="11"/>
        <v>569</v>
      </c>
    </row>
    <row r="340" spans="1:7" x14ac:dyDescent="0.25">
      <c r="A340" s="63">
        <v>4248</v>
      </c>
      <c r="B340" s="63" t="s">
        <v>920</v>
      </c>
      <c r="C340" s="63" t="s">
        <v>331</v>
      </c>
      <c r="D340" s="63" t="s">
        <v>332</v>
      </c>
      <c r="E340" s="63">
        <v>5.0000000000000001E-3</v>
      </c>
      <c r="F340" t="str">
        <f t="shared" si="10"/>
        <v>M201</v>
      </c>
      <c r="G340">
        <f t="shared" si="11"/>
        <v>5.0000000000000001E-3</v>
      </c>
    </row>
    <row r="341" spans="1:7" x14ac:dyDescent="0.25">
      <c r="A341" s="63">
        <v>4252</v>
      </c>
      <c r="B341" s="63" t="s">
        <v>615</v>
      </c>
      <c r="C341" s="63" t="s">
        <v>331</v>
      </c>
      <c r="D341" s="63" t="s">
        <v>332</v>
      </c>
      <c r="E341" s="63" t="s">
        <v>363</v>
      </c>
      <c r="F341" t="str">
        <f t="shared" si="10"/>
        <v>M203</v>
      </c>
      <c r="G341" t="str">
        <f t="shared" si="11"/>
        <v>-</v>
      </c>
    </row>
    <row r="342" spans="1:7" x14ac:dyDescent="0.25">
      <c r="A342" s="63">
        <v>4253</v>
      </c>
      <c r="B342" s="63" t="s">
        <v>616</v>
      </c>
      <c r="C342" s="63" t="s">
        <v>331</v>
      </c>
      <c r="D342" s="63" t="s">
        <v>332</v>
      </c>
      <c r="E342" s="63" t="s">
        <v>363</v>
      </c>
      <c r="F342" t="str">
        <f t="shared" si="10"/>
        <v>M203</v>
      </c>
      <c r="G342" t="str">
        <f t="shared" si="11"/>
        <v>-</v>
      </c>
    </row>
    <row r="343" spans="1:7" x14ac:dyDescent="0.25">
      <c r="A343" s="63">
        <v>4254</v>
      </c>
      <c r="B343" s="63" t="s">
        <v>617</v>
      </c>
      <c r="C343" s="63" t="s">
        <v>331</v>
      </c>
      <c r="D343" s="63" t="s">
        <v>332</v>
      </c>
      <c r="E343" s="63" t="s">
        <v>363</v>
      </c>
      <c r="F343" t="str">
        <f t="shared" si="10"/>
        <v>M204</v>
      </c>
      <c r="G343" t="str">
        <f t="shared" si="11"/>
        <v>-</v>
      </c>
    </row>
    <row r="344" spans="1:7" x14ac:dyDescent="0.25">
      <c r="A344" s="63">
        <v>4255</v>
      </c>
      <c r="B344" s="63" t="s">
        <v>618</v>
      </c>
      <c r="C344" s="63" t="s">
        <v>331</v>
      </c>
      <c r="D344" s="63" t="s">
        <v>332</v>
      </c>
      <c r="E344" s="63">
        <v>0.03</v>
      </c>
      <c r="F344" t="str">
        <f t="shared" si="10"/>
        <v>M204</v>
      </c>
      <c r="G344">
        <f t="shared" si="11"/>
        <v>0.03</v>
      </c>
    </row>
    <row r="345" spans="1:7" x14ac:dyDescent="0.25">
      <c r="A345" s="63">
        <v>4257</v>
      </c>
      <c r="B345" s="63" t="s">
        <v>620</v>
      </c>
      <c r="C345" s="63" t="s">
        <v>331</v>
      </c>
      <c r="D345" s="63" t="s">
        <v>332</v>
      </c>
      <c r="E345" s="63">
        <v>37</v>
      </c>
      <c r="F345" t="str">
        <f t="shared" si="10"/>
        <v>M208</v>
      </c>
      <c r="G345">
        <f t="shared" si="11"/>
        <v>37</v>
      </c>
    </row>
    <row r="346" spans="1:7" x14ac:dyDescent="0.25">
      <c r="A346" s="63">
        <v>4258</v>
      </c>
      <c r="B346" s="63" t="s">
        <v>621</v>
      </c>
      <c r="C346" s="63" t="s">
        <v>331</v>
      </c>
      <c r="D346" s="63" t="s">
        <v>332</v>
      </c>
      <c r="E346" s="63">
        <v>4</v>
      </c>
      <c r="F346" t="str">
        <f t="shared" si="10"/>
        <v>M208</v>
      </c>
      <c r="G346">
        <f t="shared" si="11"/>
        <v>4</v>
      </c>
    </row>
    <row r="347" spans="1:7" x14ac:dyDescent="0.25">
      <c r="A347" s="63">
        <v>4259</v>
      </c>
      <c r="B347" s="63" t="s">
        <v>622</v>
      </c>
      <c r="C347" s="63" t="s">
        <v>331</v>
      </c>
      <c r="D347" s="63" t="s">
        <v>332</v>
      </c>
      <c r="E347" s="63">
        <v>50</v>
      </c>
      <c r="F347" t="str">
        <f t="shared" si="10"/>
        <v>M209</v>
      </c>
      <c r="G347">
        <f t="shared" si="11"/>
        <v>50</v>
      </c>
    </row>
    <row r="348" spans="1:7" x14ac:dyDescent="0.25">
      <c r="A348" s="63">
        <v>4263</v>
      </c>
      <c r="B348" s="63" t="s">
        <v>1236</v>
      </c>
      <c r="C348" s="63" t="s">
        <v>331</v>
      </c>
      <c r="D348" s="63" t="s">
        <v>332</v>
      </c>
      <c r="E348" s="63">
        <v>124</v>
      </c>
      <c r="F348" t="str">
        <f t="shared" si="10"/>
        <v>M212</v>
      </c>
      <c r="G348">
        <f t="shared" si="11"/>
        <v>124</v>
      </c>
    </row>
    <row r="349" spans="1:7" x14ac:dyDescent="0.25">
      <c r="A349" s="63">
        <v>4264</v>
      </c>
      <c r="B349" s="63" t="s">
        <v>1237</v>
      </c>
      <c r="C349" s="63" t="s">
        <v>331</v>
      </c>
      <c r="D349" s="63" t="s">
        <v>332</v>
      </c>
      <c r="E349" s="63">
        <v>107</v>
      </c>
      <c r="F349" t="str">
        <f t="shared" si="10"/>
        <v>M212</v>
      </c>
      <c r="G349">
        <f t="shared" si="11"/>
        <v>107</v>
      </c>
    </row>
    <row r="350" spans="1:7" x14ac:dyDescent="0.25">
      <c r="A350" s="63">
        <v>4266</v>
      </c>
      <c r="B350" s="63" t="s">
        <v>1238</v>
      </c>
      <c r="C350" s="63" t="s">
        <v>331</v>
      </c>
      <c r="D350" s="63" t="s">
        <v>332</v>
      </c>
      <c r="E350" s="63">
        <v>65</v>
      </c>
      <c r="F350" t="str">
        <f t="shared" si="10"/>
        <v>M214</v>
      </c>
      <c r="G350">
        <f t="shared" si="11"/>
        <v>65</v>
      </c>
    </row>
    <row r="351" spans="1:7" x14ac:dyDescent="0.25">
      <c r="A351" s="63">
        <v>4269</v>
      </c>
      <c r="B351" s="63" t="s">
        <v>1239</v>
      </c>
      <c r="C351" s="63" t="s">
        <v>331</v>
      </c>
      <c r="D351" s="63" t="s">
        <v>332</v>
      </c>
      <c r="E351" s="63">
        <v>289</v>
      </c>
      <c r="F351" t="str">
        <f t="shared" si="10"/>
        <v>M216</v>
      </c>
      <c r="G351">
        <f t="shared" si="11"/>
        <v>289</v>
      </c>
    </row>
    <row r="352" spans="1:7" x14ac:dyDescent="0.25">
      <c r="A352" s="63">
        <v>4271</v>
      </c>
      <c r="B352" s="63" t="s">
        <v>921</v>
      </c>
      <c r="C352" s="63" t="s">
        <v>331</v>
      </c>
      <c r="D352" s="63" t="s">
        <v>332</v>
      </c>
      <c r="E352" s="63">
        <v>46</v>
      </c>
      <c r="F352" t="str">
        <f t="shared" si="10"/>
        <v>M217</v>
      </c>
      <c r="G352">
        <f t="shared" si="11"/>
        <v>46</v>
      </c>
    </row>
    <row r="353" spans="1:7" x14ac:dyDescent="0.25">
      <c r="A353" s="63">
        <v>4273</v>
      </c>
      <c r="B353" s="63" t="s">
        <v>1240</v>
      </c>
      <c r="C353" s="63" t="s">
        <v>331</v>
      </c>
      <c r="D353" s="63" t="s">
        <v>332</v>
      </c>
      <c r="E353" s="63">
        <v>69</v>
      </c>
      <c r="F353" t="str">
        <f t="shared" si="10"/>
        <v>M218</v>
      </c>
      <c r="G353">
        <f t="shared" si="11"/>
        <v>69</v>
      </c>
    </row>
    <row r="354" spans="1:7" x14ac:dyDescent="0.25">
      <c r="A354" s="63">
        <v>4275</v>
      </c>
      <c r="B354" s="63" t="s">
        <v>1241</v>
      </c>
      <c r="C354" s="63" t="s">
        <v>331</v>
      </c>
      <c r="D354" s="63" t="s">
        <v>332</v>
      </c>
      <c r="E354" s="63">
        <v>173</v>
      </c>
      <c r="F354" t="str">
        <f t="shared" si="10"/>
        <v>M219</v>
      </c>
      <c r="G354">
        <f t="shared" si="11"/>
        <v>173</v>
      </c>
    </row>
    <row r="355" spans="1:7" x14ac:dyDescent="0.25">
      <c r="A355" s="63">
        <v>4277</v>
      </c>
      <c r="B355" s="63" t="s">
        <v>626</v>
      </c>
      <c r="C355" s="63" t="s">
        <v>331</v>
      </c>
      <c r="D355" s="63" t="s">
        <v>332</v>
      </c>
      <c r="E355" s="63">
        <v>82</v>
      </c>
      <c r="F355" t="str">
        <f t="shared" si="10"/>
        <v>M221</v>
      </c>
      <c r="G355">
        <f t="shared" si="11"/>
        <v>82</v>
      </c>
    </row>
    <row r="356" spans="1:7" x14ac:dyDescent="0.25">
      <c r="A356" s="63">
        <v>4278</v>
      </c>
      <c r="B356" s="63" t="s">
        <v>627</v>
      </c>
      <c r="C356" s="63" t="s">
        <v>331</v>
      </c>
      <c r="D356" s="63" t="s">
        <v>332</v>
      </c>
      <c r="E356" s="63">
        <v>45</v>
      </c>
      <c r="F356" t="str">
        <f t="shared" si="10"/>
        <v>M221</v>
      </c>
      <c r="G356">
        <f t="shared" si="11"/>
        <v>45</v>
      </c>
    </row>
    <row r="357" spans="1:7" x14ac:dyDescent="0.25">
      <c r="A357" s="63">
        <v>4279</v>
      </c>
      <c r="B357" s="63" t="s">
        <v>628</v>
      </c>
      <c r="C357" s="63" t="s">
        <v>331</v>
      </c>
      <c r="D357" s="63" t="s">
        <v>332</v>
      </c>
      <c r="E357" s="63">
        <v>48</v>
      </c>
      <c r="F357" t="str">
        <f t="shared" si="10"/>
        <v>M224</v>
      </c>
      <c r="G357">
        <f t="shared" si="11"/>
        <v>48</v>
      </c>
    </row>
    <row r="358" spans="1:7" x14ac:dyDescent="0.25">
      <c r="A358" s="63">
        <v>4280</v>
      </c>
      <c r="B358" s="63" t="s">
        <v>629</v>
      </c>
      <c r="C358" s="63" t="s">
        <v>331</v>
      </c>
      <c r="D358" s="63" t="s">
        <v>332</v>
      </c>
      <c r="E358" s="63">
        <v>14</v>
      </c>
      <c r="F358" t="str">
        <f t="shared" si="10"/>
        <v>M224</v>
      </c>
      <c r="G358">
        <f t="shared" si="11"/>
        <v>14</v>
      </c>
    </row>
    <row r="359" spans="1:7" x14ac:dyDescent="0.25">
      <c r="A359" s="63">
        <v>4281</v>
      </c>
      <c r="B359" s="63" t="s">
        <v>630</v>
      </c>
      <c r="C359" s="63" t="s">
        <v>331</v>
      </c>
      <c r="D359" s="63" t="s">
        <v>332</v>
      </c>
      <c r="E359" s="63">
        <v>116</v>
      </c>
      <c r="F359" t="str">
        <f t="shared" si="10"/>
        <v>M226</v>
      </c>
      <c r="G359">
        <f t="shared" si="11"/>
        <v>116</v>
      </c>
    </row>
    <row r="360" spans="1:7" x14ac:dyDescent="0.25">
      <c r="A360" s="63">
        <v>4282</v>
      </c>
      <c r="B360" s="63" t="s">
        <v>631</v>
      </c>
      <c r="C360" s="63" t="s">
        <v>331</v>
      </c>
      <c r="D360" s="63" t="s">
        <v>332</v>
      </c>
      <c r="E360" s="63">
        <v>130</v>
      </c>
      <c r="F360" t="str">
        <f t="shared" si="10"/>
        <v>M226</v>
      </c>
      <c r="G360">
        <f t="shared" si="11"/>
        <v>130</v>
      </c>
    </row>
    <row r="361" spans="1:7" x14ac:dyDescent="0.25">
      <c r="A361" s="63">
        <v>4283</v>
      </c>
      <c r="B361" s="63" t="s">
        <v>922</v>
      </c>
      <c r="C361" s="63" t="s">
        <v>331</v>
      </c>
      <c r="D361" s="63" t="s">
        <v>332</v>
      </c>
      <c r="E361" s="63">
        <v>8</v>
      </c>
      <c r="F361" t="str">
        <f t="shared" si="10"/>
        <v>M232</v>
      </c>
      <c r="G361">
        <f t="shared" si="11"/>
        <v>8</v>
      </c>
    </row>
    <row r="362" spans="1:7" x14ac:dyDescent="0.25">
      <c r="A362" s="63">
        <v>4287</v>
      </c>
      <c r="B362" s="63" t="s">
        <v>632</v>
      </c>
      <c r="C362" s="63" t="s">
        <v>331</v>
      </c>
      <c r="D362" s="63" t="s">
        <v>332</v>
      </c>
      <c r="E362" s="63">
        <v>139</v>
      </c>
      <c r="F362" t="str">
        <f t="shared" si="10"/>
        <v>M234</v>
      </c>
      <c r="G362">
        <f t="shared" si="11"/>
        <v>139</v>
      </c>
    </row>
    <row r="363" spans="1:7" x14ac:dyDescent="0.25">
      <c r="A363" s="63">
        <v>4288</v>
      </c>
      <c r="B363" s="63" t="s">
        <v>633</v>
      </c>
      <c r="C363" s="63" t="s">
        <v>331</v>
      </c>
      <c r="D363" s="63" t="s">
        <v>332</v>
      </c>
      <c r="E363" s="63">
        <v>358</v>
      </c>
      <c r="F363" t="str">
        <f t="shared" si="10"/>
        <v>M234</v>
      </c>
      <c r="G363">
        <f t="shared" si="11"/>
        <v>358</v>
      </c>
    </row>
    <row r="364" spans="1:7" x14ac:dyDescent="0.25">
      <c r="A364" s="63">
        <v>4289</v>
      </c>
      <c r="B364" s="63" t="s">
        <v>634</v>
      </c>
      <c r="C364" s="63" t="s">
        <v>331</v>
      </c>
      <c r="D364" s="63" t="s">
        <v>332</v>
      </c>
      <c r="E364" s="63">
        <v>218</v>
      </c>
      <c r="F364" t="str">
        <f t="shared" si="10"/>
        <v>M235</v>
      </c>
      <c r="G364">
        <f t="shared" si="11"/>
        <v>218</v>
      </c>
    </row>
    <row r="365" spans="1:7" x14ac:dyDescent="0.25">
      <c r="A365" s="63">
        <v>4290</v>
      </c>
      <c r="B365" s="63" t="s">
        <v>635</v>
      </c>
      <c r="C365" s="63" t="s">
        <v>331</v>
      </c>
      <c r="D365" s="63" t="s">
        <v>332</v>
      </c>
      <c r="E365" s="63">
        <v>442</v>
      </c>
      <c r="F365" t="str">
        <f t="shared" si="10"/>
        <v>M235</v>
      </c>
      <c r="G365">
        <f t="shared" si="11"/>
        <v>442</v>
      </c>
    </row>
    <row r="366" spans="1:7" x14ac:dyDescent="0.25">
      <c r="A366" s="63">
        <v>4291</v>
      </c>
      <c r="B366" s="63" t="s">
        <v>636</v>
      </c>
      <c r="C366" s="63" t="s">
        <v>331</v>
      </c>
      <c r="D366" s="63" t="s">
        <v>332</v>
      </c>
      <c r="E366" s="63">
        <v>71</v>
      </c>
      <c r="F366" t="str">
        <f t="shared" si="10"/>
        <v>M236</v>
      </c>
      <c r="G366">
        <f t="shared" si="11"/>
        <v>71</v>
      </c>
    </row>
    <row r="367" spans="1:7" x14ac:dyDescent="0.25">
      <c r="A367" s="63">
        <v>4292</v>
      </c>
      <c r="B367" s="63" t="s">
        <v>637</v>
      </c>
      <c r="C367" s="63" t="s">
        <v>331</v>
      </c>
      <c r="D367" s="63" t="s">
        <v>332</v>
      </c>
      <c r="E367" s="63">
        <v>58</v>
      </c>
      <c r="F367" t="str">
        <f t="shared" si="10"/>
        <v>M236</v>
      </c>
      <c r="G367">
        <f t="shared" si="11"/>
        <v>58</v>
      </c>
    </row>
    <row r="368" spans="1:7" x14ac:dyDescent="0.25">
      <c r="A368" s="63">
        <v>4294</v>
      </c>
      <c r="B368" s="63" t="s">
        <v>923</v>
      </c>
      <c r="C368" s="63" t="s">
        <v>331</v>
      </c>
      <c r="D368" s="63" t="s">
        <v>332</v>
      </c>
      <c r="E368" s="63">
        <v>151</v>
      </c>
      <c r="F368" t="str">
        <f t="shared" si="10"/>
        <v>M237</v>
      </c>
      <c r="G368">
        <f t="shared" si="11"/>
        <v>151</v>
      </c>
    </row>
    <row r="369" spans="1:7" x14ac:dyDescent="0.25">
      <c r="A369" s="63">
        <v>4295</v>
      </c>
      <c r="B369" s="63" t="s">
        <v>638</v>
      </c>
      <c r="C369" s="63" t="s">
        <v>331</v>
      </c>
      <c r="D369" s="63" t="s">
        <v>332</v>
      </c>
      <c r="E369" s="63">
        <v>104</v>
      </c>
      <c r="F369" t="str">
        <f t="shared" si="10"/>
        <v>M238</v>
      </c>
      <c r="G369">
        <f t="shared" si="11"/>
        <v>104</v>
      </c>
    </row>
    <row r="370" spans="1:7" x14ac:dyDescent="0.25">
      <c r="A370" s="63">
        <v>4296</v>
      </c>
      <c r="B370" s="63" t="s">
        <v>639</v>
      </c>
      <c r="C370" s="63" t="s">
        <v>331</v>
      </c>
      <c r="D370" s="63" t="s">
        <v>332</v>
      </c>
      <c r="E370" s="63">
        <v>240</v>
      </c>
      <c r="F370" t="str">
        <f t="shared" si="10"/>
        <v>M238</v>
      </c>
      <c r="G370">
        <f t="shared" si="11"/>
        <v>240</v>
      </c>
    </row>
    <row r="371" spans="1:7" x14ac:dyDescent="0.25">
      <c r="A371" s="63">
        <v>4297</v>
      </c>
      <c r="B371" s="63" t="s">
        <v>640</v>
      </c>
      <c r="C371" s="63" t="s">
        <v>331</v>
      </c>
      <c r="D371" s="63" t="s">
        <v>332</v>
      </c>
      <c r="E371" s="63">
        <v>735</v>
      </c>
      <c r="F371" t="str">
        <f t="shared" si="10"/>
        <v>M240</v>
      </c>
      <c r="G371">
        <f t="shared" si="11"/>
        <v>735</v>
      </c>
    </row>
    <row r="372" spans="1:7" x14ac:dyDescent="0.25">
      <c r="A372" s="63">
        <v>4298</v>
      </c>
      <c r="B372" s="63" t="s">
        <v>641</v>
      </c>
      <c r="C372" s="63" t="s">
        <v>331</v>
      </c>
      <c r="D372" s="63" t="s">
        <v>332</v>
      </c>
      <c r="E372" s="63">
        <v>436</v>
      </c>
      <c r="F372" t="str">
        <f t="shared" si="10"/>
        <v>M240</v>
      </c>
      <c r="G372">
        <f t="shared" si="11"/>
        <v>436</v>
      </c>
    </row>
    <row r="373" spans="1:7" x14ac:dyDescent="0.25">
      <c r="A373" s="63">
        <v>4299</v>
      </c>
      <c r="B373" s="63" t="s">
        <v>642</v>
      </c>
      <c r="C373" s="63" t="s">
        <v>331</v>
      </c>
      <c r="D373" s="63" t="s">
        <v>332</v>
      </c>
      <c r="E373" s="63">
        <v>188</v>
      </c>
      <c r="F373" t="str">
        <f t="shared" si="10"/>
        <v>M241</v>
      </c>
      <c r="G373">
        <f t="shared" si="11"/>
        <v>188</v>
      </c>
    </row>
    <row r="374" spans="1:7" x14ac:dyDescent="0.25">
      <c r="A374" s="63">
        <v>4300</v>
      </c>
      <c r="B374" s="63" t="s">
        <v>643</v>
      </c>
      <c r="C374" s="63" t="s">
        <v>331</v>
      </c>
      <c r="D374" s="63" t="s">
        <v>332</v>
      </c>
      <c r="E374" s="63">
        <v>28</v>
      </c>
      <c r="F374" t="str">
        <f t="shared" si="10"/>
        <v>M241</v>
      </c>
      <c r="G374">
        <f t="shared" si="11"/>
        <v>28</v>
      </c>
    </row>
    <row r="375" spans="1:7" x14ac:dyDescent="0.25">
      <c r="A375" s="63">
        <v>4302</v>
      </c>
      <c r="B375" s="63" t="s">
        <v>924</v>
      </c>
      <c r="C375" s="63" t="s">
        <v>331</v>
      </c>
      <c r="D375" s="63" t="s">
        <v>332</v>
      </c>
      <c r="E375" s="63">
        <v>15</v>
      </c>
      <c r="F375" t="str">
        <f t="shared" si="10"/>
        <v>M243</v>
      </c>
      <c r="G375">
        <f t="shared" si="11"/>
        <v>15</v>
      </c>
    </row>
    <row r="376" spans="1:7" x14ac:dyDescent="0.25">
      <c r="A376" s="63">
        <v>4305</v>
      </c>
      <c r="B376" s="63" t="s">
        <v>925</v>
      </c>
      <c r="C376" s="63" t="s">
        <v>331</v>
      </c>
      <c r="D376" s="63" t="s">
        <v>332</v>
      </c>
      <c r="E376" s="63">
        <v>88</v>
      </c>
      <c r="F376" t="str">
        <f t="shared" si="10"/>
        <v>M244</v>
      </c>
      <c r="G376">
        <f t="shared" si="11"/>
        <v>88</v>
      </c>
    </row>
    <row r="377" spans="1:7" x14ac:dyDescent="0.25">
      <c r="A377" s="63">
        <v>4306</v>
      </c>
      <c r="B377" s="63" t="s">
        <v>645</v>
      </c>
      <c r="C377" s="63" t="s">
        <v>331</v>
      </c>
      <c r="D377" s="63" t="s">
        <v>332</v>
      </c>
      <c r="E377" s="63">
        <v>528</v>
      </c>
      <c r="F377" t="str">
        <f t="shared" si="10"/>
        <v>M245</v>
      </c>
      <c r="G377">
        <f t="shared" si="11"/>
        <v>528</v>
      </c>
    </row>
    <row r="378" spans="1:7" x14ac:dyDescent="0.25">
      <c r="A378" s="63">
        <v>4307</v>
      </c>
      <c r="B378" s="63" t="s">
        <v>646</v>
      </c>
      <c r="C378" s="63" t="s">
        <v>331</v>
      </c>
      <c r="D378" s="63" t="s">
        <v>332</v>
      </c>
      <c r="E378" s="63">
        <v>587</v>
      </c>
      <c r="F378" t="str">
        <f t="shared" si="10"/>
        <v>M245</v>
      </c>
      <c r="G378">
        <f t="shared" si="11"/>
        <v>587</v>
      </c>
    </row>
    <row r="379" spans="1:7" x14ac:dyDescent="0.25">
      <c r="A379" s="63">
        <v>4308</v>
      </c>
      <c r="B379" s="63" t="s">
        <v>647</v>
      </c>
      <c r="C379" s="63" t="s">
        <v>331</v>
      </c>
      <c r="D379" s="63" t="s">
        <v>332</v>
      </c>
      <c r="E379" s="63">
        <v>67</v>
      </c>
      <c r="F379" t="str">
        <f t="shared" si="10"/>
        <v>M246</v>
      </c>
      <c r="G379">
        <f t="shared" si="11"/>
        <v>67</v>
      </c>
    </row>
    <row r="380" spans="1:7" x14ac:dyDescent="0.25">
      <c r="A380" s="63">
        <v>4309</v>
      </c>
      <c r="B380" s="63" t="s">
        <v>648</v>
      </c>
      <c r="C380" s="63" t="s">
        <v>331</v>
      </c>
      <c r="D380" s="63" t="s">
        <v>332</v>
      </c>
      <c r="E380" s="63">
        <v>33</v>
      </c>
      <c r="F380" t="str">
        <f t="shared" si="10"/>
        <v>M246</v>
      </c>
      <c r="G380">
        <f t="shared" si="11"/>
        <v>33</v>
      </c>
    </row>
    <row r="381" spans="1:7" x14ac:dyDescent="0.25">
      <c r="A381" s="63">
        <v>4310</v>
      </c>
      <c r="B381" s="63" t="s">
        <v>649</v>
      </c>
      <c r="C381" s="63" t="s">
        <v>331</v>
      </c>
      <c r="D381" s="63" t="s">
        <v>332</v>
      </c>
      <c r="E381" s="63">
        <v>165</v>
      </c>
      <c r="F381" t="str">
        <f t="shared" si="10"/>
        <v>M248</v>
      </c>
      <c r="G381">
        <f t="shared" si="11"/>
        <v>165</v>
      </c>
    </row>
    <row r="382" spans="1:7" x14ac:dyDescent="0.25">
      <c r="A382" s="63">
        <v>4311</v>
      </c>
      <c r="B382" s="63" t="s">
        <v>650</v>
      </c>
      <c r="C382" s="63" t="s">
        <v>331</v>
      </c>
      <c r="D382" s="63" t="s">
        <v>332</v>
      </c>
      <c r="E382" s="63">
        <v>78</v>
      </c>
      <c r="F382" t="str">
        <f t="shared" si="10"/>
        <v>M248</v>
      </c>
      <c r="G382">
        <f t="shared" si="11"/>
        <v>78</v>
      </c>
    </row>
    <row r="383" spans="1:7" x14ac:dyDescent="0.25">
      <c r="A383" s="63">
        <v>4312</v>
      </c>
      <c r="B383" s="63" t="s">
        <v>651</v>
      </c>
      <c r="C383" s="63" t="s">
        <v>331</v>
      </c>
      <c r="D383" s="63" t="s">
        <v>332</v>
      </c>
      <c r="E383" s="63">
        <v>192</v>
      </c>
      <c r="F383" t="str">
        <f t="shared" si="10"/>
        <v>M249</v>
      </c>
      <c r="G383">
        <f t="shared" si="11"/>
        <v>192</v>
      </c>
    </row>
    <row r="384" spans="1:7" x14ac:dyDescent="0.25">
      <c r="A384" s="63">
        <v>4313</v>
      </c>
      <c r="B384" s="63" t="s">
        <v>652</v>
      </c>
      <c r="C384" s="63" t="s">
        <v>331</v>
      </c>
      <c r="D384" s="63" t="s">
        <v>332</v>
      </c>
      <c r="E384" s="63">
        <v>280</v>
      </c>
      <c r="F384" t="str">
        <f t="shared" si="10"/>
        <v>M249</v>
      </c>
      <c r="G384">
        <f t="shared" si="11"/>
        <v>280</v>
      </c>
    </row>
    <row r="385" spans="1:7" x14ac:dyDescent="0.25">
      <c r="A385" s="63">
        <v>4316</v>
      </c>
      <c r="B385" s="63" t="s">
        <v>926</v>
      </c>
      <c r="C385" s="63" t="s">
        <v>331</v>
      </c>
      <c r="D385" s="63" t="s">
        <v>332</v>
      </c>
      <c r="E385" s="63">
        <v>196</v>
      </c>
      <c r="F385" t="str">
        <f t="shared" si="10"/>
        <v>M252</v>
      </c>
      <c r="G385">
        <f t="shared" si="11"/>
        <v>196</v>
      </c>
    </row>
    <row r="386" spans="1:7" x14ac:dyDescent="0.25">
      <c r="A386" s="63">
        <v>4317</v>
      </c>
      <c r="B386" s="63" t="s">
        <v>654</v>
      </c>
      <c r="C386" s="63" t="s">
        <v>331</v>
      </c>
      <c r="D386" s="63" t="s">
        <v>332</v>
      </c>
      <c r="E386" s="63">
        <v>465</v>
      </c>
      <c r="F386" t="str">
        <f t="shared" si="10"/>
        <v>M255</v>
      </c>
      <c r="G386">
        <f t="shared" si="11"/>
        <v>465</v>
      </c>
    </row>
    <row r="387" spans="1:7" x14ac:dyDescent="0.25">
      <c r="A387" s="63">
        <v>4318</v>
      </c>
      <c r="B387" s="63" t="s">
        <v>655</v>
      </c>
      <c r="C387" s="63" t="s">
        <v>331</v>
      </c>
      <c r="D387" s="63" t="s">
        <v>332</v>
      </c>
      <c r="E387" s="63">
        <v>2008</v>
      </c>
      <c r="F387" t="str">
        <f t="shared" ref="F387:F450" si="12">LEFT(B387,LEN(B387)-2)</f>
        <v>M255</v>
      </c>
      <c r="G387">
        <f t="shared" ref="G387:G450" si="13">E387</f>
        <v>2008</v>
      </c>
    </row>
    <row r="388" spans="1:7" x14ac:dyDescent="0.25">
      <c r="A388" s="63">
        <v>4320</v>
      </c>
      <c r="B388" s="63" t="s">
        <v>927</v>
      </c>
      <c r="C388" s="63" t="s">
        <v>331</v>
      </c>
      <c r="D388" s="63" t="s">
        <v>332</v>
      </c>
      <c r="E388" s="63">
        <v>149</v>
      </c>
      <c r="F388" t="str">
        <f t="shared" si="12"/>
        <v>M257</v>
      </c>
      <c r="G388">
        <f t="shared" si="13"/>
        <v>149</v>
      </c>
    </row>
    <row r="389" spans="1:7" x14ac:dyDescent="0.25">
      <c r="A389" s="63">
        <v>4324</v>
      </c>
      <c r="B389" s="63" t="s">
        <v>928</v>
      </c>
      <c r="C389" s="63" t="s">
        <v>331</v>
      </c>
      <c r="D389" s="63" t="s">
        <v>332</v>
      </c>
      <c r="E389" s="63">
        <v>172</v>
      </c>
      <c r="F389" t="str">
        <f t="shared" si="12"/>
        <v>M268</v>
      </c>
      <c r="G389">
        <f t="shared" si="13"/>
        <v>172</v>
      </c>
    </row>
    <row r="390" spans="1:7" x14ac:dyDescent="0.25">
      <c r="A390" s="63">
        <v>4325</v>
      </c>
      <c r="B390" s="63" t="s">
        <v>658</v>
      </c>
      <c r="C390" s="63" t="s">
        <v>331</v>
      </c>
      <c r="D390" s="63" t="s">
        <v>332</v>
      </c>
      <c r="E390" s="63">
        <v>441</v>
      </c>
      <c r="F390" t="str">
        <f t="shared" si="12"/>
        <v>M269</v>
      </c>
      <c r="G390">
        <f t="shared" si="13"/>
        <v>441</v>
      </c>
    </row>
    <row r="391" spans="1:7" x14ac:dyDescent="0.25">
      <c r="A391" s="63">
        <v>4326</v>
      </c>
      <c r="B391" s="63" t="s">
        <v>929</v>
      </c>
      <c r="C391" s="63" t="s">
        <v>331</v>
      </c>
      <c r="D391" s="63" t="s">
        <v>332</v>
      </c>
      <c r="E391" s="63">
        <v>95</v>
      </c>
      <c r="F391" t="str">
        <f t="shared" si="12"/>
        <v>M269</v>
      </c>
      <c r="G391">
        <f t="shared" si="13"/>
        <v>95</v>
      </c>
    </row>
    <row r="392" spans="1:7" x14ac:dyDescent="0.25">
      <c r="A392" s="63">
        <v>4327</v>
      </c>
      <c r="B392" s="63" t="s">
        <v>659</v>
      </c>
      <c r="C392" s="63" t="s">
        <v>331</v>
      </c>
      <c r="D392" s="63" t="s">
        <v>332</v>
      </c>
      <c r="E392" s="63">
        <v>1140</v>
      </c>
      <c r="F392" t="str">
        <f t="shared" si="12"/>
        <v>M271</v>
      </c>
      <c r="G392">
        <f t="shared" si="13"/>
        <v>1140</v>
      </c>
    </row>
    <row r="393" spans="1:7" x14ac:dyDescent="0.25">
      <c r="A393" s="63">
        <v>4328</v>
      </c>
      <c r="B393" s="63" t="s">
        <v>660</v>
      </c>
      <c r="C393" s="63" t="s">
        <v>331</v>
      </c>
      <c r="D393" s="63" t="s">
        <v>332</v>
      </c>
      <c r="E393" s="63">
        <v>2019</v>
      </c>
      <c r="F393" t="str">
        <f t="shared" si="12"/>
        <v>M271</v>
      </c>
      <c r="G393">
        <f t="shared" si="13"/>
        <v>2019</v>
      </c>
    </row>
    <row r="394" spans="1:7" x14ac:dyDescent="0.25">
      <c r="A394" s="63">
        <v>4330</v>
      </c>
      <c r="B394" s="63" t="s">
        <v>930</v>
      </c>
      <c r="C394" s="63" t="s">
        <v>331</v>
      </c>
      <c r="D394" s="63" t="s">
        <v>332</v>
      </c>
      <c r="E394" s="63">
        <v>120</v>
      </c>
      <c r="F394" t="str">
        <f t="shared" si="12"/>
        <v>M277</v>
      </c>
      <c r="G394">
        <f t="shared" si="13"/>
        <v>120</v>
      </c>
    </row>
    <row r="395" spans="1:7" x14ac:dyDescent="0.25">
      <c r="A395" s="63">
        <v>4331</v>
      </c>
      <c r="B395" s="63" t="s">
        <v>661</v>
      </c>
      <c r="C395" s="63" t="s">
        <v>449</v>
      </c>
      <c r="D395" s="63" t="s">
        <v>450</v>
      </c>
      <c r="E395" s="63">
        <v>57</v>
      </c>
      <c r="F395" t="str">
        <f t="shared" si="12"/>
        <v>M301</v>
      </c>
      <c r="G395">
        <f t="shared" si="13"/>
        <v>57</v>
      </c>
    </row>
    <row r="396" spans="1:7" x14ac:dyDescent="0.25">
      <c r="A396" s="63">
        <v>4333</v>
      </c>
      <c r="B396" s="63" t="s">
        <v>663</v>
      </c>
      <c r="C396" s="63" t="s">
        <v>331</v>
      </c>
      <c r="D396" s="63" t="s">
        <v>332</v>
      </c>
      <c r="E396" s="63">
        <v>50</v>
      </c>
      <c r="F396" t="str">
        <f t="shared" si="12"/>
        <v>M301</v>
      </c>
      <c r="G396">
        <f t="shared" si="13"/>
        <v>50</v>
      </c>
    </row>
    <row r="397" spans="1:7" x14ac:dyDescent="0.25">
      <c r="A397" s="63">
        <v>4335</v>
      </c>
      <c r="B397" s="63" t="s">
        <v>931</v>
      </c>
      <c r="C397" s="63" t="s">
        <v>449</v>
      </c>
      <c r="D397" s="63" t="s">
        <v>450</v>
      </c>
      <c r="E397" s="63">
        <v>1047</v>
      </c>
      <c r="F397" t="str">
        <f t="shared" si="12"/>
        <v>M303</v>
      </c>
      <c r="G397">
        <f t="shared" si="13"/>
        <v>1047</v>
      </c>
    </row>
    <row r="398" spans="1:7" x14ac:dyDescent="0.25">
      <c r="A398" s="63">
        <v>4337</v>
      </c>
      <c r="B398" s="63" t="s">
        <v>932</v>
      </c>
      <c r="C398" s="63" t="s">
        <v>331</v>
      </c>
      <c r="D398" s="63" t="s">
        <v>332</v>
      </c>
      <c r="E398" s="63">
        <v>48</v>
      </c>
      <c r="F398" t="str">
        <f t="shared" si="12"/>
        <v>M304</v>
      </c>
      <c r="G398">
        <f t="shared" si="13"/>
        <v>48</v>
      </c>
    </row>
    <row r="399" spans="1:7" x14ac:dyDescent="0.25">
      <c r="A399" s="63">
        <v>4340</v>
      </c>
      <c r="B399" s="63" t="s">
        <v>933</v>
      </c>
      <c r="C399" s="63" t="s">
        <v>331</v>
      </c>
      <c r="D399" s="63" t="s">
        <v>332</v>
      </c>
      <c r="E399" s="63">
        <v>203</v>
      </c>
      <c r="F399" t="str">
        <f t="shared" si="12"/>
        <v>M308</v>
      </c>
      <c r="G399">
        <f t="shared" si="13"/>
        <v>203</v>
      </c>
    </row>
    <row r="400" spans="1:7" x14ac:dyDescent="0.25">
      <c r="A400" s="63">
        <v>4342</v>
      </c>
      <c r="B400" s="63" t="s">
        <v>934</v>
      </c>
      <c r="C400" s="63" t="s">
        <v>449</v>
      </c>
      <c r="D400" s="63" t="s">
        <v>450</v>
      </c>
      <c r="E400" s="63">
        <v>30</v>
      </c>
      <c r="F400" t="str">
        <f t="shared" si="12"/>
        <v>M309</v>
      </c>
      <c r="G400">
        <f t="shared" si="13"/>
        <v>30</v>
      </c>
    </row>
    <row r="401" spans="1:7" x14ac:dyDescent="0.25">
      <c r="A401" s="63">
        <v>4344</v>
      </c>
      <c r="B401" s="63" t="s">
        <v>935</v>
      </c>
      <c r="C401" s="63" t="s">
        <v>331</v>
      </c>
      <c r="D401" s="63" t="s">
        <v>332</v>
      </c>
      <c r="E401" s="63">
        <v>684</v>
      </c>
      <c r="F401" t="str">
        <f t="shared" si="12"/>
        <v>M311</v>
      </c>
      <c r="G401">
        <f t="shared" si="13"/>
        <v>684</v>
      </c>
    </row>
    <row r="402" spans="1:7" x14ac:dyDescent="0.25">
      <c r="A402" s="63">
        <v>4346</v>
      </c>
      <c r="B402" s="63" t="s">
        <v>936</v>
      </c>
      <c r="C402" s="63" t="s">
        <v>449</v>
      </c>
      <c r="D402" s="63" t="s">
        <v>450</v>
      </c>
      <c r="E402" s="63">
        <v>168</v>
      </c>
      <c r="F402" t="str">
        <f t="shared" si="12"/>
        <v>M312</v>
      </c>
      <c r="G402">
        <f t="shared" si="13"/>
        <v>168</v>
      </c>
    </row>
    <row r="403" spans="1:7" x14ac:dyDescent="0.25">
      <c r="A403" s="63">
        <v>4348</v>
      </c>
      <c r="B403" s="63" t="s">
        <v>937</v>
      </c>
      <c r="C403" s="63" t="s">
        <v>331</v>
      </c>
      <c r="D403" s="63" t="s">
        <v>332</v>
      </c>
      <c r="E403" s="63">
        <v>1</v>
      </c>
      <c r="F403" t="str">
        <f t="shared" si="12"/>
        <v>M316</v>
      </c>
      <c r="G403">
        <f t="shared" si="13"/>
        <v>1</v>
      </c>
    </row>
    <row r="404" spans="1:7" x14ac:dyDescent="0.25">
      <c r="A404" s="63">
        <v>4349</v>
      </c>
      <c r="B404" s="63" t="s">
        <v>664</v>
      </c>
      <c r="C404" s="63" t="s">
        <v>331</v>
      </c>
      <c r="D404" s="63" t="s">
        <v>332</v>
      </c>
      <c r="E404" s="63">
        <v>2</v>
      </c>
      <c r="F404" t="str">
        <f t="shared" si="12"/>
        <v>M330</v>
      </c>
      <c r="G404">
        <f t="shared" si="13"/>
        <v>2</v>
      </c>
    </row>
    <row r="405" spans="1:7" x14ac:dyDescent="0.25">
      <c r="A405" s="63">
        <v>4350</v>
      </c>
      <c r="B405" s="63" t="s">
        <v>665</v>
      </c>
      <c r="C405" s="63" t="s">
        <v>331</v>
      </c>
      <c r="D405" s="63" t="s">
        <v>332</v>
      </c>
      <c r="E405" s="63">
        <v>4</v>
      </c>
      <c r="F405" t="str">
        <f t="shared" si="12"/>
        <v>M330</v>
      </c>
      <c r="G405">
        <f t="shared" si="13"/>
        <v>4</v>
      </c>
    </row>
    <row r="406" spans="1:7" x14ac:dyDescent="0.25">
      <c r="A406" s="63">
        <v>4351</v>
      </c>
      <c r="B406" s="63" t="s">
        <v>666</v>
      </c>
      <c r="C406" s="63" t="s">
        <v>331</v>
      </c>
      <c r="D406" s="63" t="s">
        <v>332</v>
      </c>
      <c r="E406" s="63">
        <v>110</v>
      </c>
      <c r="F406" t="str">
        <f t="shared" si="12"/>
        <v>M331</v>
      </c>
      <c r="G406">
        <f t="shared" si="13"/>
        <v>110</v>
      </c>
    </row>
    <row r="407" spans="1:7" x14ac:dyDescent="0.25">
      <c r="A407" s="63">
        <v>4352</v>
      </c>
      <c r="B407" s="63" t="s">
        <v>667</v>
      </c>
      <c r="C407" s="63" t="s">
        <v>331</v>
      </c>
      <c r="D407" s="63" t="s">
        <v>332</v>
      </c>
      <c r="E407" s="63">
        <v>67</v>
      </c>
      <c r="F407" t="str">
        <f t="shared" si="12"/>
        <v>M331</v>
      </c>
      <c r="G407">
        <f t="shared" si="13"/>
        <v>67</v>
      </c>
    </row>
    <row r="408" spans="1:7" x14ac:dyDescent="0.25">
      <c r="A408" s="63">
        <v>4354</v>
      </c>
      <c r="B408" s="63" t="s">
        <v>938</v>
      </c>
      <c r="C408" s="63" t="s">
        <v>331</v>
      </c>
      <c r="D408" s="63" t="s">
        <v>332</v>
      </c>
      <c r="E408" s="63">
        <v>399</v>
      </c>
      <c r="F408" t="str">
        <f t="shared" si="12"/>
        <v>M342</v>
      </c>
      <c r="G408">
        <f t="shared" si="13"/>
        <v>399</v>
      </c>
    </row>
    <row r="409" spans="1:7" x14ac:dyDescent="0.25">
      <c r="A409" s="63">
        <v>4355</v>
      </c>
      <c r="B409" s="63" t="s">
        <v>668</v>
      </c>
      <c r="C409" s="63" t="s">
        <v>331</v>
      </c>
      <c r="D409" s="63" t="s">
        <v>332</v>
      </c>
      <c r="E409" s="63">
        <v>56</v>
      </c>
      <c r="F409" t="str">
        <f t="shared" si="12"/>
        <v>M345</v>
      </c>
      <c r="G409">
        <f t="shared" si="13"/>
        <v>56</v>
      </c>
    </row>
    <row r="410" spans="1:7" x14ac:dyDescent="0.25">
      <c r="A410" s="63">
        <v>4356</v>
      </c>
      <c r="B410" s="63" t="s">
        <v>669</v>
      </c>
      <c r="C410" s="63" t="s">
        <v>331</v>
      </c>
      <c r="D410" s="63" t="s">
        <v>332</v>
      </c>
      <c r="E410" s="63">
        <v>46</v>
      </c>
      <c r="F410" t="str">
        <f t="shared" si="12"/>
        <v>M345</v>
      </c>
      <c r="G410">
        <f t="shared" si="13"/>
        <v>46</v>
      </c>
    </row>
    <row r="411" spans="1:7" x14ac:dyDescent="0.25">
      <c r="A411" s="63">
        <v>4357</v>
      </c>
      <c r="B411" s="63" t="s">
        <v>670</v>
      </c>
      <c r="C411" s="63" t="s">
        <v>331</v>
      </c>
      <c r="D411" s="63" t="s">
        <v>332</v>
      </c>
      <c r="E411" s="63">
        <v>67</v>
      </c>
      <c r="F411" t="str">
        <f t="shared" si="12"/>
        <v>M346</v>
      </c>
      <c r="G411">
        <f t="shared" si="13"/>
        <v>67</v>
      </c>
    </row>
    <row r="412" spans="1:7" x14ac:dyDescent="0.25">
      <c r="A412" s="63">
        <v>4358</v>
      </c>
      <c r="B412" s="63" t="s">
        <v>671</v>
      </c>
      <c r="C412" s="63" t="s">
        <v>331</v>
      </c>
      <c r="D412" s="63" t="s">
        <v>332</v>
      </c>
      <c r="E412" s="63">
        <v>41</v>
      </c>
      <c r="F412" t="str">
        <f t="shared" si="12"/>
        <v>M346</v>
      </c>
      <c r="G412">
        <f t="shared" si="13"/>
        <v>41</v>
      </c>
    </row>
    <row r="413" spans="1:7" x14ac:dyDescent="0.25">
      <c r="A413" s="63">
        <v>4359</v>
      </c>
      <c r="B413" s="63" t="s">
        <v>672</v>
      </c>
      <c r="C413" s="63" t="s">
        <v>331</v>
      </c>
      <c r="D413" s="63" t="s">
        <v>332</v>
      </c>
      <c r="E413" s="63">
        <v>182</v>
      </c>
      <c r="F413" t="str">
        <f t="shared" si="12"/>
        <v>M347</v>
      </c>
      <c r="G413">
        <f t="shared" si="13"/>
        <v>182</v>
      </c>
    </row>
    <row r="414" spans="1:7" x14ac:dyDescent="0.25">
      <c r="A414" s="63">
        <v>4360</v>
      </c>
      <c r="B414" s="63" t="s">
        <v>673</v>
      </c>
      <c r="C414" s="63" t="s">
        <v>331</v>
      </c>
      <c r="D414" s="63" t="s">
        <v>332</v>
      </c>
      <c r="E414" s="63">
        <v>159</v>
      </c>
      <c r="F414" t="str">
        <f t="shared" si="12"/>
        <v>M347</v>
      </c>
      <c r="G414">
        <f t="shared" si="13"/>
        <v>159</v>
      </c>
    </row>
    <row r="415" spans="1:7" x14ac:dyDescent="0.25">
      <c r="A415" s="63">
        <v>4361</v>
      </c>
      <c r="B415" s="63" t="s">
        <v>674</v>
      </c>
      <c r="C415" s="63" t="s">
        <v>331</v>
      </c>
      <c r="D415" s="63" t="s">
        <v>332</v>
      </c>
      <c r="E415" s="63">
        <v>277</v>
      </c>
      <c r="F415" t="str">
        <f t="shared" si="12"/>
        <v>M348</v>
      </c>
      <c r="G415">
        <f t="shared" si="13"/>
        <v>277</v>
      </c>
    </row>
    <row r="416" spans="1:7" x14ac:dyDescent="0.25">
      <c r="A416" s="63">
        <v>4362</v>
      </c>
      <c r="B416" s="63" t="s">
        <v>675</v>
      </c>
      <c r="C416" s="63" t="s">
        <v>331</v>
      </c>
      <c r="D416" s="63" t="s">
        <v>332</v>
      </c>
      <c r="E416" s="63">
        <v>113</v>
      </c>
      <c r="F416" t="str">
        <f t="shared" si="12"/>
        <v>M348</v>
      </c>
      <c r="G416">
        <f t="shared" si="13"/>
        <v>113</v>
      </c>
    </row>
    <row r="417" spans="1:7" x14ac:dyDescent="0.25">
      <c r="A417" s="63">
        <v>4364</v>
      </c>
      <c r="B417" s="63" t="s">
        <v>939</v>
      </c>
      <c r="C417" s="63" t="s">
        <v>449</v>
      </c>
      <c r="D417" s="63" t="s">
        <v>450</v>
      </c>
      <c r="E417" s="63">
        <v>359</v>
      </c>
      <c r="F417" t="str">
        <f t="shared" si="12"/>
        <v>M355</v>
      </c>
      <c r="G417">
        <f t="shared" si="13"/>
        <v>359</v>
      </c>
    </row>
    <row r="418" spans="1:7" x14ac:dyDescent="0.25">
      <c r="A418" s="63">
        <v>4365</v>
      </c>
      <c r="B418" s="63" t="s">
        <v>676</v>
      </c>
      <c r="C418" s="63" t="s">
        <v>449</v>
      </c>
      <c r="D418" s="63" t="s">
        <v>450</v>
      </c>
      <c r="E418" s="63">
        <v>205</v>
      </c>
      <c r="F418" t="str">
        <f t="shared" si="12"/>
        <v>M372</v>
      </c>
      <c r="G418">
        <f t="shared" si="13"/>
        <v>205</v>
      </c>
    </row>
    <row r="419" spans="1:7" x14ac:dyDescent="0.25">
      <c r="A419" s="63">
        <v>4366</v>
      </c>
      <c r="B419" s="63" t="s">
        <v>677</v>
      </c>
      <c r="C419" s="63" t="s">
        <v>449</v>
      </c>
      <c r="D419" s="63" t="s">
        <v>450</v>
      </c>
      <c r="E419" s="63">
        <v>298</v>
      </c>
      <c r="F419" t="str">
        <f t="shared" si="12"/>
        <v>M372</v>
      </c>
      <c r="G419">
        <f t="shared" si="13"/>
        <v>298</v>
      </c>
    </row>
    <row r="420" spans="1:7" x14ac:dyDescent="0.25">
      <c r="A420" s="63">
        <v>4368</v>
      </c>
      <c r="B420" s="63" t="s">
        <v>940</v>
      </c>
      <c r="C420" s="63" t="s">
        <v>449</v>
      </c>
      <c r="D420" s="63" t="s">
        <v>450</v>
      </c>
      <c r="E420" s="63">
        <v>1927</v>
      </c>
      <c r="F420" t="str">
        <f t="shared" si="12"/>
        <v>M373</v>
      </c>
      <c r="G420">
        <f t="shared" si="13"/>
        <v>1927</v>
      </c>
    </row>
    <row r="421" spans="1:7" x14ac:dyDescent="0.25">
      <c r="A421" s="63">
        <v>4370</v>
      </c>
      <c r="B421" s="63" t="s">
        <v>941</v>
      </c>
      <c r="C421" s="63" t="s">
        <v>449</v>
      </c>
      <c r="D421" s="63" t="s">
        <v>450</v>
      </c>
      <c r="E421" s="63" t="s">
        <v>363</v>
      </c>
      <c r="F421" t="str">
        <f t="shared" si="12"/>
        <v>M601</v>
      </c>
      <c r="G421" t="str">
        <f t="shared" si="13"/>
        <v>-</v>
      </c>
    </row>
    <row r="422" spans="1:7" x14ac:dyDescent="0.25">
      <c r="A422" s="63">
        <v>4371</v>
      </c>
      <c r="B422" s="63" t="s">
        <v>678</v>
      </c>
      <c r="C422" s="63" t="s">
        <v>331</v>
      </c>
      <c r="D422" s="63" t="s">
        <v>332</v>
      </c>
      <c r="E422" s="63">
        <v>2</v>
      </c>
      <c r="F422" t="str">
        <f t="shared" si="12"/>
        <v>M661</v>
      </c>
      <c r="G422">
        <f t="shared" si="13"/>
        <v>2</v>
      </c>
    </row>
    <row r="423" spans="1:7" x14ac:dyDescent="0.25">
      <c r="A423" s="63">
        <v>4372</v>
      </c>
      <c r="B423" s="63" t="s">
        <v>679</v>
      </c>
      <c r="C423" s="63" t="s">
        <v>331</v>
      </c>
      <c r="D423" s="63" t="s">
        <v>332</v>
      </c>
      <c r="E423" s="63" t="s">
        <v>363</v>
      </c>
      <c r="F423" t="str">
        <f t="shared" si="12"/>
        <v>M773</v>
      </c>
      <c r="G423" t="str">
        <f t="shared" si="13"/>
        <v>-</v>
      </c>
    </row>
    <row r="424" spans="1:7" x14ac:dyDescent="0.25">
      <c r="A424" s="63">
        <v>4373</v>
      </c>
      <c r="B424" s="63" t="s">
        <v>680</v>
      </c>
      <c r="C424" s="63" t="s">
        <v>331</v>
      </c>
      <c r="D424" s="63" t="s">
        <v>332</v>
      </c>
      <c r="E424" s="63" t="s">
        <v>363</v>
      </c>
      <c r="F424" t="str">
        <f t="shared" si="12"/>
        <v>M773</v>
      </c>
      <c r="G424" t="str">
        <f t="shared" si="13"/>
        <v>-</v>
      </c>
    </row>
    <row r="425" spans="1:7" x14ac:dyDescent="0.25">
      <c r="A425" s="63">
        <v>4374</v>
      </c>
      <c r="B425" s="63" t="s">
        <v>681</v>
      </c>
      <c r="C425" s="63" t="s">
        <v>331</v>
      </c>
      <c r="D425" s="63" t="s">
        <v>332</v>
      </c>
      <c r="E425" s="63" t="s">
        <v>363</v>
      </c>
      <c r="F425" t="str">
        <f t="shared" si="12"/>
        <v>M775</v>
      </c>
      <c r="G425" t="str">
        <f t="shared" si="13"/>
        <v>-</v>
      </c>
    </row>
    <row r="426" spans="1:7" x14ac:dyDescent="0.25">
      <c r="A426" s="63">
        <v>4375</v>
      </c>
      <c r="B426" s="63" t="s">
        <v>682</v>
      </c>
      <c r="C426" s="63" t="s">
        <v>331</v>
      </c>
      <c r="D426" s="63" t="s">
        <v>332</v>
      </c>
      <c r="E426" s="63" t="s">
        <v>363</v>
      </c>
      <c r="F426" t="str">
        <f t="shared" si="12"/>
        <v>M775</v>
      </c>
      <c r="G426" t="str">
        <f t="shared" si="13"/>
        <v>-</v>
      </c>
    </row>
    <row r="427" spans="1:7" x14ac:dyDescent="0.25">
      <c r="A427" s="63">
        <v>4376</v>
      </c>
      <c r="B427" s="63" t="s">
        <v>942</v>
      </c>
      <c r="C427" s="63" t="s">
        <v>331</v>
      </c>
      <c r="D427" s="63" t="s">
        <v>332</v>
      </c>
      <c r="E427" s="63">
        <v>7.0000000000000007E-2</v>
      </c>
      <c r="F427" t="str">
        <f t="shared" si="12"/>
        <v>M891</v>
      </c>
      <c r="G427">
        <f t="shared" si="13"/>
        <v>7.0000000000000007E-2</v>
      </c>
    </row>
    <row r="428" spans="1:7" x14ac:dyDescent="0.25">
      <c r="A428" s="63">
        <v>4377</v>
      </c>
      <c r="B428" s="63" t="s">
        <v>943</v>
      </c>
      <c r="C428" s="63" t="s">
        <v>331</v>
      </c>
      <c r="D428" s="63" t="s">
        <v>332</v>
      </c>
      <c r="E428" s="63">
        <v>0.02</v>
      </c>
      <c r="F428" t="str">
        <f t="shared" si="12"/>
        <v>M891</v>
      </c>
      <c r="G428">
        <f t="shared" si="13"/>
        <v>0.02</v>
      </c>
    </row>
    <row r="429" spans="1:7" x14ac:dyDescent="0.25">
      <c r="A429" s="63">
        <v>4378</v>
      </c>
      <c r="B429" s="63" t="s">
        <v>944</v>
      </c>
      <c r="C429" s="63" t="s">
        <v>331</v>
      </c>
      <c r="D429" s="63" t="s">
        <v>332</v>
      </c>
      <c r="E429" s="63">
        <v>1</v>
      </c>
      <c r="F429" t="str">
        <f t="shared" si="12"/>
        <v>M892</v>
      </c>
      <c r="G429">
        <f t="shared" si="13"/>
        <v>1</v>
      </c>
    </row>
    <row r="430" spans="1:7" x14ac:dyDescent="0.25">
      <c r="A430" s="63">
        <v>4379</v>
      </c>
      <c r="B430" s="63" t="s">
        <v>945</v>
      </c>
      <c r="C430" s="63" t="s">
        <v>331</v>
      </c>
      <c r="D430" s="63" t="s">
        <v>332</v>
      </c>
      <c r="E430" s="63">
        <v>0.04</v>
      </c>
      <c r="F430" t="str">
        <f t="shared" si="12"/>
        <v>M892</v>
      </c>
      <c r="G430">
        <f t="shared" si="13"/>
        <v>0.04</v>
      </c>
    </row>
    <row r="431" spans="1:7" x14ac:dyDescent="0.25">
      <c r="A431" s="63">
        <v>4380</v>
      </c>
      <c r="B431" s="63" t="s">
        <v>683</v>
      </c>
      <c r="C431" s="63" t="s">
        <v>331</v>
      </c>
      <c r="D431" s="63" t="s">
        <v>332</v>
      </c>
      <c r="E431" s="63" t="s">
        <v>363</v>
      </c>
      <c r="F431" t="str">
        <f t="shared" si="12"/>
        <v>M901</v>
      </c>
      <c r="G431" t="str">
        <f t="shared" si="13"/>
        <v>-</v>
      </c>
    </row>
    <row r="432" spans="1:7" x14ac:dyDescent="0.25">
      <c r="A432" s="63">
        <v>4381</v>
      </c>
      <c r="B432" s="63" t="s">
        <v>684</v>
      </c>
      <c r="C432" s="63" t="s">
        <v>331</v>
      </c>
      <c r="D432" s="63" t="s">
        <v>332</v>
      </c>
      <c r="E432" s="63" t="s">
        <v>363</v>
      </c>
      <c r="F432" t="str">
        <f t="shared" si="12"/>
        <v>M901</v>
      </c>
      <c r="G432" t="str">
        <f t="shared" si="13"/>
        <v>-</v>
      </c>
    </row>
    <row r="433" spans="1:7" x14ac:dyDescent="0.25">
      <c r="A433" s="63">
        <v>4382</v>
      </c>
      <c r="B433" s="63" t="s">
        <v>685</v>
      </c>
      <c r="C433" s="63" t="s">
        <v>331</v>
      </c>
      <c r="D433" s="63" t="s">
        <v>332</v>
      </c>
      <c r="E433" s="63">
        <v>26</v>
      </c>
      <c r="F433" t="str">
        <f t="shared" si="12"/>
        <v>M903</v>
      </c>
      <c r="G433">
        <f t="shared" si="13"/>
        <v>26</v>
      </c>
    </row>
    <row r="434" spans="1:7" x14ac:dyDescent="0.25">
      <c r="A434" s="63">
        <v>4383</v>
      </c>
      <c r="B434" s="63" t="s">
        <v>686</v>
      </c>
      <c r="C434" s="63" t="s">
        <v>331</v>
      </c>
      <c r="D434" s="63" t="s">
        <v>332</v>
      </c>
      <c r="E434" s="63">
        <v>20</v>
      </c>
      <c r="F434" t="str">
        <f t="shared" si="12"/>
        <v>M903</v>
      </c>
      <c r="G434">
        <f t="shared" si="13"/>
        <v>20</v>
      </c>
    </row>
    <row r="435" spans="1:7" x14ac:dyDescent="0.25">
      <c r="A435" s="63">
        <v>4384</v>
      </c>
      <c r="B435" s="63" t="s">
        <v>687</v>
      </c>
      <c r="C435" s="63" t="s">
        <v>331</v>
      </c>
      <c r="D435" s="63" t="s">
        <v>332</v>
      </c>
      <c r="E435" s="63">
        <v>10</v>
      </c>
      <c r="F435" t="str">
        <f t="shared" si="12"/>
        <v>M906</v>
      </c>
      <c r="G435">
        <f t="shared" si="13"/>
        <v>10</v>
      </c>
    </row>
    <row r="436" spans="1:7" x14ac:dyDescent="0.25">
      <c r="A436" s="63">
        <v>4385</v>
      </c>
      <c r="B436" s="63" t="s">
        <v>688</v>
      </c>
      <c r="C436" s="63" t="s">
        <v>331</v>
      </c>
      <c r="D436" s="63" t="s">
        <v>332</v>
      </c>
      <c r="E436" s="63">
        <v>65</v>
      </c>
      <c r="F436" t="str">
        <f t="shared" si="12"/>
        <v>M906</v>
      </c>
      <c r="G436">
        <f t="shared" si="13"/>
        <v>65</v>
      </c>
    </row>
    <row r="437" spans="1:7" x14ac:dyDescent="0.25">
      <c r="A437" s="63">
        <v>4386</v>
      </c>
      <c r="B437" s="63" t="s">
        <v>689</v>
      </c>
      <c r="C437" s="63" t="s">
        <v>331</v>
      </c>
      <c r="D437" s="63" t="s">
        <v>332</v>
      </c>
      <c r="E437" s="63">
        <v>33</v>
      </c>
      <c r="F437" t="str">
        <f t="shared" si="12"/>
        <v>M907</v>
      </c>
      <c r="G437">
        <f t="shared" si="13"/>
        <v>33</v>
      </c>
    </row>
    <row r="438" spans="1:7" x14ac:dyDescent="0.25">
      <c r="A438" s="63">
        <v>4387</v>
      </c>
      <c r="B438" s="63" t="s">
        <v>690</v>
      </c>
      <c r="C438" s="63" t="s">
        <v>331</v>
      </c>
      <c r="D438" s="63" t="s">
        <v>332</v>
      </c>
      <c r="E438" s="63">
        <v>19</v>
      </c>
      <c r="F438" t="str">
        <f t="shared" si="12"/>
        <v>M907</v>
      </c>
      <c r="G438">
        <f t="shared" si="13"/>
        <v>19</v>
      </c>
    </row>
    <row r="439" spans="1:7" x14ac:dyDescent="0.25">
      <c r="A439" s="63">
        <v>4388</v>
      </c>
      <c r="B439" s="63" t="s">
        <v>691</v>
      </c>
      <c r="C439" s="63" t="s">
        <v>331</v>
      </c>
      <c r="D439" s="63" t="s">
        <v>332</v>
      </c>
      <c r="E439" s="63">
        <v>35</v>
      </c>
      <c r="F439" t="str">
        <f t="shared" si="12"/>
        <v>M908</v>
      </c>
      <c r="G439">
        <f t="shared" si="13"/>
        <v>35</v>
      </c>
    </row>
    <row r="440" spans="1:7" x14ac:dyDescent="0.25">
      <c r="A440" s="63">
        <v>4389</v>
      </c>
      <c r="B440" s="63" t="s">
        <v>692</v>
      </c>
      <c r="C440" s="63" t="s">
        <v>331</v>
      </c>
      <c r="D440" s="63" t="s">
        <v>332</v>
      </c>
      <c r="E440" s="63">
        <v>4</v>
      </c>
      <c r="F440" t="str">
        <f t="shared" si="12"/>
        <v>M908</v>
      </c>
      <c r="G440">
        <f t="shared" si="13"/>
        <v>4</v>
      </c>
    </row>
    <row r="441" spans="1:7" x14ac:dyDescent="0.25">
      <c r="A441" s="63">
        <v>4390</v>
      </c>
      <c r="B441" s="63" t="s">
        <v>693</v>
      </c>
      <c r="C441" s="63" t="s">
        <v>331</v>
      </c>
      <c r="D441" s="63" t="s">
        <v>332</v>
      </c>
      <c r="E441" s="63">
        <v>43</v>
      </c>
      <c r="F441" t="str">
        <f t="shared" si="12"/>
        <v>M909</v>
      </c>
      <c r="G441">
        <f t="shared" si="13"/>
        <v>43</v>
      </c>
    </row>
    <row r="442" spans="1:7" x14ac:dyDescent="0.25">
      <c r="A442" s="63">
        <v>4391</v>
      </c>
      <c r="B442" s="63" t="s">
        <v>694</v>
      </c>
      <c r="C442" s="63" t="s">
        <v>331</v>
      </c>
      <c r="D442" s="63" t="s">
        <v>332</v>
      </c>
      <c r="E442" s="63">
        <v>55</v>
      </c>
      <c r="F442" t="str">
        <f t="shared" si="12"/>
        <v>M909</v>
      </c>
      <c r="G442">
        <f t="shared" si="13"/>
        <v>55</v>
      </c>
    </row>
    <row r="443" spans="1:7" x14ac:dyDescent="0.25">
      <c r="A443" s="63">
        <v>4392</v>
      </c>
      <c r="B443" s="63" t="s">
        <v>695</v>
      </c>
      <c r="C443" s="63" t="s">
        <v>331</v>
      </c>
      <c r="D443" s="63" t="s">
        <v>332</v>
      </c>
      <c r="E443" s="63" t="s">
        <v>363</v>
      </c>
      <c r="F443" t="str">
        <f t="shared" si="12"/>
        <v>M910</v>
      </c>
      <c r="G443" t="str">
        <f t="shared" si="13"/>
        <v>-</v>
      </c>
    </row>
    <row r="444" spans="1:7" x14ac:dyDescent="0.25">
      <c r="A444" s="63">
        <v>4393</v>
      </c>
      <c r="B444" s="63" t="s">
        <v>696</v>
      </c>
      <c r="C444" s="63" t="s">
        <v>331</v>
      </c>
      <c r="D444" s="63" t="s">
        <v>332</v>
      </c>
      <c r="E444" s="63" t="s">
        <v>363</v>
      </c>
      <c r="F444" t="str">
        <f t="shared" si="12"/>
        <v>M910</v>
      </c>
      <c r="G444" t="str">
        <f t="shared" si="13"/>
        <v>-</v>
      </c>
    </row>
    <row r="445" spans="1:7" x14ac:dyDescent="0.25">
      <c r="A445" s="63">
        <v>4394</v>
      </c>
      <c r="B445" s="63" t="s">
        <v>697</v>
      </c>
      <c r="C445" s="63" t="s">
        <v>331</v>
      </c>
      <c r="D445" s="63" t="s">
        <v>332</v>
      </c>
      <c r="E445" s="63" t="s">
        <v>363</v>
      </c>
      <c r="F445" t="str">
        <f t="shared" si="12"/>
        <v>M913</v>
      </c>
      <c r="G445" t="str">
        <f t="shared" si="13"/>
        <v>-</v>
      </c>
    </row>
    <row r="446" spans="1:7" x14ac:dyDescent="0.25">
      <c r="A446" s="63">
        <v>4395</v>
      </c>
      <c r="B446" s="63" t="s">
        <v>698</v>
      </c>
      <c r="C446" s="63" t="s">
        <v>331</v>
      </c>
      <c r="D446" s="63" t="s">
        <v>332</v>
      </c>
      <c r="E446" s="63">
        <v>24</v>
      </c>
      <c r="F446" t="str">
        <f t="shared" si="12"/>
        <v>M913</v>
      </c>
      <c r="G446">
        <f t="shared" si="13"/>
        <v>24</v>
      </c>
    </row>
    <row r="447" spans="1:7" x14ac:dyDescent="0.25">
      <c r="A447" s="63">
        <v>4396</v>
      </c>
      <c r="B447" s="63" t="s">
        <v>699</v>
      </c>
      <c r="C447" s="63" t="s">
        <v>331</v>
      </c>
      <c r="D447" s="63" t="s">
        <v>332</v>
      </c>
      <c r="E447" s="63" t="s">
        <v>363</v>
      </c>
      <c r="F447" t="str">
        <f t="shared" si="12"/>
        <v>M914</v>
      </c>
      <c r="G447" t="str">
        <f t="shared" si="13"/>
        <v>-</v>
      </c>
    </row>
    <row r="448" spans="1:7" x14ac:dyDescent="0.25">
      <c r="A448" s="63">
        <v>4397</v>
      </c>
      <c r="B448" s="63" t="s">
        <v>700</v>
      </c>
      <c r="C448" s="63" t="s">
        <v>331</v>
      </c>
      <c r="D448" s="63" t="s">
        <v>332</v>
      </c>
      <c r="E448" s="63">
        <v>1</v>
      </c>
      <c r="F448" t="str">
        <f t="shared" si="12"/>
        <v>M914</v>
      </c>
      <c r="G448">
        <f t="shared" si="13"/>
        <v>1</v>
      </c>
    </row>
    <row r="449" spans="1:7" x14ac:dyDescent="0.25">
      <c r="A449" s="63">
        <v>4398</v>
      </c>
      <c r="B449" s="63" t="s">
        <v>701</v>
      </c>
      <c r="C449" s="63" t="s">
        <v>331</v>
      </c>
      <c r="D449" s="63" t="s">
        <v>332</v>
      </c>
      <c r="E449" s="63">
        <v>83</v>
      </c>
      <c r="F449" t="str">
        <f t="shared" si="12"/>
        <v>M915</v>
      </c>
      <c r="G449">
        <f t="shared" si="13"/>
        <v>83</v>
      </c>
    </row>
    <row r="450" spans="1:7" x14ac:dyDescent="0.25">
      <c r="A450" s="63">
        <v>4399</v>
      </c>
      <c r="B450" s="63" t="s">
        <v>702</v>
      </c>
      <c r="C450" s="63" t="s">
        <v>331</v>
      </c>
      <c r="D450" s="63" t="s">
        <v>332</v>
      </c>
      <c r="E450" s="63">
        <v>42</v>
      </c>
      <c r="F450" t="str">
        <f t="shared" si="12"/>
        <v>M915</v>
      </c>
      <c r="G450">
        <f t="shared" si="13"/>
        <v>42</v>
      </c>
    </row>
    <row r="451" spans="1:7" x14ac:dyDescent="0.25">
      <c r="A451" s="63">
        <v>4400</v>
      </c>
      <c r="B451" s="63" t="s">
        <v>703</v>
      </c>
      <c r="C451" s="63" t="s">
        <v>331</v>
      </c>
      <c r="D451" s="63" t="s">
        <v>332</v>
      </c>
      <c r="E451" s="63" t="s">
        <v>363</v>
      </c>
      <c r="F451" t="str">
        <f t="shared" ref="F451:F514" si="14">LEFT(B451,LEN(B451)-2)</f>
        <v>M916</v>
      </c>
      <c r="G451" t="str">
        <f t="shared" ref="G451:G514" si="15">E451</f>
        <v>-</v>
      </c>
    </row>
    <row r="452" spans="1:7" x14ac:dyDescent="0.25">
      <c r="A452" s="63">
        <v>4401</v>
      </c>
      <c r="B452" s="63" t="s">
        <v>704</v>
      </c>
      <c r="C452" s="63" t="s">
        <v>331</v>
      </c>
      <c r="D452" s="63" t="s">
        <v>332</v>
      </c>
      <c r="E452" s="63">
        <v>33</v>
      </c>
      <c r="F452" t="str">
        <f t="shared" si="14"/>
        <v>M916</v>
      </c>
      <c r="G452">
        <f t="shared" si="15"/>
        <v>33</v>
      </c>
    </row>
    <row r="453" spans="1:7" x14ac:dyDescent="0.25">
      <c r="A453" s="63">
        <v>4402</v>
      </c>
      <c r="B453" s="63" t="s">
        <v>705</v>
      </c>
      <c r="C453" s="63" t="s">
        <v>331</v>
      </c>
      <c r="D453" s="63" t="s">
        <v>332</v>
      </c>
      <c r="E453" s="63">
        <v>10</v>
      </c>
      <c r="F453" t="str">
        <f t="shared" si="14"/>
        <v>M917</v>
      </c>
      <c r="G453">
        <f t="shared" si="15"/>
        <v>10</v>
      </c>
    </row>
    <row r="454" spans="1:7" x14ac:dyDescent="0.25">
      <c r="A454" s="63">
        <v>4403</v>
      </c>
      <c r="B454" s="63" t="s">
        <v>706</v>
      </c>
      <c r="C454" s="63" t="s">
        <v>331</v>
      </c>
      <c r="D454" s="63" t="s">
        <v>332</v>
      </c>
      <c r="E454" s="63">
        <v>2</v>
      </c>
      <c r="F454" t="str">
        <f t="shared" si="14"/>
        <v>M917</v>
      </c>
      <c r="G454">
        <f t="shared" si="15"/>
        <v>2</v>
      </c>
    </row>
    <row r="455" spans="1:7" x14ac:dyDescent="0.25">
      <c r="A455" s="63">
        <v>4404</v>
      </c>
      <c r="B455" s="63" t="s">
        <v>707</v>
      </c>
      <c r="C455" s="63" t="s">
        <v>331</v>
      </c>
      <c r="D455" s="63" t="s">
        <v>332</v>
      </c>
      <c r="E455" s="63" t="s">
        <v>363</v>
      </c>
      <c r="F455" t="str">
        <f t="shared" si="14"/>
        <v>M919</v>
      </c>
      <c r="G455" t="str">
        <f t="shared" si="15"/>
        <v>-</v>
      </c>
    </row>
    <row r="456" spans="1:7" x14ac:dyDescent="0.25">
      <c r="A456" s="63">
        <v>4405</v>
      </c>
      <c r="B456" s="63" t="s">
        <v>708</v>
      </c>
      <c r="C456" s="63" t="s">
        <v>331</v>
      </c>
      <c r="D456" s="63" t="s">
        <v>332</v>
      </c>
      <c r="E456" s="63" t="s">
        <v>363</v>
      </c>
      <c r="F456" t="str">
        <f t="shared" si="14"/>
        <v>M919</v>
      </c>
      <c r="G456" t="str">
        <f t="shared" si="15"/>
        <v>-</v>
      </c>
    </row>
    <row r="457" spans="1:7" x14ac:dyDescent="0.25">
      <c r="A457" s="63">
        <v>4406</v>
      </c>
      <c r="B457" s="63" t="s">
        <v>709</v>
      </c>
      <c r="C457" s="63" t="s">
        <v>331</v>
      </c>
      <c r="D457" s="63" t="s">
        <v>332</v>
      </c>
      <c r="E457" s="63">
        <v>13</v>
      </c>
      <c r="F457" t="str">
        <f t="shared" si="14"/>
        <v>M927</v>
      </c>
      <c r="G457">
        <f t="shared" si="15"/>
        <v>13</v>
      </c>
    </row>
    <row r="458" spans="1:7" x14ac:dyDescent="0.25">
      <c r="A458" s="63">
        <v>4407</v>
      </c>
      <c r="B458" s="63" t="s">
        <v>710</v>
      </c>
      <c r="C458" s="63" t="s">
        <v>331</v>
      </c>
      <c r="D458" s="63" t="s">
        <v>332</v>
      </c>
      <c r="E458" s="63">
        <v>0.03</v>
      </c>
      <c r="F458" t="str">
        <f t="shared" si="14"/>
        <v>M927</v>
      </c>
      <c r="G458">
        <f t="shared" si="15"/>
        <v>0.03</v>
      </c>
    </row>
    <row r="459" spans="1:7" x14ac:dyDescent="0.25">
      <c r="A459" s="63">
        <v>4408</v>
      </c>
      <c r="B459" s="63" t="s">
        <v>946</v>
      </c>
      <c r="C459" s="63" t="s">
        <v>331</v>
      </c>
      <c r="D459" s="63" t="s">
        <v>332</v>
      </c>
      <c r="E459" s="63">
        <v>17</v>
      </c>
      <c r="F459" t="str">
        <f t="shared" si="14"/>
        <v>M930</v>
      </c>
      <c r="G459">
        <f t="shared" si="15"/>
        <v>17</v>
      </c>
    </row>
    <row r="460" spans="1:7" x14ac:dyDescent="0.25">
      <c r="A460" s="63">
        <v>4409</v>
      </c>
      <c r="B460" s="63" t="s">
        <v>947</v>
      </c>
      <c r="C460" s="63" t="s">
        <v>331</v>
      </c>
      <c r="D460" s="63" t="s">
        <v>332</v>
      </c>
      <c r="E460" s="63">
        <v>74</v>
      </c>
      <c r="F460" t="str">
        <f t="shared" si="14"/>
        <v>M930</v>
      </c>
      <c r="G460">
        <f t="shared" si="15"/>
        <v>74</v>
      </c>
    </row>
    <row r="461" spans="1:7" x14ac:dyDescent="0.25">
      <c r="A461" s="63">
        <v>4410</v>
      </c>
      <c r="B461" s="63" t="s">
        <v>711</v>
      </c>
      <c r="C461" s="63" t="s">
        <v>331</v>
      </c>
      <c r="D461" s="63" t="s">
        <v>332</v>
      </c>
      <c r="E461" s="63">
        <v>124</v>
      </c>
      <c r="F461" t="str">
        <f t="shared" si="14"/>
        <v>M931</v>
      </c>
      <c r="G461">
        <f t="shared" si="15"/>
        <v>124</v>
      </c>
    </row>
    <row r="462" spans="1:7" x14ac:dyDescent="0.25">
      <c r="A462" s="63">
        <v>4411</v>
      </c>
      <c r="B462" s="63" t="s">
        <v>712</v>
      </c>
      <c r="C462" s="63" t="s">
        <v>331</v>
      </c>
      <c r="D462" s="63" t="s">
        <v>332</v>
      </c>
      <c r="E462" s="63">
        <v>210</v>
      </c>
      <c r="F462" t="str">
        <f t="shared" si="14"/>
        <v>M931</v>
      </c>
      <c r="G462">
        <f t="shared" si="15"/>
        <v>210</v>
      </c>
    </row>
    <row r="463" spans="1:7" x14ac:dyDescent="0.25">
      <c r="A463" s="63">
        <v>4412</v>
      </c>
      <c r="B463" s="63" t="s">
        <v>713</v>
      </c>
      <c r="C463" s="63" t="s">
        <v>331</v>
      </c>
      <c r="D463" s="63" t="s">
        <v>332</v>
      </c>
      <c r="E463" s="63">
        <v>63</v>
      </c>
      <c r="F463" t="str">
        <f t="shared" si="14"/>
        <v>M935</v>
      </c>
      <c r="G463">
        <f t="shared" si="15"/>
        <v>63</v>
      </c>
    </row>
    <row r="464" spans="1:7" x14ac:dyDescent="0.25">
      <c r="A464" s="63">
        <v>4413</v>
      </c>
      <c r="B464" s="63" t="s">
        <v>714</v>
      </c>
      <c r="C464" s="63" t="s">
        <v>331</v>
      </c>
      <c r="D464" s="63" t="s">
        <v>332</v>
      </c>
      <c r="E464" s="63">
        <v>41</v>
      </c>
      <c r="F464" t="str">
        <f t="shared" si="14"/>
        <v>M935</v>
      </c>
      <c r="G464">
        <f t="shared" si="15"/>
        <v>41</v>
      </c>
    </row>
    <row r="465" spans="1:7" x14ac:dyDescent="0.25">
      <c r="A465" s="63">
        <v>4414</v>
      </c>
      <c r="B465" s="63" t="s">
        <v>948</v>
      </c>
      <c r="C465" s="63" t="s">
        <v>449</v>
      </c>
      <c r="D465" s="63" t="s">
        <v>450</v>
      </c>
      <c r="E465" s="63">
        <v>8</v>
      </c>
      <c r="F465" t="str">
        <f t="shared" si="14"/>
        <v>M952</v>
      </c>
      <c r="G465">
        <f t="shared" si="15"/>
        <v>8</v>
      </c>
    </row>
    <row r="466" spans="1:7" x14ac:dyDescent="0.25">
      <c r="A466" s="63">
        <v>4417</v>
      </c>
      <c r="B466" s="63" t="s">
        <v>949</v>
      </c>
      <c r="C466" s="63" t="s">
        <v>449</v>
      </c>
      <c r="D466" s="63" t="s">
        <v>450</v>
      </c>
      <c r="E466" s="63">
        <v>3</v>
      </c>
      <c r="F466" t="str">
        <f t="shared" si="14"/>
        <v>M982</v>
      </c>
      <c r="G466">
        <f t="shared" si="15"/>
        <v>3</v>
      </c>
    </row>
    <row r="467" spans="1:7" x14ac:dyDescent="0.25">
      <c r="A467" s="63">
        <v>4419</v>
      </c>
      <c r="B467" s="63" t="s">
        <v>950</v>
      </c>
      <c r="C467" s="63" t="s">
        <v>449</v>
      </c>
      <c r="D467" s="63" t="s">
        <v>450</v>
      </c>
      <c r="E467" s="63">
        <v>2</v>
      </c>
      <c r="F467" t="str">
        <f t="shared" si="14"/>
        <v>M986</v>
      </c>
      <c r="G467">
        <f t="shared" si="15"/>
        <v>2</v>
      </c>
    </row>
    <row r="468" spans="1:7" x14ac:dyDescent="0.25">
      <c r="A468" s="63">
        <v>4420</v>
      </c>
      <c r="B468" s="63" t="s">
        <v>951</v>
      </c>
      <c r="C468" s="63" t="s">
        <v>449</v>
      </c>
      <c r="D468" s="63" t="s">
        <v>450</v>
      </c>
      <c r="E468" s="63" t="s">
        <v>363</v>
      </c>
      <c r="F468" t="str">
        <f t="shared" si="14"/>
        <v>M987</v>
      </c>
      <c r="G468" t="str">
        <f t="shared" si="15"/>
        <v>-</v>
      </c>
    </row>
    <row r="469" spans="1:7" x14ac:dyDescent="0.25">
      <c r="A469" s="63">
        <v>4425</v>
      </c>
      <c r="B469" s="63" t="s">
        <v>952</v>
      </c>
      <c r="C469" s="63" t="s">
        <v>449</v>
      </c>
      <c r="D469" s="63" t="s">
        <v>450</v>
      </c>
      <c r="E469" s="63">
        <v>9</v>
      </c>
      <c r="F469" t="str">
        <f t="shared" si="14"/>
        <v>M995</v>
      </c>
      <c r="G469">
        <f t="shared" si="15"/>
        <v>9</v>
      </c>
    </row>
    <row r="470" spans="1:7" x14ac:dyDescent="0.25">
      <c r="A470" s="63">
        <v>5001</v>
      </c>
      <c r="B470" s="63" t="s">
        <v>715</v>
      </c>
      <c r="C470" s="63" t="s">
        <v>331</v>
      </c>
      <c r="D470" s="63" t="s">
        <v>332</v>
      </c>
      <c r="E470" s="63">
        <v>686</v>
      </c>
      <c r="F470" t="str">
        <f t="shared" si="14"/>
        <v>P001</v>
      </c>
      <c r="G470">
        <f t="shared" si="15"/>
        <v>686</v>
      </c>
    </row>
    <row r="471" spans="1:7" x14ac:dyDescent="0.25">
      <c r="A471" s="63">
        <v>5002</v>
      </c>
      <c r="B471" s="63" t="s">
        <v>716</v>
      </c>
      <c r="C471" s="63" t="s">
        <v>331</v>
      </c>
      <c r="D471" s="63" t="s">
        <v>332</v>
      </c>
      <c r="E471" s="63">
        <v>407</v>
      </c>
      <c r="F471" t="str">
        <f t="shared" si="14"/>
        <v>P001</v>
      </c>
      <c r="G471">
        <f t="shared" si="15"/>
        <v>407</v>
      </c>
    </row>
    <row r="472" spans="1:7" x14ac:dyDescent="0.25">
      <c r="A472" s="63">
        <v>5003</v>
      </c>
      <c r="B472" s="63" t="s">
        <v>717</v>
      </c>
      <c r="C472" s="63" t="s">
        <v>331</v>
      </c>
      <c r="D472" s="63" t="s">
        <v>332</v>
      </c>
      <c r="E472" s="63">
        <v>1192</v>
      </c>
      <c r="F472" t="str">
        <f t="shared" si="14"/>
        <v>P002</v>
      </c>
      <c r="G472">
        <f t="shared" si="15"/>
        <v>1192</v>
      </c>
    </row>
    <row r="473" spans="1:7" x14ac:dyDescent="0.25">
      <c r="A473" s="63">
        <v>5004</v>
      </c>
      <c r="B473" s="63" t="s">
        <v>718</v>
      </c>
      <c r="C473" s="63" t="s">
        <v>331</v>
      </c>
      <c r="D473" s="63" t="s">
        <v>332</v>
      </c>
      <c r="E473" s="63">
        <v>598</v>
      </c>
      <c r="F473" t="str">
        <f t="shared" si="14"/>
        <v>P002</v>
      </c>
      <c r="G473">
        <f t="shared" si="15"/>
        <v>598</v>
      </c>
    </row>
    <row r="474" spans="1:7" x14ac:dyDescent="0.25">
      <c r="A474" s="63">
        <v>5005</v>
      </c>
      <c r="B474" s="63" t="s">
        <v>719</v>
      </c>
      <c r="C474" s="63" t="s">
        <v>331</v>
      </c>
      <c r="D474" s="63" t="s">
        <v>332</v>
      </c>
      <c r="E474" s="63">
        <v>299</v>
      </c>
      <c r="F474" t="str">
        <f t="shared" si="14"/>
        <v>P003</v>
      </c>
      <c r="G474">
        <f t="shared" si="15"/>
        <v>299</v>
      </c>
    </row>
    <row r="475" spans="1:7" x14ac:dyDescent="0.25">
      <c r="A475" s="63">
        <v>5006</v>
      </c>
      <c r="B475" s="63" t="s">
        <v>720</v>
      </c>
      <c r="C475" s="63" t="s">
        <v>331</v>
      </c>
      <c r="D475" s="63" t="s">
        <v>332</v>
      </c>
      <c r="E475" s="63">
        <v>257</v>
      </c>
      <c r="F475" t="str">
        <f t="shared" si="14"/>
        <v>P003</v>
      </c>
      <c r="G475">
        <f t="shared" si="15"/>
        <v>257</v>
      </c>
    </row>
    <row r="476" spans="1:7" x14ac:dyDescent="0.25">
      <c r="A476" s="63">
        <v>5007</v>
      </c>
      <c r="B476" s="63" t="s">
        <v>721</v>
      </c>
      <c r="C476" s="63" t="s">
        <v>331</v>
      </c>
      <c r="D476" s="63" t="s">
        <v>332</v>
      </c>
      <c r="E476" s="63">
        <v>307</v>
      </c>
      <c r="F476" t="str">
        <f t="shared" si="14"/>
        <v>P010</v>
      </c>
      <c r="G476">
        <f t="shared" si="15"/>
        <v>307</v>
      </c>
    </row>
    <row r="477" spans="1:7" x14ac:dyDescent="0.25">
      <c r="A477" s="63">
        <v>5008</v>
      </c>
      <c r="B477" s="63" t="s">
        <v>722</v>
      </c>
      <c r="C477" s="63" t="s">
        <v>331</v>
      </c>
      <c r="D477" s="63" t="s">
        <v>332</v>
      </c>
      <c r="E477" s="63">
        <v>19</v>
      </c>
      <c r="F477" t="str">
        <f t="shared" si="14"/>
        <v>P010</v>
      </c>
      <c r="G477">
        <f t="shared" si="15"/>
        <v>19</v>
      </c>
    </row>
    <row r="478" spans="1:7" x14ac:dyDescent="0.25">
      <c r="A478" s="63">
        <v>5009</v>
      </c>
      <c r="B478" s="63" t="s">
        <v>723</v>
      </c>
      <c r="C478" s="63" t="s">
        <v>331</v>
      </c>
      <c r="D478" s="63" t="s">
        <v>332</v>
      </c>
      <c r="E478" s="63" t="s">
        <v>363</v>
      </c>
      <c r="F478" t="str">
        <f t="shared" si="14"/>
        <v>P011</v>
      </c>
      <c r="G478" t="str">
        <f t="shared" si="15"/>
        <v>-</v>
      </c>
    </row>
    <row r="479" spans="1:7" x14ac:dyDescent="0.25">
      <c r="A479" s="63">
        <v>5010</v>
      </c>
      <c r="B479" s="63" t="s">
        <v>724</v>
      </c>
      <c r="C479" s="63" t="s">
        <v>331</v>
      </c>
      <c r="D479" s="63" t="s">
        <v>332</v>
      </c>
      <c r="E479" s="63">
        <v>9</v>
      </c>
      <c r="F479" t="str">
        <f t="shared" si="14"/>
        <v>P011</v>
      </c>
      <c r="G479">
        <f t="shared" si="15"/>
        <v>9</v>
      </c>
    </row>
    <row r="480" spans="1:7" x14ac:dyDescent="0.25">
      <c r="A480" s="63">
        <v>5011</v>
      </c>
      <c r="B480" s="63" t="s">
        <v>725</v>
      </c>
      <c r="C480" s="63" t="s">
        <v>331</v>
      </c>
      <c r="D480" s="63" t="s">
        <v>332</v>
      </c>
      <c r="E480" s="63">
        <v>0.2</v>
      </c>
      <c r="F480" t="str">
        <f t="shared" si="14"/>
        <v>P013</v>
      </c>
      <c r="G480">
        <f t="shared" si="15"/>
        <v>0.2</v>
      </c>
    </row>
    <row r="481" spans="1:7" x14ac:dyDescent="0.25">
      <c r="A481" s="63">
        <v>5012</v>
      </c>
      <c r="B481" s="63" t="s">
        <v>726</v>
      </c>
      <c r="C481" s="63" t="s">
        <v>331</v>
      </c>
      <c r="D481" s="63" t="s">
        <v>332</v>
      </c>
      <c r="E481" s="63" t="s">
        <v>363</v>
      </c>
      <c r="F481" t="str">
        <f t="shared" si="14"/>
        <v>P013</v>
      </c>
      <c r="G481" t="str">
        <f t="shared" si="15"/>
        <v>-</v>
      </c>
    </row>
    <row r="482" spans="1:7" x14ac:dyDescent="0.25">
      <c r="A482" s="63">
        <v>5013</v>
      </c>
      <c r="B482" s="63" t="s">
        <v>727</v>
      </c>
      <c r="C482" s="63" t="s">
        <v>331</v>
      </c>
      <c r="D482" s="63" t="s">
        <v>332</v>
      </c>
      <c r="E482" s="63">
        <v>0.3</v>
      </c>
      <c r="F482" t="str">
        <f t="shared" si="14"/>
        <v>P014</v>
      </c>
      <c r="G482">
        <f t="shared" si="15"/>
        <v>0.3</v>
      </c>
    </row>
    <row r="483" spans="1:7" x14ac:dyDescent="0.25">
      <c r="A483" s="63">
        <v>5014</v>
      </c>
      <c r="B483" s="63" t="s">
        <v>728</v>
      </c>
      <c r="C483" s="63" t="s">
        <v>331</v>
      </c>
      <c r="D483" s="63" t="s">
        <v>332</v>
      </c>
      <c r="E483" s="63" t="s">
        <v>363</v>
      </c>
      <c r="F483" t="str">
        <f t="shared" si="14"/>
        <v>P014</v>
      </c>
      <c r="G483" t="str">
        <f t="shared" si="15"/>
        <v>-</v>
      </c>
    </row>
    <row r="484" spans="1:7" x14ac:dyDescent="0.25">
      <c r="A484" s="63">
        <v>5015</v>
      </c>
      <c r="B484" s="63" t="s">
        <v>729</v>
      </c>
      <c r="C484" s="63" t="s">
        <v>331</v>
      </c>
      <c r="D484" s="63" t="s">
        <v>332</v>
      </c>
      <c r="E484" s="63">
        <v>153</v>
      </c>
      <c r="F484" t="str">
        <f t="shared" si="14"/>
        <v>P016</v>
      </c>
      <c r="G484">
        <f t="shared" si="15"/>
        <v>153</v>
      </c>
    </row>
    <row r="485" spans="1:7" x14ac:dyDescent="0.25">
      <c r="A485" s="63">
        <v>5016</v>
      </c>
      <c r="B485" s="63" t="s">
        <v>730</v>
      </c>
      <c r="C485" s="63" t="s">
        <v>331</v>
      </c>
      <c r="D485" s="63" t="s">
        <v>332</v>
      </c>
      <c r="E485" s="63">
        <v>3</v>
      </c>
      <c r="F485" t="str">
        <f t="shared" si="14"/>
        <v>P016</v>
      </c>
      <c r="G485">
        <f t="shared" si="15"/>
        <v>3</v>
      </c>
    </row>
    <row r="486" spans="1:7" x14ac:dyDescent="0.25">
      <c r="A486" s="63">
        <v>5017</v>
      </c>
      <c r="B486" s="63" t="s">
        <v>731</v>
      </c>
      <c r="C486" s="63" t="s">
        <v>331</v>
      </c>
      <c r="D486" s="63" t="s">
        <v>332</v>
      </c>
      <c r="E486" s="63">
        <v>12</v>
      </c>
      <c r="F486" t="str">
        <f t="shared" si="14"/>
        <v>P028</v>
      </c>
      <c r="G486">
        <f t="shared" si="15"/>
        <v>12</v>
      </c>
    </row>
    <row r="487" spans="1:7" x14ac:dyDescent="0.25">
      <c r="A487" s="63">
        <v>5018</v>
      </c>
      <c r="B487" s="63" t="s">
        <v>732</v>
      </c>
      <c r="C487" s="63" t="s">
        <v>331</v>
      </c>
      <c r="D487" s="63" t="s">
        <v>332</v>
      </c>
      <c r="E487" s="63" t="s">
        <v>363</v>
      </c>
      <c r="F487" t="str">
        <f t="shared" si="14"/>
        <v>P028</v>
      </c>
      <c r="G487" t="str">
        <f t="shared" si="15"/>
        <v>-</v>
      </c>
    </row>
    <row r="488" spans="1:7" x14ac:dyDescent="0.25">
      <c r="A488" s="63">
        <v>5019</v>
      </c>
      <c r="B488" s="63" t="s">
        <v>733</v>
      </c>
      <c r="C488" s="63" t="s">
        <v>331</v>
      </c>
      <c r="D488" s="63" t="s">
        <v>332</v>
      </c>
      <c r="E488" s="63">
        <v>209</v>
      </c>
      <c r="F488" t="str">
        <f t="shared" si="14"/>
        <v>P041</v>
      </c>
      <c r="G488">
        <f t="shared" si="15"/>
        <v>209</v>
      </c>
    </row>
    <row r="489" spans="1:7" x14ac:dyDescent="0.25">
      <c r="A489" s="63">
        <v>5020</v>
      </c>
      <c r="B489" s="63" t="s">
        <v>734</v>
      </c>
      <c r="C489" s="63" t="s">
        <v>331</v>
      </c>
      <c r="D489" s="63" t="s">
        <v>332</v>
      </c>
      <c r="E489" s="63">
        <v>103</v>
      </c>
      <c r="F489" t="str">
        <f t="shared" si="14"/>
        <v>P041</v>
      </c>
      <c r="G489">
        <f t="shared" si="15"/>
        <v>103</v>
      </c>
    </row>
    <row r="490" spans="1:7" x14ac:dyDescent="0.25">
      <c r="A490" s="63">
        <v>5021</v>
      </c>
      <c r="B490" s="63" t="s">
        <v>735</v>
      </c>
      <c r="C490" s="63" t="s">
        <v>331</v>
      </c>
      <c r="D490" s="63" t="s">
        <v>332</v>
      </c>
      <c r="E490" s="63">
        <v>0</v>
      </c>
      <c r="F490" t="str">
        <f t="shared" si="14"/>
        <v>P042</v>
      </c>
      <c r="G490">
        <f t="shared" si="15"/>
        <v>0</v>
      </c>
    </row>
    <row r="491" spans="1:7" x14ac:dyDescent="0.25">
      <c r="A491" s="63">
        <v>5022</v>
      </c>
      <c r="B491" s="63" t="s">
        <v>736</v>
      </c>
      <c r="C491" s="63" t="s">
        <v>331</v>
      </c>
      <c r="D491" s="63" t="s">
        <v>332</v>
      </c>
      <c r="E491" s="63">
        <v>1</v>
      </c>
      <c r="F491" t="str">
        <f t="shared" si="14"/>
        <v>P042</v>
      </c>
      <c r="G491">
        <f t="shared" si="15"/>
        <v>1</v>
      </c>
    </row>
    <row r="492" spans="1:7" x14ac:dyDescent="0.25">
      <c r="A492" s="63">
        <v>5023</v>
      </c>
      <c r="B492" s="63" t="s">
        <v>737</v>
      </c>
      <c r="C492" s="63" t="s">
        <v>331</v>
      </c>
      <c r="D492" s="63" t="s">
        <v>332</v>
      </c>
      <c r="E492" s="63">
        <v>8</v>
      </c>
      <c r="F492" t="str">
        <f t="shared" si="14"/>
        <v>P045</v>
      </c>
      <c r="G492">
        <f t="shared" si="15"/>
        <v>8</v>
      </c>
    </row>
    <row r="493" spans="1:7" x14ac:dyDescent="0.25">
      <c r="A493" s="63">
        <v>5024</v>
      </c>
      <c r="B493" s="63" t="s">
        <v>738</v>
      </c>
      <c r="C493" s="63" t="s">
        <v>331</v>
      </c>
      <c r="D493" s="63" t="s">
        <v>332</v>
      </c>
      <c r="E493" s="63">
        <v>1</v>
      </c>
      <c r="F493" t="str">
        <f t="shared" si="14"/>
        <v>P045</v>
      </c>
      <c r="G493">
        <f t="shared" si="15"/>
        <v>1</v>
      </c>
    </row>
    <row r="494" spans="1:7" x14ac:dyDescent="0.25">
      <c r="A494" s="63">
        <v>5025</v>
      </c>
      <c r="B494" s="63" t="s">
        <v>739</v>
      </c>
      <c r="C494" s="63" t="s">
        <v>331</v>
      </c>
      <c r="D494" s="63" t="s">
        <v>332</v>
      </c>
      <c r="E494" s="63">
        <v>192</v>
      </c>
      <c r="F494" t="str">
        <f t="shared" si="14"/>
        <v>P048</v>
      </c>
      <c r="G494">
        <f t="shared" si="15"/>
        <v>192</v>
      </c>
    </row>
    <row r="495" spans="1:7" x14ac:dyDescent="0.25">
      <c r="A495" s="63">
        <v>5026</v>
      </c>
      <c r="B495" s="63" t="s">
        <v>740</v>
      </c>
      <c r="C495" s="63" t="s">
        <v>331</v>
      </c>
      <c r="D495" s="63" t="s">
        <v>332</v>
      </c>
      <c r="E495" s="63">
        <v>314</v>
      </c>
      <c r="F495" t="str">
        <f t="shared" si="14"/>
        <v>P048</v>
      </c>
      <c r="G495">
        <f t="shared" si="15"/>
        <v>314</v>
      </c>
    </row>
    <row r="496" spans="1:7" x14ac:dyDescent="0.25">
      <c r="A496" s="63">
        <v>5027</v>
      </c>
      <c r="B496" s="63" t="s">
        <v>741</v>
      </c>
      <c r="C496" s="63" t="s">
        <v>331</v>
      </c>
      <c r="D496" s="63" t="s">
        <v>332</v>
      </c>
      <c r="E496" s="63">
        <v>11</v>
      </c>
      <c r="F496" t="str">
        <f t="shared" si="14"/>
        <v>P051</v>
      </c>
      <c r="G496">
        <f t="shared" si="15"/>
        <v>11</v>
      </c>
    </row>
    <row r="497" spans="1:7" x14ac:dyDescent="0.25">
      <c r="A497" s="63">
        <v>5028</v>
      </c>
      <c r="B497" s="63" t="s">
        <v>742</v>
      </c>
      <c r="C497" s="63" t="s">
        <v>331</v>
      </c>
      <c r="D497" s="63" t="s">
        <v>332</v>
      </c>
      <c r="E497" s="63">
        <v>3</v>
      </c>
      <c r="F497" t="str">
        <f t="shared" si="14"/>
        <v>P051</v>
      </c>
      <c r="G497">
        <f t="shared" si="15"/>
        <v>3</v>
      </c>
    </row>
    <row r="498" spans="1:7" x14ac:dyDescent="0.25">
      <c r="A498" s="63">
        <v>5029</v>
      </c>
      <c r="B498" s="63" t="s">
        <v>743</v>
      </c>
      <c r="C498" s="63" t="s">
        <v>331</v>
      </c>
      <c r="D498" s="63" t="s">
        <v>332</v>
      </c>
      <c r="E498" s="63">
        <v>7</v>
      </c>
      <c r="F498" t="str">
        <f t="shared" si="14"/>
        <v>P052</v>
      </c>
      <c r="G498">
        <f t="shared" si="15"/>
        <v>7</v>
      </c>
    </row>
    <row r="499" spans="1:7" x14ac:dyDescent="0.25">
      <c r="A499" s="63">
        <v>5030</v>
      </c>
      <c r="B499" s="63" t="s">
        <v>744</v>
      </c>
      <c r="C499" s="63" t="s">
        <v>331</v>
      </c>
      <c r="D499" s="63" t="s">
        <v>332</v>
      </c>
      <c r="E499" s="63">
        <v>10</v>
      </c>
      <c r="F499" t="str">
        <f t="shared" si="14"/>
        <v>P052</v>
      </c>
      <c r="G499">
        <f t="shared" si="15"/>
        <v>10</v>
      </c>
    </row>
    <row r="500" spans="1:7" x14ac:dyDescent="0.25">
      <c r="A500" s="63">
        <v>5031</v>
      </c>
      <c r="B500" s="63" t="s">
        <v>745</v>
      </c>
      <c r="C500" s="63" t="s">
        <v>331</v>
      </c>
      <c r="D500" s="63" t="s">
        <v>332</v>
      </c>
      <c r="E500" s="63">
        <v>45</v>
      </c>
      <c r="F500" t="str">
        <f t="shared" si="14"/>
        <v>P053</v>
      </c>
      <c r="G500">
        <f t="shared" si="15"/>
        <v>45</v>
      </c>
    </row>
    <row r="501" spans="1:7" x14ac:dyDescent="0.25">
      <c r="A501" s="63">
        <v>5032</v>
      </c>
      <c r="B501" s="63" t="s">
        <v>746</v>
      </c>
      <c r="C501" s="63" t="s">
        <v>331</v>
      </c>
      <c r="D501" s="63" t="s">
        <v>332</v>
      </c>
      <c r="E501" s="63">
        <v>34</v>
      </c>
      <c r="F501" t="str">
        <f t="shared" si="14"/>
        <v>P053</v>
      </c>
      <c r="G501">
        <f t="shared" si="15"/>
        <v>34</v>
      </c>
    </row>
    <row r="502" spans="1:7" x14ac:dyDescent="0.25">
      <c r="A502" s="63">
        <v>5033</v>
      </c>
      <c r="B502" s="63" t="s">
        <v>747</v>
      </c>
      <c r="C502" s="63" t="s">
        <v>331</v>
      </c>
      <c r="D502" s="63" t="s">
        <v>332</v>
      </c>
      <c r="E502" s="63">
        <v>10</v>
      </c>
      <c r="F502" t="str">
        <f t="shared" si="14"/>
        <v>P054</v>
      </c>
      <c r="G502">
        <f t="shared" si="15"/>
        <v>10</v>
      </c>
    </row>
    <row r="503" spans="1:7" x14ac:dyDescent="0.25">
      <c r="A503" s="63">
        <v>5034</v>
      </c>
      <c r="B503" s="63" t="s">
        <v>748</v>
      </c>
      <c r="C503" s="63" t="s">
        <v>331</v>
      </c>
      <c r="D503" s="63" t="s">
        <v>332</v>
      </c>
      <c r="E503" s="63" t="s">
        <v>363</v>
      </c>
      <c r="F503" t="str">
        <f t="shared" si="14"/>
        <v>P054</v>
      </c>
      <c r="G503" t="str">
        <f t="shared" si="15"/>
        <v>-</v>
      </c>
    </row>
    <row r="504" spans="1:7" x14ac:dyDescent="0.25">
      <c r="A504" s="63">
        <v>5035</v>
      </c>
      <c r="B504" s="63" t="s">
        <v>749</v>
      </c>
      <c r="C504" s="63" t="s">
        <v>331</v>
      </c>
      <c r="D504" s="63" t="s">
        <v>332</v>
      </c>
      <c r="E504" s="63">
        <v>595</v>
      </c>
      <c r="F504" t="str">
        <f t="shared" si="14"/>
        <v>P055</v>
      </c>
      <c r="G504">
        <f t="shared" si="15"/>
        <v>595</v>
      </c>
    </row>
    <row r="505" spans="1:7" x14ac:dyDescent="0.25">
      <c r="A505" s="63">
        <v>5036</v>
      </c>
      <c r="B505" s="63" t="s">
        <v>750</v>
      </c>
      <c r="C505" s="63" t="s">
        <v>331</v>
      </c>
      <c r="D505" s="63" t="s">
        <v>332</v>
      </c>
      <c r="E505" s="63">
        <v>10</v>
      </c>
      <c r="F505" t="str">
        <f t="shared" si="14"/>
        <v>P055</v>
      </c>
      <c r="G505">
        <f t="shared" si="15"/>
        <v>10</v>
      </c>
    </row>
    <row r="506" spans="1:7" x14ac:dyDescent="0.25">
      <c r="A506" s="63">
        <v>5037</v>
      </c>
      <c r="B506" s="63" t="s">
        <v>751</v>
      </c>
      <c r="C506" s="63" t="s">
        <v>331</v>
      </c>
      <c r="D506" s="63" t="s">
        <v>332</v>
      </c>
      <c r="E506" s="63">
        <v>12</v>
      </c>
      <c r="F506" t="str">
        <f t="shared" si="14"/>
        <v>P056</v>
      </c>
      <c r="G506">
        <f t="shared" si="15"/>
        <v>12</v>
      </c>
    </row>
    <row r="507" spans="1:7" x14ac:dyDescent="0.25">
      <c r="A507" s="63">
        <v>5038</v>
      </c>
      <c r="B507" s="63" t="s">
        <v>752</v>
      </c>
      <c r="C507" s="63" t="s">
        <v>331</v>
      </c>
      <c r="D507" s="63" t="s">
        <v>332</v>
      </c>
      <c r="E507" s="63">
        <v>32</v>
      </c>
      <c r="F507" t="str">
        <f t="shared" si="14"/>
        <v>P056</v>
      </c>
      <c r="G507">
        <f t="shared" si="15"/>
        <v>32</v>
      </c>
    </row>
    <row r="508" spans="1:7" x14ac:dyDescent="0.25">
      <c r="A508" s="63">
        <v>5039</v>
      </c>
      <c r="B508" s="63" t="s">
        <v>753</v>
      </c>
      <c r="C508" s="63" t="s">
        <v>331</v>
      </c>
      <c r="D508" s="63" t="s">
        <v>332</v>
      </c>
      <c r="E508" s="63">
        <v>31</v>
      </c>
      <c r="F508" t="str">
        <f t="shared" si="14"/>
        <v>P057</v>
      </c>
      <c r="G508">
        <f t="shared" si="15"/>
        <v>31</v>
      </c>
    </row>
    <row r="509" spans="1:7" x14ac:dyDescent="0.25">
      <c r="A509" s="63">
        <v>5040</v>
      </c>
      <c r="B509" s="63" t="s">
        <v>754</v>
      </c>
      <c r="C509" s="63" t="s">
        <v>331</v>
      </c>
      <c r="D509" s="63" t="s">
        <v>332</v>
      </c>
      <c r="E509" s="63">
        <v>5</v>
      </c>
      <c r="F509" t="str">
        <f t="shared" si="14"/>
        <v>P057</v>
      </c>
      <c r="G509">
        <f t="shared" si="15"/>
        <v>5</v>
      </c>
    </row>
    <row r="510" spans="1:7" x14ac:dyDescent="0.25">
      <c r="A510" s="63">
        <v>5041</v>
      </c>
      <c r="B510" s="63" t="s">
        <v>953</v>
      </c>
      <c r="C510" s="63" t="s">
        <v>331</v>
      </c>
      <c r="D510" s="63" t="s">
        <v>332</v>
      </c>
      <c r="E510" s="63">
        <v>1</v>
      </c>
      <c r="F510" t="str">
        <f t="shared" si="14"/>
        <v>P062</v>
      </c>
      <c r="G510">
        <f t="shared" si="15"/>
        <v>1</v>
      </c>
    </row>
    <row r="511" spans="1:7" x14ac:dyDescent="0.25">
      <c r="A511" s="63">
        <v>5043</v>
      </c>
      <c r="B511" s="63" t="s">
        <v>755</v>
      </c>
      <c r="C511" s="63" t="s">
        <v>331</v>
      </c>
      <c r="D511" s="63" t="s">
        <v>332</v>
      </c>
      <c r="E511" s="63">
        <v>484</v>
      </c>
      <c r="F511" t="str">
        <f t="shared" si="14"/>
        <v>P100</v>
      </c>
      <c r="G511">
        <f t="shared" si="15"/>
        <v>484</v>
      </c>
    </row>
    <row r="512" spans="1:7" x14ac:dyDescent="0.25">
      <c r="A512" s="63">
        <v>5044</v>
      </c>
      <c r="B512" s="63" t="s">
        <v>756</v>
      </c>
      <c r="C512" s="63" t="s">
        <v>331</v>
      </c>
      <c r="D512" s="63" t="s">
        <v>332</v>
      </c>
      <c r="E512" s="63">
        <v>779</v>
      </c>
      <c r="F512" t="str">
        <f t="shared" si="14"/>
        <v>P100</v>
      </c>
      <c r="G512">
        <f t="shared" si="15"/>
        <v>779</v>
      </c>
    </row>
    <row r="513" spans="1:7" x14ac:dyDescent="0.25">
      <c r="A513" s="63">
        <v>5046</v>
      </c>
      <c r="B513" s="63" t="s">
        <v>954</v>
      </c>
      <c r="C513" s="63" t="s">
        <v>331</v>
      </c>
      <c r="D513" s="63" t="s">
        <v>332</v>
      </c>
      <c r="E513" s="63">
        <v>265</v>
      </c>
      <c r="F513" t="str">
        <f t="shared" si="14"/>
        <v>P102</v>
      </c>
      <c r="G513">
        <f t="shared" si="15"/>
        <v>265</v>
      </c>
    </row>
    <row r="514" spans="1:7" x14ac:dyDescent="0.25">
      <c r="A514" s="63">
        <v>5047</v>
      </c>
      <c r="B514" s="63" t="s">
        <v>757</v>
      </c>
      <c r="C514" s="63" t="s">
        <v>331</v>
      </c>
      <c r="D514" s="63" t="s">
        <v>332</v>
      </c>
      <c r="E514" s="63">
        <v>111</v>
      </c>
      <c r="F514" t="str">
        <f t="shared" si="14"/>
        <v>P202</v>
      </c>
      <c r="G514">
        <f t="shared" si="15"/>
        <v>111</v>
      </c>
    </row>
    <row r="515" spans="1:7" x14ac:dyDescent="0.25">
      <c r="A515" s="63">
        <v>5048</v>
      </c>
      <c r="B515" s="63" t="s">
        <v>758</v>
      </c>
      <c r="C515" s="63" t="s">
        <v>331</v>
      </c>
      <c r="D515" s="63" t="s">
        <v>332</v>
      </c>
      <c r="E515" s="63">
        <v>251</v>
      </c>
      <c r="F515" t="str">
        <f t="shared" ref="F515:F578" si="16">LEFT(B515,LEN(B515)-2)</f>
        <v>P202</v>
      </c>
      <c r="G515">
        <f t="shared" ref="G515:G578" si="17">E515</f>
        <v>251</v>
      </c>
    </row>
    <row r="516" spans="1:7" x14ac:dyDescent="0.25">
      <c r="A516" s="63">
        <v>5049</v>
      </c>
      <c r="B516" s="63" t="s">
        <v>759</v>
      </c>
      <c r="C516" s="63" t="s">
        <v>331</v>
      </c>
      <c r="D516" s="63" t="s">
        <v>332</v>
      </c>
      <c r="E516" s="63">
        <v>136</v>
      </c>
      <c r="F516" t="str">
        <f t="shared" si="16"/>
        <v>P204</v>
      </c>
      <c r="G516">
        <f t="shared" si="17"/>
        <v>136</v>
      </c>
    </row>
    <row r="517" spans="1:7" x14ac:dyDescent="0.25">
      <c r="A517" s="63">
        <v>5050</v>
      </c>
      <c r="B517" s="63" t="s">
        <v>760</v>
      </c>
      <c r="C517" s="63" t="s">
        <v>331</v>
      </c>
      <c r="D517" s="63" t="s">
        <v>332</v>
      </c>
      <c r="E517" s="63">
        <v>579</v>
      </c>
      <c r="F517" t="str">
        <f t="shared" si="16"/>
        <v>P204</v>
      </c>
      <c r="G517">
        <f t="shared" si="17"/>
        <v>579</v>
      </c>
    </row>
    <row r="518" spans="1:7" x14ac:dyDescent="0.25">
      <c r="A518" s="63">
        <v>5051</v>
      </c>
      <c r="B518" s="63" t="s">
        <v>761</v>
      </c>
      <c r="C518" s="63" t="s">
        <v>331</v>
      </c>
      <c r="D518" s="63" t="s">
        <v>332</v>
      </c>
      <c r="E518" s="63" t="s">
        <v>363</v>
      </c>
      <c r="F518" t="str">
        <f t="shared" si="16"/>
        <v>P206</v>
      </c>
      <c r="G518" t="str">
        <f t="shared" si="17"/>
        <v>-</v>
      </c>
    </row>
    <row r="519" spans="1:7" x14ac:dyDescent="0.25">
      <c r="A519" s="63">
        <v>5052</v>
      </c>
      <c r="B519" s="63" t="s">
        <v>762</v>
      </c>
      <c r="C519" s="63" t="s">
        <v>331</v>
      </c>
      <c r="D519" s="63" t="s">
        <v>332</v>
      </c>
      <c r="E519" s="63">
        <v>1</v>
      </c>
      <c r="F519" t="str">
        <f t="shared" si="16"/>
        <v>P206</v>
      </c>
      <c r="G519">
        <f t="shared" si="17"/>
        <v>1</v>
      </c>
    </row>
    <row r="520" spans="1:7" x14ac:dyDescent="0.25">
      <c r="A520" s="63">
        <v>5053</v>
      </c>
      <c r="B520" s="63" t="s">
        <v>763</v>
      </c>
      <c r="C520" s="63" t="s">
        <v>331</v>
      </c>
      <c r="D520" s="63" t="s">
        <v>332</v>
      </c>
      <c r="E520" s="63" t="s">
        <v>363</v>
      </c>
      <c r="F520" t="str">
        <f t="shared" si="16"/>
        <v>P212</v>
      </c>
      <c r="G520" t="str">
        <f t="shared" si="17"/>
        <v>-</v>
      </c>
    </row>
    <row r="521" spans="1:7" x14ac:dyDescent="0.25">
      <c r="A521" s="63">
        <v>5054</v>
      </c>
      <c r="B521" s="63" t="s">
        <v>764</v>
      </c>
      <c r="C521" s="63" t="s">
        <v>331</v>
      </c>
      <c r="D521" s="63" t="s">
        <v>332</v>
      </c>
      <c r="E521" s="63" t="s">
        <v>363</v>
      </c>
      <c r="F521" t="str">
        <f t="shared" si="16"/>
        <v>P212</v>
      </c>
      <c r="G521" t="str">
        <f t="shared" si="17"/>
        <v>-</v>
      </c>
    </row>
    <row r="522" spans="1:7" x14ac:dyDescent="0.25">
      <c r="A522" s="63">
        <v>5055</v>
      </c>
      <c r="B522" s="63" t="s">
        <v>765</v>
      </c>
      <c r="C522" s="63" t="s">
        <v>331</v>
      </c>
      <c r="D522" s="63" t="s">
        <v>332</v>
      </c>
      <c r="E522" s="63" t="s">
        <v>363</v>
      </c>
      <c r="F522" t="str">
        <f t="shared" si="16"/>
        <v>P214</v>
      </c>
      <c r="G522" t="str">
        <f t="shared" si="17"/>
        <v>-</v>
      </c>
    </row>
    <row r="523" spans="1:7" x14ac:dyDescent="0.25">
      <c r="A523" s="63">
        <v>5056</v>
      </c>
      <c r="B523" s="63" t="s">
        <v>766</v>
      </c>
      <c r="C523" s="63" t="s">
        <v>331</v>
      </c>
      <c r="D523" s="63" t="s">
        <v>332</v>
      </c>
      <c r="E523" s="63">
        <v>2</v>
      </c>
      <c r="F523" t="str">
        <f t="shared" si="16"/>
        <v>P214</v>
      </c>
      <c r="G523">
        <f t="shared" si="17"/>
        <v>2</v>
      </c>
    </row>
    <row r="524" spans="1:7" x14ac:dyDescent="0.25">
      <c r="A524" s="63">
        <v>5057</v>
      </c>
      <c r="B524" s="63" t="s">
        <v>767</v>
      </c>
      <c r="C524" s="63" t="s">
        <v>331</v>
      </c>
      <c r="D524" s="63" t="s">
        <v>332</v>
      </c>
      <c r="E524" s="63">
        <v>415</v>
      </c>
      <c r="F524" t="str">
        <f t="shared" si="16"/>
        <v>P300</v>
      </c>
      <c r="G524">
        <f t="shared" si="17"/>
        <v>415</v>
      </c>
    </row>
    <row r="525" spans="1:7" x14ac:dyDescent="0.25">
      <c r="A525" s="63">
        <v>5058</v>
      </c>
      <c r="B525" s="63" t="s">
        <v>768</v>
      </c>
      <c r="C525" s="63" t="s">
        <v>331</v>
      </c>
      <c r="D525" s="63" t="s">
        <v>332</v>
      </c>
      <c r="E525" s="63">
        <v>985</v>
      </c>
      <c r="F525" t="str">
        <f t="shared" si="16"/>
        <v>P300</v>
      </c>
      <c r="G525">
        <f t="shared" si="17"/>
        <v>985</v>
      </c>
    </row>
    <row r="526" spans="1:7" x14ac:dyDescent="0.25">
      <c r="A526" s="63">
        <v>5059</v>
      </c>
      <c r="B526" s="63" t="s">
        <v>769</v>
      </c>
      <c r="C526" s="63" t="s">
        <v>331</v>
      </c>
      <c r="D526" s="63" t="s">
        <v>332</v>
      </c>
      <c r="E526" s="63">
        <v>188</v>
      </c>
      <c r="F526" t="str">
        <f t="shared" si="16"/>
        <v>P400</v>
      </c>
      <c r="G526">
        <f t="shared" si="17"/>
        <v>188</v>
      </c>
    </row>
    <row r="527" spans="1:7" x14ac:dyDescent="0.25">
      <c r="A527" s="63">
        <v>5060</v>
      </c>
      <c r="B527" s="63" t="s">
        <v>770</v>
      </c>
      <c r="C527" s="63" t="s">
        <v>331</v>
      </c>
      <c r="D527" s="63" t="s">
        <v>332</v>
      </c>
      <c r="E527" s="63">
        <v>976</v>
      </c>
      <c r="F527" t="str">
        <f t="shared" si="16"/>
        <v>P400</v>
      </c>
      <c r="G527">
        <f t="shared" si="17"/>
        <v>976</v>
      </c>
    </row>
    <row r="528" spans="1:7" x14ac:dyDescent="0.25">
      <c r="A528" s="63">
        <v>5061</v>
      </c>
      <c r="B528" s="63" t="s">
        <v>771</v>
      </c>
      <c r="C528" s="63" t="s">
        <v>331</v>
      </c>
      <c r="D528" s="63" t="s">
        <v>332</v>
      </c>
      <c r="E528" s="63">
        <v>380</v>
      </c>
      <c r="F528" t="str">
        <f t="shared" si="16"/>
        <v>P402</v>
      </c>
      <c r="G528">
        <f t="shared" si="17"/>
        <v>380</v>
      </c>
    </row>
    <row r="529" spans="1:7" x14ac:dyDescent="0.25">
      <c r="A529" s="63">
        <v>5062</v>
      </c>
      <c r="B529" s="63" t="s">
        <v>772</v>
      </c>
      <c r="C529" s="63" t="s">
        <v>331</v>
      </c>
      <c r="D529" s="63" t="s">
        <v>332</v>
      </c>
      <c r="E529" s="63">
        <v>218</v>
      </c>
      <c r="F529" t="str">
        <f t="shared" si="16"/>
        <v>P402</v>
      </c>
      <c r="G529">
        <f t="shared" si="17"/>
        <v>218</v>
      </c>
    </row>
    <row r="530" spans="1:7" x14ac:dyDescent="0.25">
      <c r="A530" s="63">
        <v>5063</v>
      </c>
      <c r="B530" s="63" t="s">
        <v>773</v>
      </c>
      <c r="C530" s="63" t="s">
        <v>331</v>
      </c>
      <c r="D530" s="63" t="s">
        <v>332</v>
      </c>
      <c r="E530" s="63">
        <v>20</v>
      </c>
      <c r="F530" t="str">
        <f t="shared" si="16"/>
        <v>P409</v>
      </c>
      <c r="G530">
        <f t="shared" si="17"/>
        <v>20</v>
      </c>
    </row>
    <row r="531" spans="1:7" x14ac:dyDescent="0.25">
      <c r="A531" s="63">
        <v>5064</v>
      </c>
      <c r="B531" s="63" t="s">
        <v>774</v>
      </c>
      <c r="C531" s="63" t="s">
        <v>331</v>
      </c>
      <c r="D531" s="63" t="s">
        <v>332</v>
      </c>
      <c r="E531" s="63">
        <v>22</v>
      </c>
      <c r="F531" t="str">
        <f t="shared" si="16"/>
        <v>P409</v>
      </c>
      <c r="G531">
        <f t="shared" si="17"/>
        <v>22</v>
      </c>
    </row>
    <row r="532" spans="1:7" x14ac:dyDescent="0.25">
      <c r="A532" s="63">
        <v>5065</v>
      </c>
      <c r="B532" s="63" t="s">
        <v>775</v>
      </c>
      <c r="C532" s="63" t="s">
        <v>331</v>
      </c>
      <c r="D532" s="63" t="s">
        <v>332</v>
      </c>
      <c r="E532" s="63">
        <v>262</v>
      </c>
      <c r="F532" t="str">
        <f t="shared" si="16"/>
        <v>P410</v>
      </c>
      <c r="G532">
        <f t="shared" si="17"/>
        <v>262</v>
      </c>
    </row>
    <row r="533" spans="1:7" x14ac:dyDescent="0.25">
      <c r="A533" s="63">
        <v>5066</v>
      </c>
      <c r="B533" s="63" t="s">
        <v>776</v>
      </c>
      <c r="C533" s="63" t="s">
        <v>331</v>
      </c>
      <c r="D533" s="63" t="s">
        <v>332</v>
      </c>
      <c r="E533" s="63">
        <v>1157</v>
      </c>
      <c r="F533" t="str">
        <f t="shared" si="16"/>
        <v>P410</v>
      </c>
      <c r="G533">
        <f t="shared" si="17"/>
        <v>1157</v>
      </c>
    </row>
    <row r="534" spans="1:7" x14ac:dyDescent="0.25">
      <c r="A534" s="63">
        <v>5068</v>
      </c>
      <c r="B534" s="63" t="s">
        <v>955</v>
      </c>
      <c r="C534" s="63" t="s">
        <v>331</v>
      </c>
      <c r="D534" s="63" t="s">
        <v>332</v>
      </c>
      <c r="E534" s="63" t="s">
        <v>363</v>
      </c>
      <c r="F534" t="str">
        <f t="shared" si="16"/>
        <v>P475</v>
      </c>
      <c r="G534" t="str">
        <f t="shared" si="17"/>
        <v>-</v>
      </c>
    </row>
    <row r="535" spans="1:7" x14ac:dyDescent="0.25">
      <c r="A535" s="63">
        <v>5069</v>
      </c>
      <c r="B535" s="63" t="s">
        <v>956</v>
      </c>
      <c r="C535" s="63" t="s">
        <v>331</v>
      </c>
      <c r="D535" s="63" t="s">
        <v>332</v>
      </c>
      <c r="E535" s="63">
        <v>1572</v>
      </c>
      <c r="F535" t="str">
        <f t="shared" si="16"/>
        <v>P485</v>
      </c>
      <c r="G535">
        <f t="shared" si="17"/>
        <v>1572</v>
      </c>
    </row>
    <row r="536" spans="1:7" x14ac:dyDescent="0.25">
      <c r="A536" s="63">
        <v>5071</v>
      </c>
      <c r="B536" s="63" t="s">
        <v>957</v>
      </c>
      <c r="C536" s="63" t="s">
        <v>331</v>
      </c>
      <c r="D536" s="63" t="s">
        <v>332</v>
      </c>
      <c r="E536" s="63">
        <v>160</v>
      </c>
      <c r="F536" t="str">
        <f t="shared" si="16"/>
        <v>P495</v>
      </c>
      <c r="G536">
        <f t="shared" si="17"/>
        <v>160</v>
      </c>
    </row>
    <row r="537" spans="1:7" x14ac:dyDescent="0.25">
      <c r="A537" s="63">
        <v>5073</v>
      </c>
      <c r="B537" s="63" t="s">
        <v>958</v>
      </c>
      <c r="C537" s="63" t="s">
        <v>331</v>
      </c>
      <c r="D537" s="63" t="s">
        <v>332</v>
      </c>
      <c r="E537" s="63">
        <v>15</v>
      </c>
      <c r="F537" t="str">
        <f t="shared" si="16"/>
        <v>P497</v>
      </c>
      <c r="G537">
        <f t="shared" si="17"/>
        <v>15</v>
      </c>
    </row>
    <row r="538" spans="1:7" x14ac:dyDescent="0.25">
      <c r="A538" s="63">
        <v>5075</v>
      </c>
      <c r="B538" s="63" t="s">
        <v>777</v>
      </c>
      <c r="C538" s="63" t="s">
        <v>331</v>
      </c>
      <c r="D538" s="63" t="s">
        <v>332</v>
      </c>
      <c r="E538" s="63">
        <v>267</v>
      </c>
      <c r="F538" t="str">
        <f t="shared" si="16"/>
        <v>P500</v>
      </c>
      <c r="G538">
        <f t="shared" si="17"/>
        <v>267</v>
      </c>
    </row>
    <row r="539" spans="1:7" x14ac:dyDescent="0.25">
      <c r="A539" s="63">
        <v>5076</v>
      </c>
      <c r="B539" s="63" t="s">
        <v>778</v>
      </c>
      <c r="C539" s="63" t="s">
        <v>331</v>
      </c>
      <c r="D539" s="63" t="s">
        <v>332</v>
      </c>
      <c r="E539" s="63">
        <v>256</v>
      </c>
      <c r="F539" t="str">
        <f t="shared" si="16"/>
        <v>P500</v>
      </c>
      <c r="G539">
        <f t="shared" si="17"/>
        <v>256</v>
      </c>
    </row>
    <row r="540" spans="1:7" x14ac:dyDescent="0.25">
      <c r="A540" s="63">
        <v>5077</v>
      </c>
      <c r="B540" s="63" t="s">
        <v>779</v>
      </c>
      <c r="C540" s="63" t="s">
        <v>331</v>
      </c>
      <c r="D540" s="63" t="s">
        <v>332</v>
      </c>
      <c r="E540" s="63">
        <v>223</v>
      </c>
      <c r="F540" t="str">
        <f t="shared" si="16"/>
        <v>P501</v>
      </c>
      <c r="G540">
        <f t="shared" si="17"/>
        <v>223</v>
      </c>
    </row>
    <row r="541" spans="1:7" x14ac:dyDescent="0.25">
      <c r="A541" s="63">
        <v>5078</v>
      </c>
      <c r="B541" s="63" t="s">
        <v>780</v>
      </c>
      <c r="C541" s="63" t="s">
        <v>331</v>
      </c>
      <c r="D541" s="63" t="s">
        <v>332</v>
      </c>
      <c r="E541" s="63">
        <v>186</v>
      </c>
      <c r="F541" t="str">
        <f t="shared" si="16"/>
        <v>P501</v>
      </c>
      <c r="G541">
        <f t="shared" si="17"/>
        <v>186</v>
      </c>
    </row>
    <row r="542" spans="1:7" x14ac:dyDescent="0.25">
      <c r="A542" s="63">
        <v>5079</v>
      </c>
      <c r="B542" s="63" t="s">
        <v>781</v>
      </c>
      <c r="C542" s="63" t="s">
        <v>331</v>
      </c>
      <c r="D542" s="63" t="s">
        <v>332</v>
      </c>
      <c r="E542" s="63">
        <v>2</v>
      </c>
      <c r="F542" t="str">
        <f t="shared" si="16"/>
        <v>P503</v>
      </c>
      <c r="G542">
        <f t="shared" si="17"/>
        <v>2</v>
      </c>
    </row>
    <row r="543" spans="1:7" x14ac:dyDescent="0.25">
      <c r="A543" s="63">
        <v>5080</v>
      </c>
      <c r="B543" s="63" t="s">
        <v>782</v>
      </c>
      <c r="C543" s="63" t="s">
        <v>331</v>
      </c>
      <c r="D543" s="63" t="s">
        <v>332</v>
      </c>
      <c r="E543" s="63">
        <v>5</v>
      </c>
      <c r="F543" t="str">
        <f t="shared" si="16"/>
        <v>P503</v>
      </c>
      <c r="G543">
        <f t="shared" si="17"/>
        <v>5</v>
      </c>
    </row>
    <row r="544" spans="1:7" x14ac:dyDescent="0.25">
      <c r="A544" s="63">
        <v>6001</v>
      </c>
      <c r="B544" s="63" t="s">
        <v>1242</v>
      </c>
      <c r="C544" s="63" t="s">
        <v>783</v>
      </c>
      <c r="D544" s="63" t="s">
        <v>784</v>
      </c>
      <c r="E544" s="63" t="s">
        <v>363</v>
      </c>
      <c r="F544" t="str">
        <f t="shared" si="16"/>
        <v>RSES</v>
      </c>
      <c r="G544" t="str">
        <f t="shared" si="17"/>
        <v>-</v>
      </c>
    </row>
    <row r="545" spans="1:7" x14ac:dyDescent="0.25">
      <c r="A545" s="63">
        <v>6002</v>
      </c>
      <c r="B545" s="63" t="s">
        <v>1243</v>
      </c>
      <c r="C545" s="63" t="s">
        <v>783</v>
      </c>
      <c r="D545" s="63" t="s">
        <v>784</v>
      </c>
      <c r="E545" s="63" t="s">
        <v>363</v>
      </c>
      <c r="F545" t="str">
        <f t="shared" si="16"/>
        <v>RSES</v>
      </c>
      <c r="G545" t="str">
        <f t="shared" si="17"/>
        <v>-</v>
      </c>
    </row>
    <row r="546" spans="1:7" x14ac:dyDescent="0.25">
      <c r="A546" s="63">
        <v>6003</v>
      </c>
      <c r="B546" s="63" t="s">
        <v>1244</v>
      </c>
      <c r="C546" s="63" t="s">
        <v>783</v>
      </c>
      <c r="D546" s="63" t="s">
        <v>784</v>
      </c>
      <c r="E546" s="63">
        <v>10</v>
      </c>
      <c r="F546" t="str">
        <f t="shared" si="16"/>
        <v>RSLS</v>
      </c>
      <c r="G546">
        <f t="shared" si="17"/>
        <v>10</v>
      </c>
    </row>
    <row r="547" spans="1:7" x14ac:dyDescent="0.25">
      <c r="A547" s="63">
        <v>6007</v>
      </c>
      <c r="B547" s="63" t="s">
        <v>792</v>
      </c>
      <c r="C547" s="63" t="s">
        <v>787</v>
      </c>
      <c r="D547" s="63" t="s">
        <v>788</v>
      </c>
      <c r="E547" s="63">
        <v>9</v>
      </c>
      <c r="F547" t="str">
        <f t="shared" si="16"/>
        <v>RMON</v>
      </c>
      <c r="G547">
        <f t="shared" si="17"/>
        <v>9</v>
      </c>
    </row>
    <row r="548" spans="1:7" x14ac:dyDescent="0.25">
      <c r="A548" s="63">
        <v>6008</v>
      </c>
      <c r="B548" s="63" t="s">
        <v>793</v>
      </c>
      <c r="C548" s="63" t="s">
        <v>787</v>
      </c>
      <c r="D548" s="63" t="s">
        <v>788</v>
      </c>
      <c r="E548" s="63">
        <v>137</v>
      </c>
      <c r="F548" t="str">
        <f t="shared" si="16"/>
        <v>RMON</v>
      </c>
      <c r="G548">
        <f t="shared" si="17"/>
        <v>137</v>
      </c>
    </row>
    <row r="549" spans="1:7" x14ac:dyDescent="0.25">
      <c r="A549" s="63">
        <v>6009</v>
      </c>
      <c r="B549" s="63" t="s">
        <v>1245</v>
      </c>
      <c r="C549" s="63" t="s">
        <v>787</v>
      </c>
      <c r="D549" s="63" t="s">
        <v>788</v>
      </c>
      <c r="E549" s="63" t="s">
        <v>363</v>
      </c>
      <c r="F549" t="str">
        <f t="shared" si="16"/>
        <v>RTAC</v>
      </c>
      <c r="G549" t="str">
        <f t="shared" si="17"/>
        <v>-</v>
      </c>
    </row>
    <row r="550" spans="1:7" x14ac:dyDescent="0.25">
      <c r="A550" s="63">
        <v>6010</v>
      </c>
      <c r="B550" s="63" t="s">
        <v>1246</v>
      </c>
      <c r="C550" s="63" t="s">
        <v>787</v>
      </c>
      <c r="D550" s="63" t="s">
        <v>788</v>
      </c>
      <c r="E550" s="63" t="s">
        <v>363</v>
      </c>
      <c r="F550" t="str">
        <f t="shared" si="16"/>
        <v>RTAC</v>
      </c>
      <c r="G550" t="str">
        <f t="shared" si="17"/>
        <v>-</v>
      </c>
    </row>
    <row r="551" spans="1:7" x14ac:dyDescent="0.25">
      <c r="A551" s="63">
        <v>6013</v>
      </c>
      <c r="B551" s="63" t="s">
        <v>1247</v>
      </c>
      <c r="C551" s="63" t="s">
        <v>787</v>
      </c>
      <c r="D551" s="63" t="s">
        <v>788</v>
      </c>
      <c r="E551" s="63">
        <v>2306</v>
      </c>
      <c r="F551" t="str">
        <f t="shared" si="16"/>
        <v>RESW</v>
      </c>
      <c r="G551">
        <f t="shared" si="17"/>
        <v>2306</v>
      </c>
    </row>
    <row r="552" spans="1:7" x14ac:dyDescent="0.25">
      <c r="A552" s="63">
        <v>6014</v>
      </c>
      <c r="B552" s="63" t="s">
        <v>1248</v>
      </c>
      <c r="C552" s="63" t="s">
        <v>787</v>
      </c>
      <c r="D552" s="63" t="s">
        <v>788</v>
      </c>
      <c r="E552" s="63">
        <v>847</v>
      </c>
      <c r="F552" t="str">
        <f t="shared" si="16"/>
        <v>RESW</v>
      </c>
      <c r="G552">
        <f t="shared" si="17"/>
        <v>847</v>
      </c>
    </row>
    <row r="553" spans="1:7" x14ac:dyDescent="0.25">
      <c r="A553" s="63">
        <v>7001</v>
      </c>
      <c r="B553" s="63" t="s">
        <v>794</v>
      </c>
      <c r="C553" s="63" t="s">
        <v>331</v>
      </c>
      <c r="D553" s="63" t="s">
        <v>332</v>
      </c>
      <c r="E553" s="63">
        <v>329</v>
      </c>
      <c r="F553" t="str">
        <f t="shared" si="16"/>
        <v>S510</v>
      </c>
      <c r="G553">
        <f t="shared" si="17"/>
        <v>329</v>
      </c>
    </row>
    <row r="554" spans="1:7" x14ac:dyDescent="0.25">
      <c r="A554" s="63">
        <v>7004</v>
      </c>
      <c r="B554" s="63" t="s">
        <v>962</v>
      </c>
      <c r="C554" s="63" t="s">
        <v>331</v>
      </c>
      <c r="D554" s="63" t="s">
        <v>332</v>
      </c>
      <c r="E554" s="63">
        <v>154</v>
      </c>
      <c r="F554" t="str">
        <f t="shared" si="16"/>
        <v>S511</v>
      </c>
      <c r="G554">
        <f t="shared" si="17"/>
        <v>154</v>
      </c>
    </row>
    <row r="555" spans="1:7" x14ac:dyDescent="0.25">
      <c r="A555" s="63">
        <v>7007</v>
      </c>
      <c r="B555" s="63" t="s">
        <v>796</v>
      </c>
      <c r="C555" s="63" t="s">
        <v>331</v>
      </c>
      <c r="D555" s="63" t="s">
        <v>332</v>
      </c>
      <c r="E555" s="63">
        <v>1194</v>
      </c>
      <c r="F555" t="str">
        <f t="shared" si="16"/>
        <v>S512</v>
      </c>
      <c r="G555">
        <f t="shared" si="17"/>
        <v>1194</v>
      </c>
    </row>
    <row r="556" spans="1:7" x14ac:dyDescent="0.25">
      <c r="A556" s="63">
        <v>7010</v>
      </c>
      <c r="B556" s="63" t="s">
        <v>963</v>
      </c>
      <c r="C556" s="63" t="s">
        <v>331</v>
      </c>
      <c r="D556" s="63" t="s">
        <v>332</v>
      </c>
      <c r="E556" s="63">
        <v>438</v>
      </c>
      <c r="F556" t="str">
        <f t="shared" si="16"/>
        <v>S513</v>
      </c>
      <c r="G556">
        <f t="shared" si="17"/>
        <v>438</v>
      </c>
    </row>
    <row r="557" spans="1:7" x14ac:dyDescent="0.25">
      <c r="A557" s="63">
        <v>7013</v>
      </c>
      <c r="B557" s="63" t="s">
        <v>798</v>
      </c>
      <c r="C557" s="63" t="s">
        <v>331</v>
      </c>
      <c r="D557" s="63" t="s">
        <v>332</v>
      </c>
      <c r="E557" s="63">
        <v>138</v>
      </c>
      <c r="F557" t="str">
        <f t="shared" si="16"/>
        <v>S522</v>
      </c>
      <c r="G557">
        <f t="shared" si="17"/>
        <v>138</v>
      </c>
    </row>
    <row r="558" spans="1:7" x14ac:dyDescent="0.25">
      <c r="A558" s="63">
        <v>7015</v>
      </c>
      <c r="B558" s="63" t="s">
        <v>800</v>
      </c>
      <c r="C558" s="63" t="s">
        <v>331</v>
      </c>
      <c r="D558" s="63" t="s">
        <v>332</v>
      </c>
      <c r="E558" s="63">
        <v>2086</v>
      </c>
      <c r="F558" t="str">
        <f t="shared" si="16"/>
        <v>S522</v>
      </c>
      <c r="G558">
        <f t="shared" si="17"/>
        <v>2086</v>
      </c>
    </row>
    <row r="559" spans="1:7" x14ac:dyDescent="0.25">
      <c r="A559" s="63">
        <v>7016</v>
      </c>
      <c r="B559" s="63" t="s">
        <v>801</v>
      </c>
      <c r="C559" s="63" t="s">
        <v>331</v>
      </c>
      <c r="D559" s="63" t="s">
        <v>332</v>
      </c>
      <c r="E559" s="63">
        <v>94</v>
      </c>
      <c r="F559" t="str">
        <f t="shared" si="16"/>
        <v>S532</v>
      </c>
      <c r="G559">
        <f t="shared" si="17"/>
        <v>94</v>
      </c>
    </row>
    <row r="560" spans="1:7" x14ac:dyDescent="0.25">
      <c r="A560" s="63">
        <v>7017</v>
      </c>
      <c r="B560" s="63" t="s">
        <v>964</v>
      </c>
      <c r="C560" s="63" t="s">
        <v>331</v>
      </c>
      <c r="D560" s="63" t="s">
        <v>332</v>
      </c>
      <c r="E560" s="63">
        <v>861</v>
      </c>
      <c r="F560" t="str">
        <f t="shared" si="16"/>
        <v>S532</v>
      </c>
      <c r="G560">
        <f t="shared" si="17"/>
        <v>861</v>
      </c>
    </row>
    <row r="561" spans="1:7" x14ac:dyDescent="0.25">
      <c r="A561" s="63">
        <v>7018</v>
      </c>
      <c r="B561" s="63" t="s">
        <v>802</v>
      </c>
      <c r="C561" s="63" t="s">
        <v>331</v>
      </c>
      <c r="D561" s="63" t="s">
        <v>332</v>
      </c>
      <c r="E561" s="63">
        <v>158</v>
      </c>
      <c r="F561" t="str">
        <f t="shared" si="16"/>
        <v>S535</v>
      </c>
      <c r="G561">
        <f t="shared" si="17"/>
        <v>158</v>
      </c>
    </row>
    <row r="562" spans="1:7" x14ac:dyDescent="0.25">
      <c r="A562" s="63">
        <v>7019</v>
      </c>
      <c r="B562" s="63" t="s">
        <v>803</v>
      </c>
      <c r="C562" s="63" t="s">
        <v>331</v>
      </c>
      <c r="D562" s="63" t="s">
        <v>332</v>
      </c>
      <c r="E562" s="63">
        <v>605</v>
      </c>
      <c r="F562" t="str">
        <f t="shared" si="16"/>
        <v>S535</v>
      </c>
      <c r="G562">
        <f t="shared" si="17"/>
        <v>605</v>
      </c>
    </row>
    <row r="563" spans="1:7" x14ac:dyDescent="0.25">
      <c r="A563" s="63">
        <v>7020</v>
      </c>
      <c r="B563" s="63" t="s">
        <v>804</v>
      </c>
      <c r="C563" s="63" t="s">
        <v>331</v>
      </c>
      <c r="D563" s="63" t="s">
        <v>332</v>
      </c>
      <c r="E563" s="63">
        <v>17</v>
      </c>
      <c r="F563" t="str">
        <f t="shared" si="16"/>
        <v>S540</v>
      </c>
      <c r="G563">
        <f t="shared" si="17"/>
        <v>17</v>
      </c>
    </row>
    <row r="564" spans="1:7" x14ac:dyDescent="0.25">
      <c r="A564" s="63">
        <v>7021</v>
      </c>
      <c r="B564" s="63" t="s">
        <v>805</v>
      </c>
      <c r="C564" s="63" t="s">
        <v>331</v>
      </c>
      <c r="D564" s="63" t="s">
        <v>332</v>
      </c>
      <c r="E564" s="63">
        <v>93</v>
      </c>
      <c r="F564" t="str">
        <f t="shared" si="16"/>
        <v>S540</v>
      </c>
      <c r="G564">
        <f t="shared" si="17"/>
        <v>93</v>
      </c>
    </row>
    <row r="565" spans="1:7" x14ac:dyDescent="0.25">
      <c r="A565" s="63">
        <v>7022</v>
      </c>
      <c r="B565" s="63" t="s">
        <v>806</v>
      </c>
      <c r="C565" s="63" t="s">
        <v>331</v>
      </c>
      <c r="D565" s="63" t="s">
        <v>332</v>
      </c>
      <c r="E565" s="63">
        <v>328</v>
      </c>
      <c r="F565" t="str">
        <f t="shared" si="16"/>
        <v>S541</v>
      </c>
      <c r="G565">
        <f t="shared" si="17"/>
        <v>328</v>
      </c>
    </row>
    <row r="566" spans="1:7" x14ac:dyDescent="0.25">
      <c r="A566" s="63">
        <v>7023</v>
      </c>
      <c r="B566" s="63" t="s">
        <v>807</v>
      </c>
      <c r="C566" s="63" t="s">
        <v>331</v>
      </c>
      <c r="D566" s="63" t="s">
        <v>332</v>
      </c>
      <c r="E566" s="63">
        <v>227</v>
      </c>
      <c r="F566" t="str">
        <f t="shared" si="16"/>
        <v>S541</v>
      </c>
      <c r="G566">
        <f t="shared" si="17"/>
        <v>227</v>
      </c>
    </row>
    <row r="567" spans="1:7" x14ac:dyDescent="0.25">
      <c r="A567" s="63">
        <v>7024</v>
      </c>
      <c r="B567" s="63" t="s">
        <v>808</v>
      </c>
      <c r="C567" s="63" t="s">
        <v>331</v>
      </c>
      <c r="D567" s="63" t="s">
        <v>332</v>
      </c>
      <c r="E567" s="63">
        <v>366</v>
      </c>
      <c r="F567" t="str">
        <f t="shared" si="16"/>
        <v>S542</v>
      </c>
      <c r="G567">
        <f t="shared" si="17"/>
        <v>366</v>
      </c>
    </row>
    <row r="568" spans="1:7" x14ac:dyDescent="0.25">
      <c r="A568" s="63">
        <v>7025</v>
      </c>
      <c r="B568" s="63" t="s">
        <v>809</v>
      </c>
      <c r="C568" s="63" t="s">
        <v>331</v>
      </c>
      <c r="D568" s="63" t="s">
        <v>332</v>
      </c>
      <c r="E568" s="63">
        <v>326</v>
      </c>
      <c r="F568" t="str">
        <f t="shared" si="16"/>
        <v>S542</v>
      </c>
      <c r="G568">
        <f t="shared" si="17"/>
        <v>326</v>
      </c>
    </row>
    <row r="569" spans="1:7" x14ac:dyDescent="0.25">
      <c r="A569" s="63">
        <v>7026</v>
      </c>
      <c r="B569" s="63" t="s">
        <v>810</v>
      </c>
      <c r="C569" s="63" t="s">
        <v>331</v>
      </c>
      <c r="D569" s="63" t="s">
        <v>332</v>
      </c>
      <c r="E569" s="63">
        <v>983</v>
      </c>
      <c r="F569" t="str">
        <f t="shared" si="16"/>
        <v>S545</v>
      </c>
      <c r="G569">
        <f t="shared" si="17"/>
        <v>983</v>
      </c>
    </row>
    <row r="570" spans="1:7" x14ac:dyDescent="0.25">
      <c r="A570" s="63">
        <v>7027</v>
      </c>
      <c r="B570" s="63" t="s">
        <v>811</v>
      </c>
      <c r="C570" s="63" t="s">
        <v>331</v>
      </c>
      <c r="D570" s="63" t="s">
        <v>332</v>
      </c>
      <c r="E570" s="63">
        <v>3150</v>
      </c>
      <c r="F570" t="str">
        <f t="shared" si="16"/>
        <v>S545</v>
      </c>
      <c r="G570">
        <f t="shared" si="17"/>
        <v>3150</v>
      </c>
    </row>
    <row r="571" spans="1:7" x14ac:dyDescent="0.25">
      <c r="A571" s="63">
        <v>7029</v>
      </c>
      <c r="B571" s="63" t="s">
        <v>1249</v>
      </c>
      <c r="C571" s="63" t="s">
        <v>331</v>
      </c>
      <c r="D571" s="63" t="s">
        <v>332</v>
      </c>
      <c r="E571" s="63">
        <v>192</v>
      </c>
      <c r="F571" t="str">
        <f t="shared" si="16"/>
        <v>S550</v>
      </c>
      <c r="G571">
        <f t="shared" si="17"/>
        <v>192</v>
      </c>
    </row>
    <row r="572" spans="1:7" x14ac:dyDescent="0.25">
      <c r="A572" s="63">
        <v>7030</v>
      </c>
      <c r="B572" s="63" t="s">
        <v>1250</v>
      </c>
      <c r="C572" s="63" t="s">
        <v>331</v>
      </c>
      <c r="D572" s="63" t="s">
        <v>332</v>
      </c>
      <c r="E572" s="63">
        <v>2128</v>
      </c>
      <c r="F572" t="str">
        <f t="shared" si="16"/>
        <v>S550</v>
      </c>
      <c r="G572">
        <f t="shared" si="17"/>
        <v>2128</v>
      </c>
    </row>
    <row r="573" spans="1:7" x14ac:dyDescent="0.25">
      <c r="A573" s="63">
        <v>7033</v>
      </c>
      <c r="B573" s="63" t="s">
        <v>1251</v>
      </c>
      <c r="C573" s="63" t="s">
        <v>331</v>
      </c>
      <c r="D573" s="63" t="s">
        <v>332</v>
      </c>
      <c r="E573" s="63">
        <v>105</v>
      </c>
      <c r="F573" t="str">
        <f t="shared" si="16"/>
        <v>S554</v>
      </c>
      <c r="G573">
        <f t="shared" si="17"/>
        <v>105</v>
      </c>
    </row>
    <row r="574" spans="1:7" x14ac:dyDescent="0.25">
      <c r="A574" s="63">
        <v>7034</v>
      </c>
      <c r="B574" s="63" t="s">
        <v>1252</v>
      </c>
      <c r="C574" s="63" t="s">
        <v>331</v>
      </c>
      <c r="D574" s="63" t="s">
        <v>332</v>
      </c>
      <c r="E574" s="63">
        <v>473</v>
      </c>
      <c r="F574" t="str">
        <f t="shared" si="16"/>
        <v>S554</v>
      </c>
      <c r="G574">
        <f t="shared" si="17"/>
        <v>473</v>
      </c>
    </row>
    <row r="575" spans="1:7" x14ac:dyDescent="0.25">
      <c r="A575" s="63">
        <v>7039</v>
      </c>
      <c r="B575" s="63" t="s">
        <v>814</v>
      </c>
      <c r="C575" s="63" t="s">
        <v>331</v>
      </c>
      <c r="D575" s="63" t="s">
        <v>332</v>
      </c>
      <c r="E575" s="63">
        <v>756</v>
      </c>
      <c r="F575" t="str">
        <f t="shared" si="16"/>
        <v>S556</v>
      </c>
      <c r="G575">
        <f t="shared" si="17"/>
        <v>756</v>
      </c>
    </row>
    <row r="576" spans="1:7" x14ac:dyDescent="0.25">
      <c r="A576" s="63">
        <v>7040</v>
      </c>
      <c r="B576" s="63" t="s">
        <v>815</v>
      </c>
      <c r="C576" s="63" t="s">
        <v>331</v>
      </c>
      <c r="D576" s="63" t="s">
        <v>332</v>
      </c>
      <c r="E576" s="63">
        <v>423</v>
      </c>
      <c r="F576" t="str">
        <f t="shared" si="16"/>
        <v>S560</v>
      </c>
      <c r="G576">
        <f t="shared" si="17"/>
        <v>423</v>
      </c>
    </row>
    <row r="577" spans="1:7" x14ac:dyDescent="0.25">
      <c r="A577" s="63">
        <v>7041</v>
      </c>
      <c r="B577" s="63" t="s">
        <v>816</v>
      </c>
      <c r="C577" s="63" t="s">
        <v>331</v>
      </c>
      <c r="D577" s="63" t="s">
        <v>332</v>
      </c>
      <c r="E577" s="63">
        <v>463</v>
      </c>
      <c r="F577" t="str">
        <f t="shared" si="16"/>
        <v>S560</v>
      </c>
      <c r="G577">
        <f t="shared" si="17"/>
        <v>463</v>
      </c>
    </row>
    <row r="578" spans="1:7" x14ac:dyDescent="0.25">
      <c r="A578" s="63">
        <v>7042</v>
      </c>
      <c r="B578" s="63" t="s">
        <v>817</v>
      </c>
      <c r="C578" s="63" t="s">
        <v>331</v>
      </c>
      <c r="D578" s="63" t="s">
        <v>332</v>
      </c>
      <c r="E578" s="63">
        <v>1068</v>
      </c>
      <c r="F578" t="str">
        <f t="shared" si="16"/>
        <v>S566</v>
      </c>
      <c r="G578">
        <f t="shared" si="17"/>
        <v>1068</v>
      </c>
    </row>
    <row r="579" spans="1:7" x14ac:dyDescent="0.25">
      <c r="A579" s="63">
        <v>7044</v>
      </c>
      <c r="B579" s="63" t="s">
        <v>819</v>
      </c>
      <c r="C579" s="63" t="s">
        <v>331</v>
      </c>
      <c r="D579" s="63" t="s">
        <v>332</v>
      </c>
      <c r="E579" s="63">
        <v>149</v>
      </c>
      <c r="F579" t="str">
        <f t="shared" ref="F579:F626" si="18">LEFT(B579,LEN(B579)-2)</f>
        <v>S567</v>
      </c>
      <c r="G579">
        <f t="shared" ref="G579:G626" si="19">E579</f>
        <v>149</v>
      </c>
    </row>
    <row r="580" spans="1:7" x14ac:dyDescent="0.25">
      <c r="A580" s="63">
        <v>7046</v>
      </c>
      <c r="B580" s="63" t="s">
        <v>821</v>
      </c>
      <c r="C580" s="63" t="s">
        <v>331</v>
      </c>
      <c r="D580" s="63" t="s">
        <v>332</v>
      </c>
      <c r="E580" s="63">
        <v>416</v>
      </c>
      <c r="F580" t="str">
        <f t="shared" si="18"/>
        <v>S574</v>
      </c>
      <c r="G580">
        <f t="shared" si="19"/>
        <v>416</v>
      </c>
    </row>
    <row r="581" spans="1:7" x14ac:dyDescent="0.25">
      <c r="A581" s="63">
        <v>7047</v>
      </c>
      <c r="B581" s="63" t="s">
        <v>822</v>
      </c>
      <c r="C581" s="63" t="s">
        <v>331</v>
      </c>
      <c r="D581" s="63" t="s">
        <v>332</v>
      </c>
      <c r="E581" s="63">
        <v>508</v>
      </c>
      <c r="F581" t="str">
        <f t="shared" si="18"/>
        <v>S574</v>
      </c>
      <c r="G581">
        <f t="shared" si="19"/>
        <v>508</v>
      </c>
    </row>
    <row r="582" spans="1:7" x14ac:dyDescent="0.25">
      <c r="A582" s="63">
        <v>7048</v>
      </c>
      <c r="B582" s="63" t="s">
        <v>965</v>
      </c>
      <c r="C582" s="63" t="s">
        <v>331</v>
      </c>
      <c r="D582" s="63" t="s">
        <v>332</v>
      </c>
      <c r="E582" s="63">
        <v>167</v>
      </c>
      <c r="F582" t="str">
        <f t="shared" si="18"/>
        <v>S577</v>
      </c>
      <c r="G582">
        <f t="shared" si="19"/>
        <v>167</v>
      </c>
    </row>
    <row r="583" spans="1:7" x14ac:dyDescent="0.25">
      <c r="A583" s="63">
        <v>7051</v>
      </c>
      <c r="B583" s="63" t="s">
        <v>966</v>
      </c>
      <c r="C583" s="63" t="s">
        <v>331</v>
      </c>
      <c r="D583" s="63" t="s">
        <v>332</v>
      </c>
      <c r="E583" s="63">
        <v>1147</v>
      </c>
      <c r="F583" t="str">
        <f t="shared" si="18"/>
        <v>S578</v>
      </c>
      <c r="G583">
        <f t="shared" si="19"/>
        <v>1147</v>
      </c>
    </row>
    <row r="584" spans="1:7" x14ac:dyDescent="0.25">
      <c r="A584" s="63">
        <v>7052</v>
      </c>
      <c r="B584" s="63" t="s">
        <v>823</v>
      </c>
      <c r="C584" s="63" t="s">
        <v>331</v>
      </c>
      <c r="D584" s="63" t="s">
        <v>332</v>
      </c>
      <c r="E584" s="63">
        <v>31</v>
      </c>
      <c r="F584" t="str">
        <f t="shared" si="18"/>
        <v>S580</v>
      </c>
      <c r="G584">
        <f t="shared" si="19"/>
        <v>31</v>
      </c>
    </row>
    <row r="585" spans="1:7" x14ac:dyDescent="0.25">
      <c r="A585" s="63">
        <v>7053</v>
      </c>
      <c r="B585" s="63" t="s">
        <v>967</v>
      </c>
      <c r="C585" s="63" t="s">
        <v>331</v>
      </c>
      <c r="D585" s="63" t="s">
        <v>332</v>
      </c>
      <c r="E585" s="63">
        <v>31</v>
      </c>
      <c r="F585" t="str">
        <f t="shared" si="18"/>
        <v>S580</v>
      </c>
      <c r="G585">
        <f t="shared" si="19"/>
        <v>31</v>
      </c>
    </row>
    <row r="586" spans="1:7" x14ac:dyDescent="0.25">
      <c r="A586" s="63">
        <v>7054</v>
      </c>
      <c r="B586" s="63" t="s">
        <v>968</v>
      </c>
      <c r="C586" s="63" t="s">
        <v>331</v>
      </c>
      <c r="D586" s="63" t="s">
        <v>332</v>
      </c>
      <c r="E586" s="63">
        <v>100</v>
      </c>
      <c r="F586" t="str">
        <f t="shared" si="18"/>
        <v>S586</v>
      </c>
      <c r="G586">
        <f t="shared" si="19"/>
        <v>100</v>
      </c>
    </row>
    <row r="587" spans="1:7" x14ac:dyDescent="0.25">
      <c r="A587" s="63">
        <v>7056</v>
      </c>
      <c r="B587" s="63" t="s">
        <v>824</v>
      </c>
      <c r="C587" s="63" t="s">
        <v>331</v>
      </c>
      <c r="D587" s="63" t="s">
        <v>332</v>
      </c>
      <c r="E587" s="63">
        <v>508</v>
      </c>
      <c r="F587" t="str">
        <f t="shared" si="18"/>
        <v>S590</v>
      </c>
      <c r="G587">
        <f t="shared" si="19"/>
        <v>508</v>
      </c>
    </row>
    <row r="588" spans="1:7" x14ac:dyDescent="0.25">
      <c r="A588" s="63">
        <v>7057</v>
      </c>
      <c r="B588" s="63" t="s">
        <v>825</v>
      </c>
      <c r="C588" s="63" t="s">
        <v>331</v>
      </c>
      <c r="D588" s="63" t="s">
        <v>332</v>
      </c>
      <c r="E588" s="63">
        <v>208</v>
      </c>
      <c r="F588" t="str">
        <f t="shared" si="18"/>
        <v>S590</v>
      </c>
      <c r="G588">
        <f t="shared" si="19"/>
        <v>208</v>
      </c>
    </row>
    <row r="589" spans="1:7" x14ac:dyDescent="0.25">
      <c r="A589" s="63">
        <v>7058</v>
      </c>
      <c r="B589" s="63" t="s">
        <v>969</v>
      </c>
      <c r="C589" s="63" t="s">
        <v>331</v>
      </c>
      <c r="D589" s="63" t="s">
        <v>332</v>
      </c>
      <c r="E589" s="63">
        <v>117</v>
      </c>
      <c r="F589" t="str">
        <f t="shared" si="18"/>
        <v>S592</v>
      </c>
      <c r="G589">
        <f t="shared" si="19"/>
        <v>117</v>
      </c>
    </row>
    <row r="590" spans="1:7" x14ac:dyDescent="0.25">
      <c r="A590" s="63">
        <v>7061</v>
      </c>
      <c r="B590" s="63" t="s">
        <v>970</v>
      </c>
      <c r="C590" s="63" t="s">
        <v>331</v>
      </c>
      <c r="D590" s="63" t="s">
        <v>332</v>
      </c>
      <c r="E590" s="63">
        <v>306</v>
      </c>
      <c r="F590" t="str">
        <f t="shared" si="18"/>
        <v>S594</v>
      </c>
      <c r="G590">
        <f t="shared" si="19"/>
        <v>306</v>
      </c>
    </row>
    <row r="591" spans="1:7" x14ac:dyDescent="0.25">
      <c r="A591" s="63">
        <v>7062</v>
      </c>
      <c r="B591" s="63" t="s">
        <v>971</v>
      </c>
      <c r="C591" s="63" t="s">
        <v>331</v>
      </c>
      <c r="D591" s="63" t="s">
        <v>332</v>
      </c>
      <c r="E591" s="63">
        <v>577</v>
      </c>
      <c r="F591" t="str">
        <f t="shared" si="18"/>
        <v>S595</v>
      </c>
      <c r="G591">
        <f t="shared" si="19"/>
        <v>577</v>
      </c>
    </row>
    <row r="592" spans="1:7" x14ac:dyDescent="0.25">
      <c r="A592" s="63">
        <v>7065</v>
      </c>
      <c r="B592" s="63" t="s">
        <v>972</v>
      </c>
      <c r="C592" s="63" t="s">
        <v>331</v>
      </c>
      <c r="D592" s="63" t="s">
        <v>332</v>
      </c>
      <c r="E592" s="63">
        <v>67</v>
      </c>
      <c r="F592" t="str">
        <f t="shared" si="18"/>
        <v>S596</v>
      </c>
      <c r="G592">
        <f t="shared" si="19"/>
        <v>67</v>
      </c>
    </row>
    <row r="593" spans="1:7" x14ac:dyDescent="0.25">
      <c r="A593" s="63">
        <v>7078</v>
      </c>
      <c r="B593" s="63" t="s">
        <v>1253</v>
      </c>
      <c r="C593" s="63" t="s">
        <v>331</v>
      </c>
      <c r="D593" s="63" t="s">
        <v>332</v>
      </c>
      <c r="E593" s="63">
        <v>425</v>
      </c>
      <c r="F593" t="str">
        <f t="shared" si="18"/>
        <v>S555</v>
      </c>
      <c r="G593">
        <f t="shared" si="19"/>
        <v>425</v>
      </c>
    </row>
    <row r="594" spans="1:7" x14ac:dyDescent="0.25">
      <c r="A594" s="63">
        <v>7080</v>
      </c>
      <c r="B594" s="63" t="s">
        <v>1254</v>
      </c>
      <c r="C594" s="63" t="s">
        <v>331</v>
      </c>
      <c r="D594" s="63" t="s">
        <v>332</v>
      </c>
      <c r="E594" s="63">
        <v>320</v>
      </c>
      <c r="F594" t="str">
        <f t="shared" si="18"/>
        <v>S566</v>
      </c>
      <c r="G594">
        <f t="shared" si="19"/>
        <v>320</v>
      </c>
    </row>
    <row r="595" spans="1:7" x14ac:dyDescent="0.25">
      <c r="A595" s="63">
        <v>8001</v>
      </c>
      <c r="B595" s="63" t="s">
        <v>973</v>
      </c>
      <c r="C595" s="63" t="s">
        <v>827</v>
      </c>
      <c r="D595" s="63" t="s">
        <v>828</v>
      </c>
      <c r="E595" s="63">
        <v>34</v>
      </c>
      <c r="F595" t="str">
        <f t="shared" si="18"/>
        <v>WBPO</v>
      </c>
      <c r="G595">
        <f t="shared" si="19"/>
        <v>34</v>
      </c>
    </row>
    <row r="596" spans="1:7" x14ac:dyDescent="0.25">
      <c r="A596" s="63">
        <v>8003</v>
      </c>
      <c r="B596" s="63" t="s">
        <v>826</v>
      </c>
      <c r="C596" s="63" t="s">
        <v>827</v>
      </c>
      <c r="D596" s="63" t="s">
        <v>828</v>
      </c>
      <c r="E596" s="63" t="s">
        <v>363</v>
      </c>
      <c r="F596" t="str">
        <f t="shared" si="18"/>
        <v>WEBW</v>
      </c>
      <c r="G596" t="str">
        <f t="shared" si="19"/>
        <v>-</v>
      </c>
    </row>
    <row r="597" spans="1:7" x14ac:dyDescent="0.25">
      <c r="A597" s="63">
        <v>8004</v>
      </c>
      <c r="B597" s="63" t="s">
        <v>829</v>
      </c>
      <c r="C597" s="63" t="s">
        <v>827</v>
      </c>
      <c r="D597" s="63" t="s">
        <v>828</v>
      </c>
      <c r="E597" s="63" t="s">
        <v>363</v>
      </c>
      <c r="F597" t="str">
        <f t="shared" si="18"/>
        <v>WEBW</v>
      </c>
      <c r="G597" t="str">
        <f t="shared" si="19"/>
        <v>-</v>
      </c>
    </row>
    <row r="598" spans="1:7" x14ac:dyDescent="0.25">
      <c r="A598" s="63">
        <v>8005</v>
      </c>
      <c r="B598" s="63" t="s">
        <v>830</v>
      </c>
      <c r="C598" s="63" t="s">
        <v>827</v>
      </c>
      <c r="D598" s="63" t="s">
        <v>828</v>
      </c>
      <c r="E598" s="63">
        <v>212</v>
      </c>
      <c r="F598" t="str">
        <f t="shared" si="18"/>
        <v>WEDK</v>
      </c>
      <c r="G598">
        <f t="shared" si="19"/>
        <v>212</v>
      </c>
    </row>
    <row r="599" spans="1:7" x14ac:dyDescent="0.25">
      <c r="A599" s="63">
        <v>8006</v>
      </c>
      <c r="B599" s="63" t="s">
        <v>831</v>
      </c>
      <c r="C599" s="63" t="s">
        <v>827</v>
      </c>
      <c r="D599" s="63" t="s">
        <v>828</v>
      </c>
      <c r="E599" s="63">
        <v>70</v>
      </c>
      <c r="F599" t="str">
        <f t="shared" si="18"/>
        <v>WEDK</v>
      </c>
      <c r="G599">
        <f t="shared" si="19"/>
        <v>70</v>
      </c>
    </row>
    <row r="600" spans="1:7" x14ac:dyDescent="0.25">
      <c r="A600" s="63">
        <v>8007</v>
      </c>
      <c r="B600" s="63" t="s">
        <v>832</v>
      </c>
      <c r="C600" s="63" t="s">
        <v>827</v>
      </c>
      <c r="D600" s="63" t="s">
        <v>828</v>
      </c>
      <c r="E600" s="63">
        <v>85</v>
      </c>
      <c r="F600" t="str">
        <f t="shared" si="18"/>
        <v>WFNS</v>
      </c>
      <c r="G600">
        <f t="shared" si="19"/>
        <v>85</v>
      </c>
    </row>
    <row r="601" spans="1:7" x14ac:dyDescent="0.25">
      <c r="A601" s="63">
        <v>8008</v>
      </c>
      <c r="B601" s="63" t="s">
        <v>833</v>
      </c>
      <c r="C601" s="63" t="s">
        <v>827</v>
      </c>
      <c r="D601" s="63" t="s">
        <v>828</v>
      </c>
      <c r="E601" s="63">
        <v>2</v>
      </c>
      <c r="F601" t="str">
        <f t="shared" si="18"/>
        <v>WFNS</v>
      </c>
      <c r="G601">
        <f t="shared" si="19"/>
        <v>2</v>
      </c>
    </row>
    <row r="602" spans="1:7" x14ac:dyDescent="0.25">
      <c r="A602" s="63">
        <v>8009</v>
      </c>
      <c r="B602" s="63" t="s">
        <v>834</v>
      </c>
      <c r="C602" s="63" t="s">
        <v>827</v>
      </c>
      <c r="D602" s="63" t="s">
        <v>828</v>
      </c>
      <c r="E602" s="63">
        <v>245</v>
      </c>
      <c r="F602" t="str">
        <f t="shared" si="18"/>
        <v>WFNV</v>
      </c>
      <c r="G602">
        <f t="shared" si="19"/>
        <v>245</v>
      </c>
    </row>
    <row r="603" spans="1:7" x14ac:dyDescent="0.25">
      <c r="A603" s="63">
        <v>8010</v>
      </c>
      <c r="B603" s="63" t="s">
        <v>835</v>
      </c>
      <c r="C603" s="63" t="s">
        <v>827</v>
      </c>
      <c r="D603" s="63" t="s">
        <v>828</v>
      </c>
      <c r="E603" s="63">
        <v>50</v>
      </c>
      <c r="F603" t="str">
        <f t="shared" si="18"/>
        <v>WFNV</v>
      </c>
      <c r="G603">
        <f t="shared" si="19"/>
        <v>50</v>
      </c>
    </row>
    <row r="604" spans="1:7" x14ac:dyDescent="0.25">
      <c r="A604" s="63">
        <v>8011</v>
      </c>
      <c r="B604" s="63" t="s">
        <v>836</v>
      </c>
      <c r="C604" s="63" t="s">
        <v>827</v>
      </c>
      <c r="D604" s="63" t="s">
        <v>828</v>
      </c>
      <c r="E604" s="63">
        <v>15</v>
      </c>
      <c r="F604" t="str">
        <f t="shared" si="18"/>
        <v>WPDT</v>
      </c>
      <c r="G604">
        <f t="shared" si="19"/>
        <v>15</v>
      </c>
    </row>
    <row r="605" spans="1:7" x14ac:dyDescent="0.25">
      <c r="A605" s="63">
        <v>8012</v>
      </c>
      <c r="B605" s="63" t="s">
        <v>837</v>
      </c>
      <c r="C605" s="63" t="s">
        <v>827</v>
      </c>
      <c r="D605" s="63" t="s">
        <v>828</v>
      </c>
      <c r="E605" s="63">
        <v>28</v>
      </c>
      <c r="F605" t="str">
        <f t="shared" si="18"/>
        <v>WPDT</v>
      </c>
      <c r="G605">
        <f t="shared" si="19"/>
        <v>28</v>
      </c>
    </row>
    <row r="606" spans="1:7" x14ac:dyDescent="0.25">
      <c r="A606" s="63">
        <v>8014</v>
      </c>
      <c r="B606" s="63" t="s">
        <v>974</v>
      </c>
      <c r="C606" s="63" t="s">
        <v>827</v>
      </c>
      <c r="D606" s="63" t="s">
        <v>828</v>
      </c>
      <c r="E606" s="63">
        <v>44</v>
      </c>
      <c r="F606" t="str">
        <f t="shared" si="18"/>
        <v>WPOB</v>
      </c>
      <c r="G606">
        <f t="shared" si="19"/>
        <v>44</v>
      </c>
    </row>
    <row r="607" spans="1:7" x14ac:dyDescent="0.25">
      <c r="A607" s="63">
        <v>8015</v>
      </c>
      <c r="B607" s="63" t="s">
        <v>838</v>
      </c>
      <c r="C607" s="63" t="s">
        <v>827</v>
      </c>
      <c r="D607" s="63" t="s">
        <v>828</v>
      </c>
      <c r="E607" s="63">
        <v>104</v>
      </c>
      <c r="F607" t="str">
        <f t="shared" si="18"/>
        <v>WSBN</v>
      </c>
      <c r="G607">
        <f t="shared" si="19"/>
        <v>104</v>
      </c>
    </row>
    <row r="608" spans="1:7" x14ac:dyDescent="0.25">
      <c r="A608" s="63">
        <v>8016</v>
      </c>
      <c r="B608" s="63" t="s">
        <v>839</v>
      </c>
      <c r="C608" s="63" t="s">
        <v>827</v>
      </c>
      <c r="D608" s="63" t="s">
        <v>828</v>
      </c>
      <c r="E608" s="63">
        <v>10</v>
      </c>
      <c r="F608" t="str">
        <f t="shared" si="18"/>
        <v>WSBN</v>
      </c>
      <c r="G608">
        <f t="shared" si="19"/>
        <v>10</v>
      </c>
    </row>
    <row r="609" spans="1:7" x14ac:dyDescent="0.25">
      <c r="A609" s="63">
        <v>8017</v>
      </c>
      <c r="B609" s="63" t="s">
        <v>840</v>
      </c>
      <c r="C609" s="63" t="s">
        <v>827</v>
      </c>
      <c r="D609" s="63" t="s">
        <v>828</v>
      </c>
      <c r="E609" s="63">
        <v>156</v>
      </c>
      <c r="F609" t="str">
        <f t="shared" si="18"/>
        <v>WSBR</v>
      </c>
      <c r="G609">
        <f t="shared" si="19"/>
        <v>156</v>
      </c>
    </row>
    <row r="610" spans="1:7" x14ac:dyDescent="0.25">
      <c r="A610" s="63">
        <v>8018</v>
      </c>
      <c r="B610" s="63" t="s">
        <v>841</v>
      </c>
      <c r="C610" s="63" t="s">
        <v>827</v>
      </c>
      <c r="D610" s="63" t="s">
        <v>828</v>
      </c>
      <c r="E610" s="63">
        <v>110</v>
      </c>
      <c r="F610" t="str">
        <f t="shared" si="18"/>
        <v>WSBR</v>
      </c>
      <c r="G610">
        <f t="shared" si="19"/>
        <v>110</v>
      </c>
    </row>
    <row r="611" spans="1:7" x14ac:dyDescent="0.25">
      <c r="A611" s="63">
        <v>8019</v>
      </c>
      <c r="B611" s="63" t="s">
        <v>842</v>
      </c>
      <c r="C611" s="63" t="s">
        <v>827</v>
      </c>
      <c r="D611" s="63" t="s">
        <v>828</v>
      </c>
      <c r="E611" s="63" t="s">
        <v>363</v>
      </c>
      <c r="F611" t="str">
        <f t="shared" si="18"/>
        <v>WSVA</v>
      </c>
      <c r="G611" t="str">
        <f t="shared" si="19"/>
        <v>-</v>
      </c>
    </row>
    <row r="612" spans="1:7" x14ac:dyDescent="0.25">
      <c r="A612" s="63">
        <v>8020</v>
      </c>
      <c r="B612" s="63" t="s">
        <v>843</v>
      </c>
      <c r="C612" s="63" t="s">
        <v>827</v>
      </c>
      <c r="D612" s="63" t="s">
        <v>828</v>
      </c>
      <c r="E612" s="63" t="s">
        <v>363</v>
      </c>
      <c r="F612" t="str">
        <f t="shared" si="18"/>
        <v>WSVA</v>
      </c>
      <c r="G612" t="str">
        <f t="shared" si="19"/>
        <v>-</v>
      </c>
    </row>
    <row r="613" spans="1:7" x14ac:dyDescent="0.25">
      <c r="A613" s="63">
        <v>8021</v>
      </c>
      <c r="B613" s="63" t="s">
        <v>844</v>
      </c>
      <c r="C613" s="63" t="s">
        <v>827</v>
      </c>
      <c r="D613" s="63" t="s">
        <v>828</v>
      </c>
      <c r="E613" s="63">
        <v>58</v>
      </c>
      <c r="F613" t="str">
        <f t="shared" si="18"/>
        <v>WVSW</v>
      </c>
      <c r="G613">
        <f t="shared" si="19"/>
        <v>58</v>
      </c>
    </row>
    <row r="614" spans="1:7" x14ac:dyDescent="0.25">
      <c r="A614" s="63">
        <v>8022</v>
      </c>
      <c r="B614" s="63" t="s">
        <v>845</v>
      </c>
      <c r="C614" s="63" t="s">
        <v>827</v>
      </c>
      <c r="D614" s="63" t="s">
        <v>828</v>
      </c>
      <c r="E614" s="63">
        <v>13</v>
      </c>
      <c r="F614" t="str">
        <f t="shared" si="18"/>
        <v>WVSW</v>
      </c>
      <c r="G614">
        <f t="shared" si="19"/>
        <v>13</v>
      </c>
    </row>
    <row r="615" spans="1:7" x14ac:dyDescent="0.25">
      <c r="A615" s="63">
        <v>9001</v>
      </c>
      <c r="B615" s="63" t="s">
        <v>1255</v>
      </c>
      <c r="C615" s="63" t="s">
        <v>449</v>
      </c>
      <c r="D615" s="63" t="s">
        <v>450</v>
      </c>
      <c r="E615" s="63">
        <v>9</v>
      </c>
      <c r="F615" t="str">
        <f t="shared" si="18"/>
        <v xml:space="preserve">Ballard-Whittier </v>
      </c>
      <c r="G615">
        <f t="shared" si="19"/>
        <v>9</v>
      </c>
    </row>
    <row r="616" spans="1:7" x14ac:dyDescent="0.25">
      <c r="A616" s="63">
        <v>9003</v>
      </c>
      <c r="B616" s="63" t="s">
        <v>1256</v>
      </c>
      <c r="C616" s="63" t="s">
        <v>449</v>
      </c>
      <c r="D616" s="63" t="s">
        <v>450</v>
      </c>
      <c r="E616" s="63">
        <v>5</v>
      </c>
      <c r="F616" t="str">
        <f t="shared" si="18"/>
        <v xml:space="preserve">Bothell Express </v>
      </c>
      <c r="G616">
        <f t="shared" si="19"/>
        <v>5</v>
      </c>
    </row>
    <row r="617" spans="1:7" x14ac:dyDescent="0.25">
      <c r="A617" s="63">
        <v>9005</v>
      </c>
      <c r="B617" s="63" t="s">
        <v>1257</v>
      </c>
      <c r="C617" s="63" t="s">
        <v>449</v>
      </c>
      <c r="D617" s="63" t="s">
        <v>450</v>
      </c>
      <c r="E617" s="63">
        <v>6</v>
      </c>
      <c r="F617" t="str">
        <f t="shared" si="18"/>
        <v>Capitol Hill Dire</v>
      </c>
      <c r="G617">
        <f t="shared" si="19"/>
        <v>6</v>
      </c>
    </row>
    <row r="618" spans="1:7" x14ac:dyDescent="0.25">
      <c r="A618" s="63">
        <v>9007</v>
      </c>
      <c r="B618" s="63" t="s">
        <v>1258</v>
      </c>
      <c r="C618" s="63" t="s">
        <v>449</v>
      </c>
      <c r="D618" s="63" t="s">
        <v>450</v>
      </c>
      <c r="E618" s="63">
        <v>30</v>
      </c>
      <c r="F618" t="str">
        <f t="shared" si="18"/>
        <v>Capitol Hill-Advan</v>
      </c>
      <c r="G618">
        <f t="shared" si="19"/>
        <v>30</v>
      </c>
    </row>
    <row r="619" spans="1:7" x14ac:dyDescent="0.25">
      <c r="A619" s="63">
        <v>9009</v>
      </c>
      <c r="B619" s="63" t="s">
        <v>1259</v>
      </c>
      <c r="C619" s="63" t="s">
        <v>449</v>
      </c>
      <c r="D619" s="63" t="s">
        <v>450</v>
      </c>
      <c r="E619" s="63">
        <v>30</v>
      </c>
      <c r="F619" t="str">
        <f t="shared" si="18"/>
        <v>Capitol Hill-Belle</v>
      </c>
      <c r="G619">
        <f t="shared" si="19"/>
        <v>30</v>
      </c>
    </row>
    <row r="620" spans="1:7" x14ac:dyDescent="0.25">
      <c r="A620" s="63">
        <v>9011</v>
      </c>
      <c r="B620" s="63" t="s">
        <v>1260</v>
      </c>
      <c r="C620" s="63" t="s">
        <v>449</v>
      </c>
      <c r="D620" s="63" t="s">
        <v>450</v>
      </c>
      <c r="E620" s="63">
        <v>77</v>
      </c>
      <c r="F620" t="str">
        <f t="shared" si="18"/>
        <v>Capitol Hill-Redmo</v>
      </c>
      <c r="G620">
        <f t="shared" si="19"/>
        <v>77</v>
      </c>
    </row>
    <row r="621" spans="1:7" x14ac:dyDescent="0.25">
      <c r="A621" s="63">
        <v>9013</v>
      </c>
      <c r="B621" s="63" t="s">
        <v>1261</v>
      </c>
      <c r="C621" s="63" t="s">
        <v>449</v>
      </c>
      <c r="D621" s="63" t="s">
        <v>450</v>
      </c>
      <c r="E621" s="63">
        <v>2</v>
      </c>
      <c r="F621" t="str">
        <f t="shared" si="18"/>
        <v>Columbia City-Mt B</v>
      </c>
      <c r="G621">
        <f t="shared" si="19"/>
        <v>2</v>
      </c>
    </row>
    <row r="622" spans="1:7" x14ac:dyDescent="0.25">
      <c r="A622" s="63">
        <v>9015</v>
      </c>
      <c r="B622" s="63" t="s">
        <v>1262</v>
      </c>
      <c r="C622" s="63" t="s">
        <v>449</v>
      </c>
      <c r="D622" s="63" t="s">
        <v>450</v>
      </c>
      <c r="E622" s="63">
        <v>16</v>
      </c>
      <c r="F622" t="str">
        <f t="shared" si="18"/>
        <v xml:space="preserve">Duvall Express </v>
      </c>
      <c r="G622">
        <f t="shared" si="19"/>
        <v>16</v>
      </c>
    </row>
    <row r="623" spans="1:7" x14ac:dyDescent="0.25">
      <c r="A623" s="63">
        <v>9017</v>
      </c>
      <c r="B623" s="63" t="s">
        <v>1263</v>
      </c>
      <c r="C623" s="63" t="s">
        <v>449</v>
      </c>
      <c r="D623" s="63" t="s">
        <v>450</v>
      </c>
      <c r="E623" s="63">
        <v>2</v>
      </c>
      <c r="F623" t="str">
        <f t="shared" si="18"/>
        <v>Fremont-Wallingfo</v>
      </c>
      <c r="G623">
        <f t="shared" si="19"/>
        <v>2</v>
      </c>
    </row>
    <row r="624" spans="1:7" x14ac:dyDescent="0.25">
      <c r="A624" s="63">
        <v>9019</v>
      </c>
      <c r="B624" s="63" t="s">
        <v>1264</v>
      </c>
      <c r="C624" s="63" t="s">
        <v>449</v>
      </c>
      <c r="D624" s="63" t="s">
        <v>450</v>
      </c>
      <c r="E624" s="63">
        <v>10</v>
      </c>
      <c r="F624" t="str">
        <f t="shared" si="18"/>
        <v>Laurelhurst-Wedgwo</v>
      </c>
      <c r="G624">
        <f t="shared" si="19"/>
        <v>10</v>
      </c>
    </row>
    <row r="625" spans="1:7" x14ac:dyDescent="0.25">
      <c r="A625" s="63">
        <v>9021</v>
      </c>
      <c r="B625" s="63" t="s">
        <v>1265</v>
      </c>
      <c r="C625" s="63" t="s">
        <v>449</v>
      </c>
      <c r="D625" s="63" t="s">
        <v>450</v>
      </c>
      <c r="E625" s="63" t="s">
        <v>363</v>
      </c>
      <c r="F625" t="str">
        <f t="shared" si="18"/>
        <v>Leschi-Madrona-Mad</v>
      </c>
      <c r="G625" t="str">
        <f t="shared" si="19"/>
        <v>-</v>
      </c>
    </row>
    <row r="626" spans="1:7" x14ac:dyDescent="0.25">
      <c r="A626" s="63">
        <v>9023</v>
      </c>
      <c r="B626" s="63" t="s">
        <v>1266</v>
      </c>
      <c r="C626" s="63" t="s">
        <v>449</v>
      </c>
      <c r="D626" s="63" t="s">
        <v>450</v>
      </c>
      <c r="E626" s="63">
        <v>3</v>
      </c>
      <c r="F626" t="str">
        <f t="shared" si="18"/>
        <v xml:space="preserve">Maple Valley-Kent </v>
      </c>
      <c r="G626">
        <f t="shared" si="19"/>
        <v>3</v>
      </c>
    </row>
    <row r="627" spans="1:7" x14ac:dyDescent="0.25">
      <c r="A627">
        <v>9025</v>
      </c>
      <c r="B627" t="s">
        <v>1267</v>
      </c>
      <c r="C627" t="s">
        <v>449</v>
      </c>
      <c r="D627" t="s">
        <v>450</v>
      </c>
      <c r="E627">
        <v>3</v>
      </c>
      <c r="F627" s="63" t="str">
        <f t="shared" ref="F627:F639" si="20">LEFT(B627,LEN(B627)-2)</f>
        <v>Mill Creek Express</v>
      </c>
      <c r="G627" s="63">
        <f t="shared" ref="G627:G639" si="21">E627</f>
        <v>3</v>
      </c>
    </row>
    <row r="628" spans="1:7" x14ac:dyDescent="0.25">
      <c r="A628">
        <v>9027</v>
      </c>
      <c r="B628" t="s">
        <v>1268</v>
      </c>
      <c r="C628" t="s">
        <v>449</v>
      </c>
      <c r="D628" t="s">
        <v>450</v>
      </c>
      <c r="E628">
        <v>2</v>
      </c>
      <c r="F628" s="63" t="str">
        <f t="shared" si="20"/>
        <v xml:space="preserve">Monroe Express </v>
      </c>
      <c r="G628" s="63">
        <f t="shared" si="21"/>
        <v>2</v>
      </c>
    </row>
    <row r="629" spans="1:7" x14ac:dyDescent="0.25">
      <c r="A629">
        <v>9029</v>
      </c>
      <c r="B629" t="s">
        <v>1269</v>
      </c>
      <c r="C629" t="s">
        <v>449</v>
      </c>
      <c r="D629" t="s">
        <v>450</v>
      </c>
      <c r="E629">
        <v>12</v>
      </c>
      <c r="F629" s="63" t="str">
        <f t="shared" si="20"/>
        <v>Phinney Ridge-Gre</v>
      </c>
      <c r="G629" s="63">
        <f t="shared" si="21"/>
        <v>12</v>
      </c>
    </row>
    <row r="630" spans="1:7" x14ac:dyDescent="0.25">
      <c r="A630">
        <v>9031</v>
      </c>
      <c r="B630" t="s">
        <v>1270</v>
      </c>
      <c r="C630" t="s">
        <v>449</v>
      </c>
      <c r="D630" t="s">
        <v>450</v>
      </c>
      <c r="E630">
        <v>7</v>
      </c>
      <c r="F630" s="63" t="str">
        <f t="shared" si="20"/>
        <v>Queen Anne-Belltow</v>
      </c>
      <c r="G630" s="63">
        <f t="shared" si="21"/>
        <v>7</v>
      </c>
    </row>
    <row r="631" spans="1:7" x14ac:dyDescent="0.25">
      <c r="A631">
        <v>9033</v>
      </c>
      <c r="B631" t="s">
        <v>1270</v>
      </c>
      <c r="C631" t="s">
        <v>449</v>
      </c>
      <c r="D631" t="s">
        <v>450</v>
      </c>
      <c r="E631">
        <v>18</v>
      </c>
      <c r="F631" s="63" t="str">
        <f t="shared" si="20"/>
        <v>Queen Anne-Belltow</v>
      </c>
      <c r="G631" s="63">
        <f t="shared" si="21"/>
        <v>18</v>
      </c>
    </row>
    <row r="632" spans="1:7" x14ac:dyDescent="0.25">
      <c r="A632">
        <v>9035</v>
      </c>
      <c r="B632" t="s">
        <v>1271</v>
      </c>
      <c r="C632" t="s">
        <v>449</v>
      </c>
      <c r="D632" t="s">
        <v>450</v>
      </c>
      <c r="E632">
        <v>18</v>
      </c>
      <c r="F632" s="63" t="str">
        <f t="shared" si="20"/>
        <v xml:space="preserve">Redmond Ridge </v>
      </c>
      <c r="G632" s="63">
        <f t="shared" si="21"/>
        <v>18</v>
      </c>
    </row>
    <row r="633" spans="1:7" x14ac:dyDescent="0.25">
      <c r="A633">
        <v>9037</v>
      </c>
      <c r="B633" t="s">
        <v>1272</v>
      </c>
      <c r="C633" t="s">
        <v>449</v>
      </c>
      <c r="D633" t="s">
        <v>450</v>
      </c>
      <c r="E633">
        <v>3</v>
      </c>
      <c r="F633" s="63" t="str">
        <f t="shared" si="20"/>
        <v>Renton-Renton High</v>
      </c>
      <c r="G633" s="63">
        <f t="shared" si="21"/>
        <v>3</v>
      </c>
    </row>
    <row r="634" spans="1:7" x14ac:dyDescent="0.25">
      <c r="A634">
        <v>9039</v>
      </c>
      <c r="B634" t="s">
        <v>1273</v>
      </c>
      <c r="C634" t="s">
        <v>449</v>
      </c>
      <c r="D634" t="s">
        <v>450</v>
      </c>
      <c r="E634">
        <v>16</v>
      </c>
      <c r="F634" s="63" t="str">
        <f t="shared" si="20"/>
        <v>S Everett-Mill Cre</v>
      </c>
      <c r="G634" s="63">
        <f t="shared" si="21"/>
        <v>16</v>
      </c>
    </row>
    <row r="635" spans="1:7" x14ac:dyDescent="0.25">
      <c r="A635">
        <v>9041</v>
      </c>
      <c r="B635" t="s">
        <v>1274</v>
      </c>
      <c r="C635" t="s">
        <v>449</v>
      </c>
      <c r="D635" t="s">
        <v>450</v>
      </c>
      <c r="E635">
        <v>12</v>
      </c>
      <c r="F635" s="63" t="str">
        <f t="shared" si="20"/>
        <v xml:space="preserve">Sammamish Plateau </v>
      </c>
      <c r="G635" s="63">
        <f t="shared" si="21"/>
        <v>12</v>
      </c>
    </row>
    <row r="636" spans="1:7" x14ac:dyDescent="0.25">
      <c r="A636">
        <v>9043</v>
      </c>
      <c r="B636" t="s">
        <v>1275</v>
      </c>
      <c r="C636" t="s">
        <v>449</v>
      </c>
      <c r="D636" t="s">
        <v>450</v>
      </c>
      <c r="E636">
        <v>2</v>
      </c>
      <c r="F636" s="63" t="str">
        <f t="shared" si="20"/>
        <v xml:space="preserve">Snohomish Express </v>
      </c>
      <c r="G636" s="63">
        <f t="shared" si="21"/>
        <v>2</v>
      </c>
    </row>
    <row r="637" spans="1:7" x14ac:dyDescent="0.25">
      <c r="A637">
        <v>9045</v>
      </c>
      <c r="B637" t="s">
        <v>1276</v>
      </c>
      <c r="C637" t="s">
        <v>449</v>
      </c>
      <c r="D637" t="s">
        <v>450</v>
      </c>
      <c r="E637">
        <v>62</v>
      </c>
      <c r="F637" s="63" t="str">
        <f t="shared" si="20"/>
        <v>Snoqualmie-Issaqu</v>
      </c>
      <c r="G637" s="63">
        <f t="shared" si="21"/>
        <v>62</v>
      </c>
    </row>
    <row r="638" spans="1:7" x14ac:dyDescent="0.25">
      <c r="A638">
        <v>9047</v>
      </c>
      <c r="B638" t="s">
        <v>1277</v>
      </c>
      <c r="C638" t="s">
        <v>449</v>
      </c>
      <c r="D638" t="s">
        <v>450</v>
      </c>
      <c r="E638">
        <v>19</v>
      </c>
      <c r="F638" s="63" t="str">
        <f t="shared" si="20"/>
        <v>South Lake Union-R</v>
      </c>
      <c r="G638" s="63">
        <f t="shared" si="21"/>
        <v>19</v>
      </c>
    </row>
    <row r="639" spans="1:7" x14ac:dyDescent="0.25">
      <c r="A639">
        <v>9049</v>
      </c>
      <c r="B639" t="s">
        <v>1278</v>
      </c>
      <c r="C639" t="s">
        <v>449</v>
      </c>
      <c r="D639" t="s">
        <v>450</v>
      </c>
      <c r="E639" t="s">
        <v>363</v>
      </c>
      <c r="F639" s="63" t="str">
        <f t="shared" si="20"/>
        <v xml:space="preserve">West Seattle </v>
      </c>
      <c r="G639" s="63" t="str">
        <f t="shared" si="21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4"/>
  <sheetViews>
    <sheetView topLeftCell="A485" workbookViewId="0">
      <selection activeCell="A511" sqref="A511:XFD514"/>
    </sheetView>
  </sheetViews>
  <sheetFormatPr defaultRowHeight="15" x14ac:dyDescent="0.25"/>
  <cols>
    <col min="6" max="6" width="7.140625" bestFit="1" customWidth="1"/>
    <col min="7" max="7" width="6.140625" bestFit="1" customWidth="1"/>
  </cols>
  <sheetData>
    <row r="1" spans="1:7" x14ac:dyDescent="0.25">
      <c r="A1" t="s">
        <v>1214</v>
      </c>
      <c r="B1" t="s">
        <v>1215</v>
      </c>
      <c r="C1" t="s">
        <v>329</v>
      </c>
      <c r="D1" t="s">
        <v>1216</v>
      </c>
      <c r="E1" t="s">
        <v>1217</v>
      </c>
      <c r="F1" t="s">
        <v>1104</v>
      </c>
      <c r="G1" t="s">
        <v>1105</v>
      </c>
    </row>
    <row r="2" spans="1:7" x14ac:dyDescent="0.25">
      <c r="A2" s="63">
        <v>1001</v>
      </c>
      <c r="B2" s="63" t="s">
        <v>330</v>
      </c>
      <c r="C2" s="63" t="s">
        <v>331</v>
      </c>
      <c r="D2" s="63" t="s">
        <v>332</v>
      </c>
      <c r="E2" s="63">
        <v>153</v>
      </c>
      <c r="F2" t="str">
        <f>LEFT(B2,LEN(B2)-2)</f>
        <v>C101</v>
      </c>
      <c r="G2">
        <f>E2</f>
        <v>153</v>
      </c>
    </row>
    <row r="3" spans="1:7" x14ac:dyDescent="0.25">
      <c r="A3" s="63">
        <v>1002</v>
      </c>
      <c r="B3" s="63" t="s">
        <v>333</v>
      </c>
      <c r="C3" s="63" t="s">
        <v>331</v>
      </c>
      <c r="D3" s="63" t="s">
        <v>332</v>
      </c>
      <c r="E3" s="63">
        <v>67</v>
      </c>
      <c r="F3" t="str">
        <f t="shared" ref="F3:F66" si="0">LEFT(B3,LEN(B3)-2)</f>
        <v>C101</v>
      </c>
      <c r="G3">
        <f t="shared" ref="G3:G66" si="1">E3</f>
        <v>67</v>
      </c>
    </row>
    <row r="4" spans="1:7" x14ac:dyDescent="0.25">
      <c r="A4" s="63">
        <v>1003</v>
      </c>
      <c r="B4" s="63" t="s">
        <v>334</v>
      </c>
      <c r="C4" s="63" t="s">
        <v>331</v>
      </c>
      <c r="D4" s="63" t="s">
        <v>332</v>
      </c>
      <c r="E4" s="63">
        <v>388</v>
      </c>
      <c r="F4" t="str">
        <f t="shared" si="0"/>
        <v>C105</v>
      </c>
      <c r="G4">
        <f t="shared" si="1"/>
        <v>388</v>
      </c>
    </row>
    <row r="5" spans="1:7" x14ac:dyDescent="0.25">
      <c r="A5" s="63">
        <v>1004</v>
      </c>
      <c r="B5" s="63" t="s">
        <v>335</v>
      </c>
      <c r="C5" s="63" t="s">
        <v>331</v>
      </c>
      <c r="D5" s="63" t="s">
        <v>332</v>
      </c>
      <c r="E5" s="63">
        <v>332</v>
      </c>
      <c r="F5" t="str">
        <f t="shared" si="0"/>
        <v>C105</v>
      </c>
      <c r="G5">
        <f t="shared" si="1"/>
        <v>332</v>
      </c>
    </row>
    <row r="6" spans="1:7" x14ac:dyDescent="0.25">
      <c r="A6" s="63">
        <v>1005</v>
      </c>
      <c r="B6" s="63" t="s">
        <v>336</v>
      </c>
      <c r="C6" s="63" t="s">
        <v>331</v>
      </c>
      <c r="D6" s="63" t="s">
        <v>332</v>
      </c>
      <c r="E6" s="63">
        <v>145</v>
      </c>
      <c r="F6" t="str">
        <f t="shared" si="0"/>
        <v>C106</v>
      </c>
      <c r="G6">
        <f t="shared" si="1"/>
        <v>145</v>
      </c>
    </row>
    <row r="7" spans="1:7" x14ac:dyDescent="0.25">
      <c r="A7" s="63">
        <v>1006</v>
      </c>
      <c r="B7" s="63" t="s">
        <v>337</v>
      </c>
      <c r="C7" s="63" t="s">
        <v>331</v>
      </c>
      <c r="D7" s="63" t="s">
        <v>332</v>
      </c>
      <c r="E7" s="63">
        <v>127</v>
      </c>
      <c r="F7" t="str">
        <f t="shared" si="0"/>
        <v>C106</v>
      </c>
      <c r="G7">
        <f t="shared" si="1"/>
        <v>127</v>
      </c>
    </row>
    <row r="8" spans="1:7" x14ac:dyDescent="0.25">
      <c r="A8" s="63">
        <v>1007</v>
      </c>
      <c r="B8" s="63" t="s">
        <v>338</v>
      </c>
      <c r="C8" s="63" t="s">
        <v>331</v>
      </c>
      <c r="D8" s="63" t="s">
        <v>332</v>
      </c>
      <c r="E8" s="63">
        <v>41</v>
      </c>
      <c r="F8" t="str">
        <f t="shared" si="0"/>
        <v>C110</v>
      </c>
      <c r="G8">
        <f t="shared" si="1"/>
        <v>41</v>
      </c>
    </row>
    <row r="9" spans="1:7" x14ac:dyDescent="0.25">
      <c r="A9" s="63">
        <v>1008</v>
      </c>
      <c r="B9" s="63" t="s">
        <v>339</v>
      </c>
      <c r="C9" s="63" t="s">
        <v>331</v>
      </c>
      <c r="D9" s="63" t="s">
        <v>332</v>
      </c>
      <c r="E9" s="63">
        <v>35</v>
      </c>
      <c r="F9" t="str">
        <f t="shared" si="0"/>
        <v>C110</v>
      </c>
      <c r="G9">
        <f t="shared" si="1"/>
        <v>35</v>
      </c>
    </row>
    <row r="10" spans="1:7" x14ac:dyDescent="0.25">
      <c r="A10" s="63">
        <v>1011</v>
      </c>
      <c r="B10" s="63" t="s">
        <v>340</v>
      </c>
      <c r="C10" s="63" t="s">
        <v>331</v>
      </c>
      <c r="D10" s="63" t="s">
        <v>332</v>
      </c>
      <c r="E10" s="63">
        <v>47</v>
      </c>
      <c r="F10" t="str">
        <f t="shared" si="0"/>
        <v>C112</v>
      </c>
      <c r="G10">
        <f t="shared" si="1"/>
        <v>47</v>
      </c>
    </row>
    <row r="11" spans="1:7" x14ac:dyDescent="0.25">
      <c r="A11" s="63">
        <v>1012</v>
      </c>
      <c r="B11" s="63" t="s">
        <v>341</v>
      </c>
      <c r="C11" s="63" t="s">
        <v>331</v>
      </c>
      <c r="D11" s="63" t="s">
        <v>332</v>
      </c>
      <c r="E11" s="63">
        <v>71</v>
      </c>
      <c r="F11" t="str">
        <f t="shared" si="0"/>
        <v>C112</v>
      </c>
      <c r="G11">
        <f t="shared" si="1"/>
        <v>71</v>
      </c>
    </row>
    <row r="12" spans="1:7" x14ac:dyDescent="0.25">
      <c r="A12" s="63">
        <v>1013</v>
      </c>
      <c r="B12" s="63" t="s">
        <v>342</v>
      </c>
      <c r="C12" s="63" t="s">
        <v>331</v>
      </c>
      <c r="D12" s="63" t="s">
        <v>332</v>
      </c>
      <c r="E12" s="63">
        <v>265</v>
      </c>
      <c r="F12" t="str">
        <f t="shared" si="0"/>
        <v>C113</v>
      </c>
      <c r="G12">
        <f t="shared" si="1"/>
        <v>265</v>
      </c>
    </row>
    <row r="13" spans="1:7" x14ac:dyDescent="0.25">
      <c r="A13" s="63">
        <v>1014</v>
      </c>
      <c r="B13" s="63" t="s">
        <v>343</v>
      </c>
      <c r="C13" s="63" t="s">
        <v>331</v>
      </c>
      <c r="D13" s="63" t="s">
        <v>332</v>
      </c>
      <c r="E13" s="63">
        <v>188</v>
      </c>
      <c r="F13" t="str">
        <f t="shared" si="0"/>
        <v>C113</v>
      </c>
      <c r="G13">
        <f t="shared" si="1"/>
        <v>188</v>
      </c>
    </row>
    <row r="14" spans="1:7" x14ac:dyDescent="0.25">
      <c r="A14" s="63">
        <v>1015</v>
      </c>
      <c r="B14" s="63" t="s">
        <v>344</v>
      </c>
      <c r="C14" s="63" t="s">
        <v>331</v>
      </c>
      <c r="D14" s="63" t="s">
        <v>332</v>
      </c>
      <c r="E14" s="63">
        <v>762</v>
      </c>
      <c r="F14" t="str">
        <f t="shared" si="0"/>
        <v>C115</v>
      </c>
      <c r="G14">
        <f t="shared" si="1"/>
        <v>762</v>
      </c>
    </row>
    <row r="15" spans="1:7" x14ac:dyDescent="0.25">
      <c r="A15" s="63">
        <v>1016</v>
      </c>
      <c r="B15" s="63" t="s">
        <v>345</v>
      </c>
      <c r="C15" s="63" t="s">
        <v>331</v>
      </c>
      <c r="D15" s="63" t="s">
        <v>332</v>
      </c>
      <c r="E15" s="63">
        <v>526</v>
      </c>
      <c r="F15" t="str">
        <f t="shared" si="0"/>
        <v>C115</v>
      </c>
      <c r="G15">
        <f t="shared" si="1"/>
        <v>526</v>
      </c>
    </row>
    <row r="16" spans="1:7" x14ac:dyDescent="0.25">
      <c r="A16" s="63">
        <v>1017</v>
      </c>
      <c r="B16" s="63" t="s">
        <v>346</v>
      </c>
      <c r="C16" s="63" t="s">
        <v>331</v>
      </c>
      <c r="D16" s="63" t="s">
        <v>332</v>
      </c>
      <c r="E16" s="63">
        <v>359</v>
      </c>
      <c r="F16" t="str">
        <f t="shared" si="0"/>
        <v>C116</v>
      </c>
      <c r="G16">
        <f t="shared" si="1"/>
        <v>359</v>
      </c>
    </row>
    <row r="17" spans="1:7" x14ac:dyDescent="0.25">
      <c r="A17" s="63">
        <v>1018</v>
      </c>
      <c r="B17" s="63" t="s">
        <v>347</v>
      </c>
      <c r="C17" s="63" t="s">
        <v>331</v>
      </c>
      <c r="D17" s="63" t="s">
        <v>332</v>
      </c>
      <c r="E17" s="63">
        <v>314</v>
      </c>
      <c r="F17" t="str">
        <f t="shared" si="0"/>
        <v>C116</v>
      </c>
      <c r="G17">
        <f t="shared" si="1"/>
        <v>314</v>
      </c>
    </row>
    <row r="18" spans="1:7" x14ac:dyDescent="0.25">
      <c r="A18" s="63">
        <v>1019</v>
      </c>
      <c r="B18" s="63" t="s">
        <v>348</v>
      </c>
      <c r="C18" s="63" t="s">
        <v>331</v>
      </c>
      <c r="D18" s="63" t="s">
        <v>332</v>
      </c>
      <c r="E18" s="63">
        <v>241</v>
      </c>
      <c r="F18" t="str">
        <f t="shared" si="0"/>
        <v>C119</v>
      </c>
      <c r="G18">
        <f t="shared" si="1"/>
        <v>241</v>
      </c>
    </row>
    <row r="19" spans="1:7" x14ac:dyDescent="0.25">
      <c r="A19" s="63">
        <v>1020</v>
      </c>
      <c r="B19" s="63" t="s">
        <v>349</v>
      </c>
      <c r="C19" s="63" t="s">
        <v>331</v>
      </c>
      <c r="D19" s="63" t="s">
        <v>332</v>
      </c>
      <c r="E19" s="63">
        <v>276</v>
      </c>
      <c r="F19" t="str">
        <f t="shared" si="0"/>
        <v>C119</v>
      </c>
      <c r="G19">
        <f t="shared" si="1"/>
        <v>276</v>
      </c>
    </row>
    <row r="20" spans="1:7" x14ac:dyDescent="0.25">
      <c r="A20" s="63">
        <v>1021</v>
      </c>
      <c r="B20" s="63" t="s">
        <v>350</v>
      </c>
      <c r="C20" s="63" t="s">
        <v>331</v>
      </c>
      <c r="D20" s="63" t="s">
        <v>332</v>
      </c>
      <c r="E20" s="63">
        <v>31</v>
      </c>
      <c r="F20" t="str">
        <f t="shared" si="0"/>
        <v>C120</v>
      </c>
      <c r="G20">
        <f t="shared" si="1"/>
        <v>31</v>
      </c>
    </row>
    <row r="21" spans="1:7" x14ac:dyDescent="0.25">
      <c r="A21" s="63">
        <v>1022</v>
      </c>
      <c r="B21" s="63" t="s">
        <v>351</v>
      </c>
      <c r="C21" s="63" t="s">
        <v>331</v>
      </c>
      <c r="D21" s="63" t="s">
        <v>332</v>
      </c>
      <c r="E21" s="63">
        <v>14</v>
      </c>
      <c r="F21" t="str">
        <f t="shared" si="0"/>
        <v>C120</v>
      </c>
      <c r="G21">
        <f t="shared" si="1"/>
        <v>14</v>
      </c>
    </row>
    <row r="22" spans="1:7" x14ac:dyDescent="0.25">
      <c r="A22" s="63">
        <v>1023</v>
      </c>
      <c r="B22" s="63" t="s">
        <v>352</v>
      </c>
      <c r="C22" s="63" t="s">
        <v>331</v>
      </c>
      <c r="D22" s="63" t="s">
        <v>332</v>
      </c>
      <c r="E22" s="63">
        <v>125</v>
      </c>
      <c r="F22" t="str">
        <f t="shared" si="0"/>
        <v>C130</v>
      </c>
      <c r="G22">
        <f t="shared" si="1"/>
        <v>125</v>
      </c>
    </row>
    <row r="23" spans="1:7" x14ac:dyDescent="0.25">
      <c r="A23" s="63">
        <v>1024</v>
      </c>
      <c r="B23" s="63" t="s">
        <v>353</v>
      </c>
      <c r="C23" s="63" t="s">
        <v>331</v>
      </c>
      <c r="D23" s="63" t="s">
        <v>332</v>
      </c>
      <c r="E23" s="63">
        <v>308</v>
      </c>
      <c r="F23" t="str">
        <f t="shared" si="0"/>
        <v>C130</v>
      </c>
      <c r="G23">
        <f t="shared" si="1"/>
        <v>308</v>
      </c>
    </row>
    <row r="24" spans="1:7" x14ac:dyDescent="0.25">
      <c r="A24" s="63">
        <v>1025</v>
      </c>
      <c r="B24" s="63" t="s">
        <v>354</v>
      </c>
      <c r="C24" s="63" t="s">
        <v>331</v>
      </c>
      <c r="D24" s="63" t="s">
        <v>332</v>
      </c>
      <c r="E24" s="63">
        <v>33</v>
      </c>
      <c r="F24" t="str">
        <f t="shared" si="0"/>
        <v>C196</v>
      </c>
      <c r="G24">
        <f t="shared" si="1"/>
        <v>33</v>
      </c>
    </row>
    <row r="25" spans="1:7" x14ac:dyDescent="0.25">
      <c r="A25" s="63">
        <v>1026</v>
      </c>
      <c r="B25" s="63" t="s">
        <v>355</v>
      </c>
      <c r="C25" s="63" t="s">
        <v>331</v>
      </c>
      <c r="D25" s="63" t="s">
        <v>332</v>
      </c>
      <c r="E25" s="63">
        <v>77</v>
      </c>
      <c r="F25" t="str">
        <f t="shared" si="0"/>
        <v>C196</v>
      </c>
      <c r="G25">
        <f t="shared" si="1"/>
        <v>77</v>
      </c>
    </row>
    <row r="26" spans="1:7" x14ac:dyDescent="0.25">
      <c r="A26" s="63">
        <v>1027</v>
      </c>
      <c r="B26" s="63" t="s">
        <v>356</v>
      </c>
      <c r="C26" s="63" t="s">
        <v>331</v>
      </c>
      <c r="D26" s="63" t="s">
        <v>332</v>
      </c>
      <c r="E26" s="63">
        <v>803</v>
      </c>
      <c r="F26" t="str">
        <f t="shared" si="0"/>
        <v>C201</v>
      </c>
      <c r="G26">
        <f t="shared" si="1"/>
        <v>803</v>
      </c>
    </row>
    <row r="27" spans="1:7" x14ac:dyDescent="0.25">
      <c r="A27" s="63">
        <v>1028</v>
      </c>
      <c r="B27" s="63" t="s">
        <v>357</v>
      </c>
      <c r="C27" s="63" t="s">
        <v>331</v>
      </c>
      <c r="D27" s="63" t="s">
        <v>332</v>
      </c>
      <c r="E27" s="63">
        <v>625</v>
      </c>
      <c r="F27" t="str">
        <f t="shared" si="0"/>
        <v>C201</v>
      </c>
      <c r="G27">
        <f t="shared" si="1"/>
        <v>625</v>
      </c>
    </row>
    <row r="28" spans="1:7" x14ac:dyDescent="0.25">
      <c r="A28" s="63">
        <v>1029</v>
      </c>
      <c r="B28" s="63" t="s">
        <v>358</v>
      </c>
      <c r="C28" s="63" t="s">
        <v>331</v>
      </c>
      <c r="D28" s="63" t="s">
        <v>332</v>
      </c>
      <c r="E28" s="63">
        <v>663</v>
      </c>
      <c r="F28" t="str">
        <f t="shared" si="0"/>
        <v>C202</v>
      </c>
      <c r="G28">
        <f t="shared" si="1"/>
        <v>663</v>
      </c>
    </row>
    <row r="29" spans="1:7" x14ac:dyDescent="0.25">
      <c r="A29" s="63">
        <v>1030</v>
      </c>
      <c r="B29" s="63" t="s">
        <v>359</v>
      </c>
      <c r="C29" s="63" t="s">
        <v>331</v>
      </c>
      <c r="D29" s="63" t="s">
        <v>332</v>
      </c>
      <c r="E29" s="63">
        <v>500</v>
      </c>
      <c r="F29" t="str">
        <f t="shared" si="0"/>
        <v>C202</v>
      </c>
      <c r="G29">
        <f t="shared" si="1"/>
        <v>500</v>
      </c>
    </row>
    <row r="30" spans="1:7" x14ac:dyDescent="0.25">
      <c r="A30" s="63">
        <v>1031</v>
      </c>
      <c r="B30" s="63" t="s">
        <v>360</v>
      </c>
      <c r="C30" s="63" t="s">
        <v>331</v>
      </c>
      <c r="D30" s="63" t="s">
        <v>332</v>
      </c>
      <c r="E30" s="63">
        <v>9</v>
      </c>
      <c r="F30" t="str">
        <f t="shared" si="0"/>
        <v>C220</v>
      </c>
      <c r="G30">
        <f t="shared" si="1"/>
        <v>9</v>
      </c>
    </row>
    <row r="31" spans="1:7" x14ac:dyDescent="0.25">
      <c r="A31" s="63">
        <v>1032</v>
      </c>
      <c r="B31" s="63" t="s">
        <v>361</v>
      </c>
      <c r="C31" s="63" t="s">
        <v>331</v>
      </c>
      <c r="D31" s="63" t="s">
        <v>332</v>
      </c>
      <c r="E31" s="63">
        <v>10</v>
      </c>
      <c r="F31" t="str">
        <f t="shared" si="0"/>
        <v>C220</v>
      </c>
      <c r="G31">
        <f t="shared" si="1"/>
        <v>10</v>
      </c>
    </row>
    <row r="32" spans="1:7" x14ac:dyDescent="0.25">
      <c r="A32" s="63">
        <v>1033</v>
      </c>
      <c r="B32" s="63" t="s">
        <v>362</v>
      </c>
      <c r="C32" s="63" t="s">
        <v>331</v>
      </c>
      <c r="D32" s="63" t="s">
        <v>332</v>
      </c>
      <c r="E32" s="63" t="s">
        <v>363</v>
      </c>
      <c r="F32" t="str">
        <f t="shared" si="0"/>
        <v>C222</v>
      </c>
      <c r="G32" t="str">
        <f t="shared" si="1"/>
        <v>-</v>
      </c>
    </row>
    <row r="33" spans="1:7" x14ac:dyDescent="0.25">
      <c r="A33" s="63">
        <v>1034</v>
      </c>
      <c r="B33" s="63" t="s">
        <v>364</v>
      </c>
      <c r="C33" s="63" t="s">
        <v>331</v>
      </c>
      <c r="D33" s="63" t="s">
        <v>332</v>
      </c>
      <c r="E33" s="63" t="s">
        <v>363</v>
      </c>
      <c r="F33" t="str">
        <f t="shared" si="0"/>
        <v>C222</v>
      </c>
      <c r="G33" t="str">
        <f t="shared" si="1"/>
        <v>-</v>
      </c>
    </row>
    <row r="34" spans="1:7" x14ac:dyDescent="0.25">
      <c r="A34" s="63">
        <v>1039</v>
      </c>
      <c r="B34" s="63" t="s">
        <v>365</v>
      </c>
      <c r="C34" s="63" t="s">
        <v>331</v>
      </c>
      <c r="D34" s="63" t="s">
        <v>332</v>
      </c>
      <c r="E34" s="63">
        <v>227</v>
      </c>
      <c r="F34" t="str">
        <f t="shared" si="0"/>
        <v>C240</v>
      </c>
      <c r="G34">
        <f t="shared" si="1"/>
        <v>227</v>
      </c>
    </row>
    <row r="35" spans="1:7" x14ac:dyDescent="0.25">
      <c r="A35" s="63">
        <v>1040</v>
      </c>
      <c r="B35" s="63" t="s">
        <v>366</v>
      </c>
      <c r="C35" s="63" t="s">
        <v>331</v>
      </c>
      <c r="D35" s="63" t="s">
        <v>332</v>
      </c>
      <c r="E35" s="63">
        <v>213</v>
      </c>
      <c r="F35" t="str">
        <f t="shared" si="0"/>
        <v>C240</v>
      </c>
      <c r="G35">
        <f t="shared" si="1"/>
        <v>213</v>
      </c>
    </row>
    <row r="36" spans="1:7" x14ac:dyDescent="0.25">
      <c r="A36" s="63">
        <v>1043</v>
      </c>
      <c r="B36" s="63" t="s">
        <v>367</v>
      </c>
      <c r="C36" s="63" t="s">
        <v>331</v>
      </c>
      <c r="D36" s="63" t="s">
        <v>332</v>
      </c>
      <c r="E36" s="63">
        <v>257</v>
      </c>
      <c r="F36" t="str">
        <f t="shared" si="0"/>
        <v>C270</v>
      </c>
      <c r="G36">
        <f t="shared" si="1"/>
        <v>257</v>
      </c>
    </row>
    <row r="37" spans="1:7" x14ac:dyDescent="0.25">
      <c r="A37" s="63">
        <v>1044</v>
      </c>
      <c r="B37" s="63" t="s">
        <v>368</v>
      </c>
      <c r="C37" s="63" t="s">
        <v>331</v>
      </c>
      <c r="D37" s="63" t="s">
        <v>332</v>
      </c>
      <c r="E37" s="63">
        <v>171</v>
      </c>
      <c r="F37" t="str">
        <f t="shared" si="0"/>
        <v>C270</v>
      </c>
      <c r="G37">
        <f t="shared" si="1"/>
        <v>171</v>
      </c>
    </row>
    <row r="38" spans="1:7" x14ac:dyDescent="0.25">
      <c r="A38" s="63">
        <v>1045</v>
      </c>
      <c r="B38" s="63" t="s">
        <v>369</v>
      </c>
      <c r="C38" s="63" t="s">
        <v>331</v>
      </c>
      <c r="D38" s="63" t="s">
        <v>332</v>
      </c>
      <c r="E38" s="63">
        <v>119</v>
      </c>
      <c r="F38" t="str">
        <f t="shared" si="0"/>
        <v>C275</v>
      </c>
      <c r="G38">
        <f t="shared" si="1"/>
        <v>119</v>
      </c>
    </row>
    <row r="39" spans="1:7" x14ac:dyDescent="0.25">
      <c r="A39" s="63">
        <v>1046</v>
      </c>
      <c r="B39" s="63" t="s">
        <v>370</v>
      </c>
      <c r="C39" s="63" t="s">
        <v>331</v>
      </c>
      <c r="D39" s="63" t="s">
        <v>332</v>
      </c>
      <c r="E39" s="63">
        <v>74</v>
      </c>
      <c r="F39" t="str">
        <f t="shared" si="0"/>
        <v>C275</v>
      </c>
      <c r="G39">
        <f t="shared" si="1"/>
        <v>74</v>
      </c>
    </row>
    <row r="40" spans="1:7" x14ac:dyDescent="0.25">
      <c r="A40" s="63">
        <v>1049</v>
      </c>
      <c r="B40" s="63" t="s">
        <v>371</v>
      </c>
      <c r="C40" s="63" t="s">
        <v>331</v>
      </c>
      <c r="D40" s="63" t="s">
        <v>332</v>
      </c>
      <c r="E40" s="63">
        <v>145</v>
      </c>
      <c r="F40" t="str">
        <f t="shared" si="0"/>
        <v>C280</v>
      </c>
      <c r="G40">
        <f t="shared" si="1"/>
        <v>145</v>
      </c>
    </row>
    <row r="41" spans="1:7" x14ac:dyDescent="0.25">
      <c r="A41" s="63">
        <v>1050</v>
      </c>
      <c r="B41" s="63" t="s">
        <v>372</v>
      </c>
      <c r="C41" s="63" t="s">
        <v>331</v>
      </c>
      <c r="D41" s="63" t="s">
        <v>332</v>
      </c>
      <c r="E41" s="63">
        <v>193</v>
      </c>
      <c r="F41" t="str">
        <f t="shared" si="0"/>
        <v>C280</v>
      </c>
      <c r="G41">
        <f t="shared" si="1"/>
        <v>193</v>
      </c>
    </row>
    <row r="42" spans="1:7" x14ac:dyDescent="0.25">
      <c r="A42" s="63">
        <v>1051</v>
      </c>
      <c r="B42" s="63" t="s">
        <v>373</v>
      </c>
      <c r="C42" s="63" t="s">
        <v>331</v>
      </c>
      <c r="D42" s="63" t="s">
        <v>332</v>
      </c>
      <c r="E42" s="63">
        <v>201</v>
      </c>
      <c r="F42" t="str">
        <f t="shared" si="0"/>
        <v>C402</v>
      </c>
      <c r="G42">
        <f t="shared" si="1"/>
        <v>201</v>
      </c>
    </row>
    <row r="43" spans="1:7" x14ac:dyDescent="0.25">
      <c r="A43" s="63">
        <v>1052</v>
      </c>
      <c r="B43" s="63" t="s">
        <v>374</v>
      </c>
      <c r="C43" s="63" t="s">
        <v>331</v>
      </c>
      <c r="D43" s="63" t="s">
        <v>332</v>
      </c>
      <c r="E43" s="63">
        <v>273</v>
      </c>
      <c r="F43" t="str">
        <f t="shared" si="0"/>
        <v>C402</v>
      </c>
      <c r="G43">
        <f t="shared" si="1"/>
        <v>273</v>
      </c>
    </row>
    <row r="44" spans="1:7" x14ac:dyDescent="0.25">
      <c r="A44" s="63">
        <v>1059</v>
      </c>
      <c r="B44" s="63" t="s">
        <v>375</v>
      </c>
      <c r="C44" s="63" t="s">
        <v>331</v>
      </c>
      <c r="D44" s="63" t="s">
        <v>332</v>
      </c>
      <c r="E44" s="63" t="s">
        <v>363</v>
      </c>
      <c r="F44" t="str">
        <f t="shared" si="0"/>
        <v>C413</v>
      </c>
      <c r="G44" t="str">
        <f t="shared" si="1"/>
        <v>-</v>
      </c>
    </row>
    <row r="45" spans="1:7" x14ac:dyDescent="0.25">
      <c r="A45" s="63">
        <v>1060</v>
      </c>
      <c r="B45" s="63" t="s">
        <v>376</v>
      </c>
      <c r="C45" s="63" t="s">
        <v>331</v>
      </c>
      <c r="D45" s="63" t="s">
        <v>332</v>
      </c>
      <c r="E45" s="63">
        <v>0</v>
      </c>
      <c r="F45" t="str">
        <f t="shared" si="0"/>
        <v>C413</v>
      </c>
      <c r="G45">
        <f t="shared" si="1"/>
        <v>0</v>
      </c>
    </row>
    <row r="46" spans="1:7" x14ac:dyDescent="0.25">
      <c r="A46" s="63">
        <v>1061</v>
      </c>
      <c r="B46" s="63" t="s">
        <v>377</v>
      </c>
      <c r="C46" s="63" t="s">
        <v>331</v>
      </c>
      <c r="D46" s="63" t="s">
        <v>332</v>
      </c>
      <c r="E46" s="63">
        <v>48</v>
      </c>
      <c r="F46" t="str">
        <f t="shared" si="0"/>
        <v>C415</v>
      </c>
      <c r="G46">
        <f t="shared" si="1"/>
        <v>48</v>
      </c>
    </row>
    <row r="47" spans="1:7" x14ac:dyDescent="0.25">
      <c r="A47" s="63">
        <v>1062</v>
      </c>
      <c r="B47" s="63" t="s">
        <v>378</v>
      </c>
      <c r="C47" s="63" t="s">
        <v>331</v>
      </c>
      <c r="D47" s="63" t="s">
        <v>332</v>
      </c>
      <c r="E47" s="63">
        <v>29</v>
      </c>
      <c r="F47" t="str">
        <f t="shared" si="0"/>
        <v>C415</v>
      </c>
      <c r="G47">
        <f t="shared" si="1"/>
        <v>29</v>
      </c>
    </row>
    <row r="48" spans="1:7" x14ac:dyDescent="0.25">
      <c r="A48" s="63">
        <v>1067</v>
      </c>
      <c r="B48" s="63" t="s">
        <v>379</v>
      </c>
      <c r="C48" s="63" t="s">
        <v>331</v>
      </c>
      <c r="D48" s="63" t="s">
        <v>332</v>
      </c>
      <c r="E48" s="63">
        <v>0.2</v>
      </c>
      <c r="F48" t="str">
        <f t="shared" si="0"/>
        <v>C421</v>
      </c>
      <c r="G48">
        <f t="shared" si="1"/>
        <v>0.2</v>
      </c>
    </row>
    <row r="49" spans="1:7" x14ac:dyDescent="0.25">
      <c r="A49" s="63">
        <v>1068</v>
      </c>
      <c r="B49" s="63" t="s">
        <v>380</v>
      </c>
      <c r="C49" s="63" t="s">
        <v>331</v>
      </c>
      <c r="D49" s="63" t="s">
        <v>332</v>
      </c>
      <c r="E49" s="63" t="s">
        <v>363</v>
      </c>
      <c r="F49" t="str">
        <f t="shared" si="0"/>
        <v>C421</v>
      </c>
      <c r="G49" t="str">
        <f t="shared" si="1"/>
        <v>-</v>
      </c>
    </row>
    <row r="50" spans="1:7" x14ac:dyDescent="0.25">
      <c r="A50" s="63">
        <v>1079</v>
      </c>
      <c r="B50" s="63" t="s">
        <v>381</v>
      </c>
      <c r="C50" s="63" t="s">
        <v>331</v>
      </c>
      <c r="D50" s="63" t="s">
        <v>332</v>
      </c>
      <c r="E50" s="63">
        <v>6</v>
      </c>
      <c r="F50" t="str">
        <f t="shared" si="0"/>
        <v>C855</v>
      </c>
      <c r="G50">
        <f t="shared" si="1"/>
        <v>6</v>
      </c>
    </row>
    <row r="51" spans="1:7" x14ac:dyDescent="0.25">
      <c r="A51" s="63">
        <v>1080</v>
      </c>
      <c r="B51" s="63" t="s">
        <v>382</v>
      </c>
      <c r="C51" s="63" t="s">
        <v>331</v>
      </c>
      <c r="D51" s="63" t="s">
        <v>332</v>
      </c>
      <c r="E51" s="63">
        <v>34</v>
      </c>
      <c r="F51" t="str">
        <f t="shared" si="0"/>
        <v>C855</v>
      </c>
      <c r="G51">
        <f t="shared" si="1"/>
        <v>34</v>
      </c>
    </row>
    <row r="52" spans="1:7" x14ac:dyDescent="0.25">
      <c r="A52" s="63">
        <v>1081</v>
      </c>
      <c r="B52" s="63" t="s">
        <v>383</v>
      </c>
      <c r="C52" s="63" t="s">
        <v>331</v>
      </c>
      <c r="D52" s="63" t="s">
        <v>332</v>
      </c>
      <c r="E52" s="63">
        <v>10</v>
      </c>
      <c r="F52" t="str">
        <f t="shared" si="0"/>
        <v>C860</v>
      </c>
      <c r="G52">
        <f t="shared" si="1"/>
        <v>10</v>
      </c>
    </row>
    <row r="53" spans="1:7" x14ac:dyDescent="0.25">
      <c r="A53" s="63">
        <v>1082</v>
      </c>
      <c r="B53" s="63" t="s">
        <v>384</v>
      </c>
      <c r="C53" s="63" t="s">
        <v>331</v>
      </c>
      <c r="D53" s="63" t="s">
        <v>332</v>
      </c>
      <c r="E53" s="63">
        <v>3</v>
      </c>
      <c r="F53" t="str">
        <f t="shared" si="0"/>
        <v>C860</v>
      </c>
      <c r="G53">
        <f t="shared" si="1"/>
        <v>3</v>
      </c>
    </row>
    <row r="54" spans="1:7" x14ac:dyDescent="0.25">
      <c r="A54" s="63">
        <v>1083</v>
      </c>
      <c r="B54" s="63" t="s">
        <v>385</v>
      </c>
      <c r="C54" s="63" t="s">
        <v>331</v>
      </c>
      <c r="D54" s="63" t="s">
        <v>332</v>
      </c>
      <c r="E54" s="63">
        <v>7</v>
      </c>
      <c r="F54" t="str">
        <f t="shared" si="0"/>
        <v>C871</v>
      </c>
      <c r="G54">
        <f t="shared" si="1"/>
        <v>7</v>
      </c>
    </row>
    <row r="55" spans="1:7" x14ac:dyDescent="0.25">
      <c r="A55" s="63">
        <v>1084</v>
      </c>
      <c r="B55" s="63" t="s">
        <v>386</v>
      </c>
      <c r="C55" s="63" t="s">
        <v>331</v>
      </c>
      <c r="D55" s="63" t="s">
        <v>332</v>
      </c>
      <c r="E55" s="63">
        <v>18</v>
      </c>
      <c r="F55" t="str">
        <f t="shared" si="0"/>
        <v>C871</v>
      </c>
      <c r="G55">
        <f t="shared" si="1"/>
        <v>18</v>
      </c>
    </row>
    <row r="56" spans="1:7" x14ac:dyDescent="0.25">
      <c r="A56" s="63">
        <v>1087</v>
      </c>
      <c r="B56" s="63" t="s">
        <v>387</v>
      </c>
      <c r="C56" s="63" t="s">
        <v>331</v>
      </c>
      <c r="D56" s="63" t="s">
        <v>332</v>
      </c>
      <c r="E56" s="63">
        <v>970</v>
      </c>
      <c r="F56" t="str">
        <f t="shared" si="0"/>
        <v>CSWF</v>
      </c>
      <c r="G56">
        <f t="shared" si="1"/>
        <v>970</v>
      </c>
    </row>
    <row r="57" spans="1:7" x14ac:dyDescent="0.25">
      <c r="A57" s="63">
        <v>1088</v>
      </c>
      <c r="B57" s="63" t="s">
        <v>388</v>
      </c>
      <c r="C57" s="63" t="s">
        <v>331</v>
      </c>
      <c r="D57" s="63" t="s">
        <v>332</v>
      </c>
      <c r="E57" s="63">
        <v>713</v>
      </c>
      <c r="F57" t="str">
        <f t="shared" si="0"/>
        <v>CSWF</v>
      </c>
      <c r="G57">
        <f t="shared" si="1"/>
        <v>713</v>
      </c>
    </row>
    <row r="58" spans="1:7" x14ac:dyDescent="0.25">
      <c r="A58" s="63">
        <v>2001</v>
      </c>
      <c r="B58" s="63" t="s">
        <v>389</v>
      </c>
      <c r="C58" s="63" t="s">
        <v>331</v>
      </c>
      <c r="D58" s="63" t="s">
        <v>332</v>
      </c>
      <c r="E58" s="63">
        <v>0</v>
      </c>
      <c r="F58" t="str">
        <f t="shared" si="0"/>
        <v>E002</v>
      </c>
      <c r="G58">
        <f t="shared" si="1"/>
        <v>0</v>
      </c>
    </row>
    <row r="59" spans="1:7" x14ac:dyDescent="0.25">
      <c r="A59" s="63">
        <v>2002</v>
      </c>
      <c r="B59" s="63" t="s">
        <v>390</v>
      </c>
      <c r="C59" s="63" t="s">
        <v>331</v>
      </c>
      <c r="D59" s="63" t="s">
        <v>332</v>
      </c>
      <c r="E59" s="63">
        <v>22</v>
      </c>
      <c r="F59" t="str">
        <f t="shared" si="0"/>
        <v>E003</v>
      </c>
      <c r="G59">
        <f t="shared" si="1"/>
        <v>22</v>
      </c>
    </row>
    <row r="60" spans="1:7" x14ac:dyDescent="0.25">
      <c r="A60" s="63">
        <v>2003</v>
      </c>
      <c r="B60" s="63" t="s">
        <v>391</v>
      </c>
      <c r="C60" s="63" t="s">
        <v>331</v>
      </c>
      <c r="D60" s="63" t="s">
        <v>332</v>
      </c>
      <c r="E60" s="63">
        <v>156</v>
      </c>
      <c r="F60" t="str">
        <f t="shared" si="0"/>
        <v>E003</v>
      </c>
      <c r="G60">
        <f t="shared" si="1"/>
        <v>156</v>
      </c>
    </row>
    <row r="61" spans="1:7" x14ac:dyDescent="0.25">
      <c r="A61" s="63">
        <v>2004</v>
      </c>
      <c r="B61" s="63" t="s">
        <v>392</v>
      </c>
      <c r="C61" s="63" t="s">
        <v>331</v>
      </c>
      <c r="D61" s="63" t="s">
        <v>332</v>
      </c>
      <c r="E61" s="63">
        <v>2</v>
      </c>
      <c r="F61" t="str">
        <f t="shared" si="0"/>
        <v>E004</v>
      </c>
      <c r="G61">
        <f t="shared" si="1"/>
        <v>2</v>
      </c>
    </row>
    <row r="62" spans="1:7" x14ac:dyDescent="0.25">
      <c r="A62" s="63">
        <v>2007</v>
      </c>
      <c r="B62" s="63" t="s">
        <v>393</v>
      </c>
      <c r="C62" s="63" t="s">
        <v>331</v>
      </c>
      <c r="D62" s="63" t="s">
        <v>332</v>
      </c>
      <c r="E62" s="63">
        <v>527</v>
      </c>
      <c r="F62" t="str">
        <f t="shared" si="0"/>
        <v>E007</v>
      </c>
      <c r="G62">
        <f t="shared" si="1"/>
        <v>527</v>
      </c>
    </row>
    <row r="63" spans="1:7" x14ac:dyDescent="0.25">
      <c r="A63" s="63">
        <v>2008</v>
      </c>
      <c r="B63" s="63" t="s">
        <v>394</v>
      </c>
      <c r="C63" s="63" t="s">
        <v>331</v>
      </c>
      <c r="D63" s="63" t="s">
        <v>332</v>
      </c>
      <c r="E63" s="63">
        <v>436</v>
      </c>
      <c r="F63" t="str">
        <f t="shared" si="0"/>
        <v>E007</v>
      </c>
      <c r="G63">
        <f t="shared" si="1"/>
        <v>436</v>
      </c>
    </row>
    <row r="64" spans="1:7" x14ac:dyDescent="0.25">
      <c r="A64" s="63">
        <v>2009</v>
      </c>
      <c r="B64" s="63" t="s">
        <v>395</v>
      </c>
      <c r="C64" s="63" t="s">
        <v>331</v>
      </c>
      <c r="D64" s="63" t="s">
        <v>332</v>
      </c>
      <c r="E64" s="63">
        <v>52</v>
      </c>
      <c r="F64" t="str">
        <f t="shared" si="0"/>
        <v>E008</v>
      </c>
      <c r="G64">
        <f t="shared" si="1"/>
        <v>52</v>
      </c>
    </row>
    <row r="65" spans="1:7" x14ac:dyDescent="0.25">
      <c r="A65" s="63">
        <v>2010</v>
      </c>
      <c r="B65" s="63" t="s">
        <v>396</v>
      </c>
      <c r="C65" s="63" t="s">
        <v>331</v>
      </c>
      <c r="D65" s="63" t="s">
        <v>332</v>
      </c>
      <c r="E65" s="63">
        <v>106</v>
      </c>
      <c r="F65" t="str">
        <f t="shared" si="0"/>
        <v>E008</v>
      </c>
      <c r="G65">
        <f t="shared" si="1"/>
        <v>106</v>
      </c>
    </row>
    <row r="66" spans="1:7" x14ac:dyDescent="0.25">
      <c r="A66" s="63">
        <v>2011</v>
      </c>
      <c r="B66" s="63" t="s">
        <v>397</v>
      </c>
      <c r="C66" s="63" t="s">
        <v>331</v>
      </c>
      <c r="D66" s="63" t="s">
        <v>332</v>
      </c>
      <c r="E66" s="63" t="s">
        <v>363</v>
      </c>
      <c r="F66" t="str">
        <f t="shared" si="0"/>
        <v>E012</v>
      </c>
      <c r="G66" t="str">
        <f t="shared" si="1"/>
        <v>-</v>
      </c>
    </row>
    <row r="67" spans="1:7" x14ac:dyDescent="0.25">
      <c r="A67" s="63">
        <v>2012</v>
      </c>
      <c r="B67" s="63" t="s">
        <v>398</v>
      </c>
      <c r="C67" s="63" t="s">
        <v>331</v>
      </c>
      <c r="D67" s="63" t="s">
        <v>332</v>
      </c>
      <c r="E67" s="63" t="s">
        <v>363</v>
      </c>
      <c r="F67" t="str">
        <f t="shared" ref="F67:F130" si="2">LEFT(B67,LEN(B67)-2)</f>
        <v>E017</v>
      </c>
      <c r="G67" t="str">
        <f t="shared" ref="G67:G130" si="3">E67</f>
        <v>-</v>
      </c>
    </row>
    <row r="68" spans="1:7" x14ac:dyDescent="0.25">
      <c r="A68" s="63">
        <v>2013</v>
      </c>
      <c r="B68" s="63" t="s">
        <v>399</v>
      </c>
      <c r="C68" s="63" t="s">
        <v>331</v>
      </c>
      <c r="D68" s="63" t="s">
        <v>332</v>
      </c>
      <c r="E68" s="63" t="s">
        <v>363</v>
      </c>
      <c r="F68" t="str">
        <f t="shared" si="2"/>
        <v>E017</v>
      </c>
      <c r="G68" t="str">
        <f t="shared" si="3"/>
        <v>-</v>
      </c>
    </row>
    <row r="69" spans="1:7" x14ac:dyDescent="0.25">
      <c r="A69" s="63">
        <v>2014</v>
      </c>
      <c r="B69" s="63" t="s">
        <v>400</v>
      </c>
      <c r="C69" s="63" t="s">
        <v>331</v>
      </c>
      <c r="D69" s="63" t="s">
        <v>332</v>
      </c>
      <c r="E69" s="63">
        <v>23</v>
      </c>
      <c r="F69" t="str">
        <f t="shared" si="2"/>
        <v>E018</v>
      </c>
      <c r="G69">
        <f t="shared" si="3"/>
        <v>23</v>
      </c>
    </row>
    <row r="70" spans="1:7" x14ac:dyDescent="0.25">
      <c r="A70" s="63">
        <v>2017</v>
      </c>
      <c r="B70" s="63" t="s">
        <v>401</v>
      </c>
      <c r="C70" s="63" t="s">
        <v>331</v>
      </c>
      <c r="D70" s="63" t="s">
        <v>332</v>
      </c>
      <c r="E70" s="63">
        <v>359</v>
      </c>
      <c r="F70" t="str">
        <f t="shared" si="2"/>
        <v>E029</v>
      </c>
      <c r="G70">
        <f t="shared" si="3"/>
        <v>359</v>
      </c>
    </row>
    <row r="71" spans="1:7" x14ac:dyDescent="0.25">
      <c r="A71" s="63">
        <v>3001</v>
      </c>
      <c r="B71" s="63" t="s">
        <v>402</v>
      </c>
      <c r="C71" s="63" t="s">
        <v>331</v>
      </c>
      <c r="D71" s="63" t="s">
        <v>332</v>
      </c>
      <c r="E71" s="63">
        <v>13</v>
      </c>
      <c r="F71" t="str">
        <f t="shared" si="2"/>
        <v>K004</v>
      </c>
      <c r="G71">
        <f t="shared" si="3"/>
        <v>13</v>
      </c>
    </row>
    <row r="72" spans="1:7" x14ac:dyDescent="0.25">
      <c r="A72" s="63">
        <v>3002</v>
      </c>
      <c r="B72" s="63" t="s">
        <v>403</v>
      </c>
      <c r="C72" s="63" t="s">
        <v>331</v>
      </c>
      <c r="D72" s="63" t="s">
        <v>332</v>
      </c>
      <c r="E72" s="63">
        <v>18</v>
      </c>
      <c r="F72" t="str">
        <f t="shared" si="2"/>
        <v>K005</v>
      </c>
      <c r="G72">
        <f t="shared" si="3"/>
        <v>18</v>
      </c>
    </row>
    <row r="73" spans="1:7" x14ac:dyDescent="0.25">
      <c r="A73" s="63">
        <v>3003</v>
      </c>
      <c r="B73" s="63" t="s">
        <v>404</v>
      </c>
      <c r="C73" s="63" t="s">
        <v>331</v>
      </c>
      <c r="D73" s="63" t="s">
        <v>332</v>
      </c>
      <c r="E73" s="63" t="s">
        <v>363</v>
      </c>
      <c r="F73" t="str">
        <f t="shared" si="2"/>
        <v>K008</v>
      </c>
      <c r="G73" t="str">
        <f t="shared" si="3"/>
        <v>-</v>
      </c>
    </row>
    <row r="74" spans="1:7" x14ac:dyDescent="0.25">
      <c r="A74" s="63">
        <v>3004</v>
      </c>
      <c r="B74" s="63" t="s">
        <v>405</v>
      </c>
      <c r="C74" s="63" t="s">
        <v>331</v>
      </c>
      <c r="D74" s="63" t="s">
        <v>332</v>
      </c>
      <c r="E74" s="63">
        <v>9</v>
      </c>
      <c r="F74" t="str">
        <f t="shared" si="2"/>
        <v>K009</v>
      </c>
      <c r="G74">
        <f t="shared" si="3"/>
        <v>9</v>
      </c>
    </row>
    <row r="75" spans="1:7" x14ac:dyDescent="0.25">
      <c r="A75" s="63">
        <v>3005</v>
      </c>
      <c r="B75" s="63" t="s">
        <v>406</v>
      </c>
      <c r="C75" s="63" t="s">
        <v>331</v>
      </c>
      <c r="D75" s="63" t="s">
        <v>332</v>
      </c>
      <c r="E75" s="63">
        <v>93</v>
      </c>
      <c r="F75" t="str">
        <f t="shared" si="2"/>
        <v>K011</v>
      </c>
      <c r="G75">
        <f t="shared" si="3"/>
        <v>93</v>
      </c>
    </row>
    <row r="76" spans="1:7" x14ac:dyDescent="0.25">
      <c r="A76" s="63">
        <v>3007</v>
      </c>
      <c r="B76" s="63" t="s">
        <v>407</v>
      </c>
      <c r="C76" s="63" t="s">
        <v>331</v>
      </c>
      <c r="D76" s="63" t="s">
        <v>332</v>
      </c>
      <c r="E76" s="63">
        <v>437</v>
      </c>
      <c r="F76" t="str">
        <f t="shared" si="2"/>
        <v>K012</v>
      </c>
      <c r="G76">
        <f t="shared" si="3"/>
        <v>437</v>
      </c>
    </row>
    <row r="77" spans="1:7" x14ac:dyDescent="0.25">
      <c r="A77" s="63">
        <v>3008</v>
      </c>
      <c r="B77" s="63" t="s">
        <v>408</v>
      </c>
      <c r="C77" s="63" t="s">
        <v>331</v>
      </c>
      <c r="D77" s="63" t="s">
        <v>332</v>
      </c>
      <c r="E77" s="63" t="s">
        <v>363</v>
      </c>
      <c r="F77" t="str">
        <f t="shared" si="2"/>
        <v>K013</v>
      </c>
      <c r="G77" t="str">
        <f t="shared" si="3"/>
        <v>-</v>
      </c>
    </row>
    <row r="78" spans="1:7" x14ac:dyDescent="0.25">
      <c r="A78" s="63">
        <v>3009</v>
      </c>
      <c r="B78" s="63" t="s">
        <v>409</v>
      </c>
      <c r="C78" s="63" t="s">
        <v>331</v>
      </c>
      <c r="D78" s="63" t="s">
        <v>332</v>
      </c>
      <c r="E78" s="63">
        <v>50</v>
      </c>
      <c r="F78" t="str">
        <f t="shared" si="2"/>
        <v>K017</v>
      </c>
      <c r="G78">
        <f t="shared" si="3"/>
        <v>50</v>
      </c>
    </row>
    <row r="79" spans="1:7" x14ac:dyDescent="0.25">
      <c r="A79" s="63">
        <v>3010</v>
      </c>
      <c r="B79" s="63" t="s">
        <v>410</v>
      </c>
      <c r="C79" s="63" t="s">
        <v>331</v>
      </c>
      <c r="D79" s="63" t="s">
        <v>332</v>
      </c>
      <c r="E79" s="63">
        <v>52</v>
      </c>
      <c r="F79" t="str">
        <f t="shared" si="2"/>
        <v>K017</v>
      </c>
      <c r="G79">
        <f t="shared" si="3"/>
        <v>52</v>
      </c>
    </row>
    <row r="80" spans="1:7" x14ac:dyDescent="0.25">
      <c r="A80" s="63">
        <v>3011</v>
      </c>
      <c r="B80" s="63" t="s">
        <v>411</v>
      </c>
      <c r="C80" s="63" t="s">
        <v>331</v>
      </c>
      <c r="D80" s="63" t="s">
        <v>332</v>
      </c>
      <c r="E80" s="63">
        <v>220</v>
      </c>
      <c r="F80" t="str">
        <f t="shared" si="2"/>
        <v>K020</v>
      </c>
      <c r="G80">
        <f t="shared" si="3"/>
        <v>220</v>
      </c>
    </row>
    <row r="81" spans="1:7" x14ac:dyDescent="0.25">
      <c r="A81" s="63">
        <v>3012</v>
      </c>
      <c r="B81" s="63" t="s">
        <v>412</v>
      </c>
      <c r="C81" s="63" t="s">
        <v>331</v>
      </c>
      <c r="D81" s="63" t="s">
        <v>332</v>
      </c>
      <c r="E81" s="63">
        <v>90</v>
      </c>
      <c r="F81" t="str">
        <f t="shared" si="2"/>
        <v>K020</v>
      </c>
      <c r="G81">
        <f t="shared" si="3"/>
        <v>90</v>
      </c>
    </row>
    <row r="82" spans="1:7" x14ac:dyDescent="0.25">
      <c r="A82" s="63">
        <v>3013</v>
      </c>
      <c r="B82" s="63" t="s">
        <v>413</v>
      </c>
      <c r="C82" s="63" t="s">
        <v>331</v>
      </c>
      <c r="D82" s="63" t="s">
        <v>332</v>
      </c>
      <c r="E82" s="63">
        <v>3</v>
      </c>
      <c r="F82" t="str">
        <f t="shared" si="2"/>
        <v>K021</v>
      </c>
      <c r="G82">
        <f t="shared" si="3"/>
        <v>3</v>
      </c>
    </row>
    <row r="83" spans="1:7" x14ac:dyDescent="0.25">
      <c r="A83" s="63">
        <v>3016</v>
      </c>
      <c r="B83" s="63" t="s">
        <v>414</v>
      </c>
      <c r="C83" s="63" t="s">
        <v>331</v>
      </c>
      <c r="D83" s="63" t="s">
        <v>332</v>
      </c>
      <c r="E83" s="63">
        <v>0</v>
      </c>
      <c r="F83" t="str">
        <f t="shared" si="2"/>
        <v>K023</v>
      </c>
      <c r="G83">
        <f t="shared" si="3"/>
        <v>0</v>
      </c>
    </row>
    <row r="84" spans="1:7" x14ac:dyDescent="0.25">
      <c r="A84" s="63">
        <v>3017</v>
      </c>
      <c r="B84" s="63" t="s">
        <v>415</v>
      </c>
      <c r="C84" s="63" t="s">
        <v>331</v>
      </c>
      <c r="D84" s="63" t="s">
        <v>332</v>
      </c>
      <c r="E84" s="63">
        <v>1</v>
      </c>
      <c r="F84" t="str">
        <f t="shared" si="2"/>
        <v>K023</v>
      </c>
      <c r="G84">
        <f t="shared" si="3"/>
        <v>1</v>
      </c>
    </row>
    <row r="85" spans="1:7" x14ac:dyDescent="0.25">
      <c r="A85" s="63">
        <v>3018</v>
      </c>
      <c r="B85" s="63" t="s">
        <v>416</v>
      </c>
      <c r="C85" s="63" t="s">
        <v>331</v>
      </c>
      <c r="D85" s="63" t="s">
        <v>332</v>
      </c>
      <c r="E85" s="63">
        <v>2</v>
      </c>
      <c r="F85" t="str">
        <f t="shared" si="2"/>
        <v>K024</v>
      </c>
      <c r="G85">
        <f t="shared" si="3"/>
        <v>2</v>
      </c>
    </row>
    <row r="86" spans="1:7" x14ac:dyDescent="0.25">
      <c r="A86" s="63">
        <v>3019</v>
      </c>
      <c r="B86" s="63" t="s">
        <v>417</v>
      </c>
      <c r="C86" s="63" t="s">
        <v>331</v>
      </c>
      <c r="D86" s="63" t="s">
        <v>332</v>
      </c>
      <c r="E86" s="63">
        <v>2</v>
      </c>
      <c r="F86" t="str">
        <f t="shared" si="2"/>
        <v>K025</v>
      </c>
      <c r="G86">
        <f t="shared" si="3"/>
        <v>2</v>
      </c>
    </row>
    <row r="87" spans="1:7" x14ac:dyDescent="0.25">
      <c r="A87" s="63">
        <v>3020</v>
      </c>
      <c r="B87" s="63" t="s">
        <v>418</v>
      </c>
      <c r="C87" s="63" t="s">
        <v>331</v>
      </c>
      <c r="D87" s="63" t="s">
        <v>332</v>
      </c>
      <c r="E87" s="63">
        <v>113</v>
      </c>
      <c r="F87" t="str">
        <f t="shared" si="2"/>
        <v>K026</v>
      </c>
      <c r="G87">
        <f t="shared" si="3"/>
        <v>113</v>
      </c>
    </row>
    <row r="88" spans="1:7" x14ac:dyDescent="0.25">
      <c r="A88" s="63">
        <v>3022</v>
      </c>
      <c r="B88" s="63" t="s">
        <v>419</v>
      </c>
      <c r="C88" s="63" t="s">
        <v>331</v>
      </c>
      <c r="D88" s="63" t="s">
        <v>332</v>
      </c>
      <c r="E88" s="63">
        <v>5</v>
      </c>
      <c r="F88" t="str">
        <f t="shared" si="2"/>
        <v>K029</v>
      </c>
      <c r="G88">
        <f t="shared" si="3"/>
        <v>5</v>
      </c>
    </row>
    <row r="89" spans="1:7" x14ac:dyDescent="0.25">
      <c r="A89" s="63">
        <v>3023</v>
      </c>
      <c r="B89" s="63" t="s">
        <v>420</v>
      </c>
      <c r="C89" s="63" t="s">
        <v>331</v>
      </c>
      <c r="D89" s="63" t="s">
        <v>332</v>
      </c>
      <c r="E89" s="63">
        <v>104</v>
      </c>
      <c r="F89" t="str">
        <f t="shared" si="2"/>
        <v>K032</v>
      </c>
      <c r="G89">
        <f t="shared" si="3"/>
        <v>104</v>
      </c>
    </row>
    <row r="90" spans="1:7" x14ac:dyDescent="0.25">
      <c r="A90" s="63">
        <v>3026</v>
      </c>
      <c r="B90" s="63" t="s">
        <v>421</v>
      </c>
      <c r="C90" s="63" t="s">
        <v>331</v>
      </c>
      <c r="D90" s="63" t="s">
        <v>332</v>
      </c>
      <c r="E90" s="63" t="s">
        <v>363</v>
      </c>
      <c r="F90" t="str">
        <f t="shared" si="2"/>
        <v>K034</v>
      </c>
      <c r="G90" t="str">
        <f t="shared" si="3"/>
        <v>-</v>
      </c>
    </row>
    <row r="91" spans="1:7" x14ac:dyDescent="0.25">
      <c r="A91" s="63">
        <v>3027</v>
      </c>
      <c r="B91" s="63" t="s">
        <v>422</v>
      </c>
      <c r="C91" s="63" t="s">
        <v>331</v>
      </c>
      <c r="D91" s="63" t="s">
        <v>332</v>
      </c>
      <c r="E91" s="63" t="s">
        <v>363</v>
      </c>
      <c r="F91" t="str">
        <f t="shared" si="2"/>
        <v>K035</v>
      </c>
      <c r="G91" t="str">
        <f t="shared" si="3"/>
        <v>-</v>
      </c>
    </row>
    <row r="92" spans="1:7" x14ac:dyDescent="0.25">
      <c r="A92" s="63">
        <v>3028</v>
      </c>
      <c r="B92" s="63" t="s">
        <v>423</v>
      </c>
      <c r="C92" s="63" t="s">
        <v>331</v>
      </c>
      <c r="D92" s="63" t="s">
        <v>332</v>
      </c>
      <c r="E92" s="63" t="s">
        <v>363</v>
      </c>
      <c r="F92" t="str">
        <f t="shared" si="2"/>
        <v>K036</v>
      </c>
      <c r="G92" t="str">
        <f t="shared" si="3"/>
        <v>-</v>
      </c>
    </row>
    <row r="93" spans="1:7" x14ac:dyDescent="0.25">
      <c r="A93" s="63">
        <v>3029</v>
      </c>
      <c r="B93" s="63" t="s">
        <v>424</v>
      </c>
      <c r="C93" s="63" t="s">
        <v>331</v>
      </c>
      <c r="D93" s="63" t="s">
        <v>332</v>
      </c>
      <c r="E93" s="63" t="s">
        <v>363</v>
      </c>
      <c r="F93" t="str">
        <f t="shared" si="2"/>
        <v>K037</v>
      </c>
      <c r="G93" t="str">
        <f t="shared" si="3"/>
        <v>-</v>
      </c>
    </row>
    <row r="94" spans="1:7" x14ac:dyDescent="0.25">
      <c r="A94" s="63">
        <v>3030</v>
      </c>
      <c r="B94" s="63" t="s">
        <v>425</v>
      </c>
      <c r="C94" s="63" t="s">
        <v>331</v>
      </c>
      <c r="D94" s="63" t="s">
        <v>332</v>
      </c>
      <c r="E94" s="63">
        <v>2</v>
      </c>
      <c r="F94" t="str">
        <f t="shared" si="2"/>
        <v>K041</v>
      </c>
      <c r="G94">
        <f t="shared" si="3"/>
        <v>2</v>
      </c>
    </row>
    <row r="95" spans="1:7" x14ac:dyDescent="0.25">
      <c r="A95" s="63">
        <v>3031</v>
      </c>
      <c r="B95" s="63" t="s">
        <v>426</v>
      </c>
      <c r="C95" s="63" t="s">
        <v>331</v>
      </c>
      <c r="D95" s="63" t="s">
        <v>332</v>
      </c>
      <c r="E95" s="63" t="s">
        <v>363</v>
      </c>
      <c r="F95" t="str">
        <f t="shared" si="2"/>
        <v>K043</v>
      </c>
      <c r="G95" t="str">
        <f t="shared" si="3"/>
        <v>-</v>
      </c>
    </row>
    <row r="96" spans="1:7" x14ac:dyDescent="0.25">
      <c r="A96" s="63">
        <v>3032</v>
      </c>
      <c r="B96" s="63" t="s">
        <v>427</v>
      </c>
      <c r="C96" s="63" t="s">
        <v>331</v>
      </c>
      <c r="D96" s="63" t="s">
        <v>332</v>
      </c>
      <c r="E96" s="63">
        <v>3</v>
      </c>
      <c r="F96" t="str">
        <f t="shared" si="2"/>
        <v>K081</v>
      </c>
      <c r="G96">
        <f t="shared" si="3"/>
        <v>3</v>
      </c>
    </row>
    <row r="97" spans="1:7" x14ac:dyDescent="0.25">
      <c r="A97" s="63">
        <v>3035</v>
      </c>
      <c r="B97" s="63" t="s">
        <v>428</v>
      </c>
      <c r="C97" s="63" t="s">
        <v>331</v>
      </c>
      <c r="D97" s="63" t="s">
        <v>332</v>
      </c>
      <c r="E97" s="63">
        <v>12</v>
      </c>
      <c r="F97" t="str">
        <f t="shared" si="2"/>
        <v>K086</v>
      </c>
      <c r="G97">
        <f t="shared" si="3"/>
        <v>12</v>
      </c>
    </row>
    <row r="98" spans="1:7" x14ac:dyDescent="0.25">
      <c r="A98" s="63">
        <v>3036</v>
      </c>
      <c r="B98" s="63" t="s">
        <v>429</v>
      </c>
      <c r="C98" s="63" t="s">
        <v>331</v>
      </c>
      <c r="D98" s="63" t="s">
        <v>332</v>
      </c>
      <c r="E98" s="63">
        <v>72</v>
      </c>
      <c r="F98" t="str">
        <f t="shared" si="2"/>
        <v>K086</v>
      </c>
      <c r="G98">
        <f t="shared" si="3"/>
        <v>72</v>
      </c>
    </row>
    <row r="99" spans="1:7" x14ac:dyDescent="0.25">
      <c r="A99" s="63">
        <v>3039</v>
      </c>
      <c r="B99" s="63" t="s">
        <v>430</v>
      </c>
      <c r="C99" s="63" t="s">
        <v>331</v>
      </c>
      <c r="D99" s="63" t="s">
        <v>332</v>
      </c>
      <c r="E99" s="63">
        <v>92</v>
      </c>
      <c r="F99" t="str">
        <f t="shared" si="2"/>
        <v>K091</v>
      </c>
      <c r="G99">
        <f t="shared" si="3"/>
        <v>92</v>
      </c>
    </row>
    <row r="100" spans="1:7" x14ac:dyDescent="0.25">
      <c r="A100" s="63">
        <v>3040</v>
      </c>
      <c r="B100" s="63" t="s">
        <v>431</v>
      </c>
      <c r="C100" s="63" t="s">
        <v>331</v>
      </c>
      <c r="D100" s="63" t="s">
        <v>332</v>
      </c>
      <c r="E100" s="63">
        <v>92</v>
      </c>
      <c r="F100" t="str">
        <f t="shared" si="2"/>
        <v>K091</v>
      </c>
      <c r="G100">
        <f t="shared" si="3"/>
        <v>92</v>
      </c>
    </row>
    <row r="101" spans="1:7" x14ac:dyDescent="0.25">
      <c r="A101" s="63">
        <v>3041</v>
      </c>
      <c r="B101" s="63" t="s">
        <v>432</v>
      </c>
      <c r="C101" s="63" t="s">
        <v>331</v>
      </c>
      <c r="D101" s="63" t="s">
        <v>332</v>
      </c>
      <c r="E101" s="63">
        <v>99</v>
      </c>
      <c r="F101" t="str">
        <f t="shared" si="2"/>
        <v>K092</v>
      </c>
      <c r="G101">
        <f t="shared" si="3"/>
        <v>99</v>
      </c>
    </row>
    <row r="102" spans="1:7" x14ac:dyDescent="0.25">
      <c r="A102" s="63">
        <v>3078</v>
      </c>
      <c r="B102" s="63" t="s">
        <v>433</v>
      </c>
      <c r="C102" s="63" t="s">
        <v>331</v>
      </c>
      <c r="D102" s="63" t="s">
        <v>332</v>
      </c>
      <c r="E102" s="63">
        <v>212</v>
      </c>
      <c r="F102" t="str">
        <f t="shared" si="2"/>
        <v>KPRD</v>
      </c>
      <c r="G102">
        <f t="shared" si="3"/>
        <v>212</v>
      </c>
    </row>
    <row r="103" spans="1:7" x14ac:dyDescent="0.25">
      <c r="A103" s="63">
        <v>4001</v>
      </c>
      <c r="B103" s="63" t="s">
        <v>434</v>
      </c>
      <c r="C103" s="63" t="s">
        <v>331</v>
      </c>
      <c r="D103" s="63" t="s">
        <v>332</v>
      </c>
      <c r="E103" s="63">
        <v>696</v>
      </c>
      <c r="F103" t="str">
        <f t="shared" si="2"/>
        <v>M001</v>
      </c>
      <c r="G103">
        <f t="shared" si="3"/>
        <v>696</v>
      </c>
    </row>
    <row r="104" spans="1:7" x14ac:dyDescent="0.25">
      <c r="A104" s="63">
        <v>4002</v>
      </c>
      <c r="B104" s="63" t="s">
        <v>435</v>
      </c>
      <c r="C104" s="63" t="s">
        <v>331</v>
      </c>
      <c r="D104" s="63" t="s">
        <v>332</v>
      </c>
      <c r="E104" s="63" t="s">
        <v>363</v>
      </c>
      <c r="F104" t="str">
        <f t="shared" si="2"/>
        <v>M001</v>
      </c>
      <c r="G104" t="str">
        <f t="shared" si="3"/>
        <v>-</v>
      </c>
    </row>
    <row r="105" spans="1:7" x14ac:dyDescent="0.25">
      <c r="A105" s="63">
        <v>4003</v>
      </c>
      <c r="B105" s="63" t="s">
        <v>436</v>
      </c>
      <c r="C105" s="63" t="s">
        <v>331</v>
      </c>
      <c r="D105" s="63" t="s">
        <v>332</v>
      </c>
      <c r="E105" s="63">
        <v>1099</v>
      </c>
      <c r="F105" t="str">
        <f t="shared" si="2"/>
        <v>M002</v>
      </c>
      <c r="G105">
        <f t="shared" si="3"/>
        <v>1099</v>
      </c>
    </row>
    <row r="106" spans="1:7" x14ac:dyDescent="0.25">
      <c r="A106" s="63">
        <v>4004</v>
      </c>
      <c r="B106" s="63" t="s">
        <v>437</v>
      </c>
      <c r="C106" s="63" t="s">
        <v>331</v>
      </c>
      <c r="D106" s="63" t="s">
        <v>332</v>
      </c>
      <c r="E106" s="63">
        <v>209</v>
      </c>
      <c r="F106" t="str">
        <f t="shared" si="2"/>
        <v>M002</v>
      </c>
      <c r="G106">
        <f t="shared" si="3"/>
        <v>209</v>
      </c>
    </row>
    <row r="107" spans="1:7" x14ac:dyDescent="0.25">
      <c r="A107" s="63">
        <v>4005</v>
      </c>
      <c r="B107" s="63" t="s">
        <v>438</v>
      </c>
      <c r="C107" s="63" t="s">
        <v>331</v>
      </c>
      <c r="D107" s="63" t="s">
        <v>332</v>
      </c>
      <c r="E107" s="63">
        <v>213</v>
      </c>
      <c r="F107" t="str">
        <f t="shared" si="2"/>
        <v>M003</v>
      </c>
      <c r="G107">
        <f t="shared" si="3"/>
        <v>213</v>
      </c>
    </row>
    <row r="108" spans="1:7" x14ac:dyDescent="0.25">
      <c r="A108" s="63">
        <v>4006</v>
      </c>
      <c r="B108" s="63" t="s">
        <v>439</v>
      </c>
      <c r="C108" s="63" t="s">
        <v>331</v>
      </c>
      <c r="D108" s="63" t="s">
        <v>332</v>
      </c>
      <c r="E108" s="63">
        <v>754</v>
      </c>
      <c r="F108" t="str">
        <f t="shared" si="2"/>
        <v>M003</v>
      </c>
      <c r="G108">
        <f t="shared" si="3"/>
        <v>754</v>
      </c>
    </row>
    <row r="109" spans="1:7" x14ac:dyDescent="0.25">
      <c r="A109" s="63">
        <v>4007</v>
      </c>
      <c r="B109" s="63" t="s">
        <v>440</v>
      </c>
      <c r="C109" s="63" t="s">
        <v>331</v>
      </c>
      <c r="D109" s="63" t="s">
        <v>332</v>
      </c>
      <c r="E109" s="63">
        <v>577</v>
      </c>
      <c r="F109" t="str">
        <f t="shared" si="2"/>
        <v>M004</v>
      </c>
      <c r="G109">
        <f t="shared" si="3"/>
        <v>577</v>
      </c>
    </row>
    <row r="110" spans="1:7" x14ac:dyDescent="0.25">
      <c r="A110" s="63">
        <v>4008</v>
      </c>
      <c r="B110" s="63" t="s">
        <v>441</v>
      </c>
      <c r="C110" s="63" t="s">
        <v>331</v>
      </c>
      <c r="D110" s="63" t="s">
        <v>332</v>
      </c>
      <c r="E110" s="63">
        <v>471</v>
      </c>
      <c r="F110" t="str">
        <f t="shared" si="2"/>
        <v>M004</v>
      </c>
      <c r="G110">
        <f t="shared" si="3"/>
        <v>471</v>
      </c>
    </row>
    <row r="111" spans="1:7" x14ac:dyDescent="0.25">
      <c r="A111" s="63">
        <v>4009</v>
      </c>
      <c r="B111" s="63" t="s">
        <v>442</v>
      </c>
      <c r="C111" s="63" t="s">
        <v>331</v>
      </c>
      <c r="D111" s="63" t="s">
        <v>332</v>
      </c>
      <c r="E111" s="63">
        <v>2165</v>
      </c>
      <c r="F111" t="str">
        <f t="shared" si="2"/>
        <v>M005</v>
      </c>
      <c r="G111">
        <f t="shared" si="3"/>
        <v>2165</v>
      </c>
    </row>
    <row r="112" spans="1:7" x14ac:dyDescent="0.25">
      <c r="A112" s="63">
        <v>4010</v>
      </c>
      <c r="B112" s="63" t="s">
        <v>443</v>
      </c>
      <c r="C112" s="63" t="s">
        <v>331</v>
      </c>
      <c r="D112" s="63" t="s">
        <v>332</v>
      </c>
      <c r="E112" s="63">
        <v>1277</v>
      </c>
      <c r="F112" t="str">
        <f t="shared" si="2"/>
        <v>M005</v>
      </c>
      <c r="G112">
        <f t="shared" si="3"/>
        <v>1277</v>
      </c>
    </row>
    <row r="113" spans="1:7" x14ac:dyDescent="0.25">
      <c r="A113" s="63">
        <v>4011</v>
      </c>
      <c r="B113" s="63" t="s">
        <v>444</v>
      </c>
      <c r="C113" s="63" t="s">
        <v>331</v>
      </c>
      <c r="D113" s="63" t="s">
        <v>332</v>
      </c>
      <c r="E113" s="63">
        <v>746</v>
      </c>
      <c r="F113" t="str">
        <f t="shared" si="2"/>
        <v>M007</v>
      </c>
      <c r="G113">
        <f t="shared" si="3"/>
        <v>746</v>
      </c>
    </row>
    <row r="114" spans="1:7" x14ac:dyDescent="0.25">
      <c r="A114" s="63">
        <v>4012</v>
      </c>
      <c r="B114" s="63" t="s">
        <v>445</v>
      </c>
      <c r="C114" s="63" t="s">
        <v>331</v>
      </c>
      <c r="D114" s="63" t="s">
        <v>332</v>
      </c>
      <c r="E114" s="63">
        <v>975</v>
      </c>
      <c r="F114" t="str">
        <f t="shared" si="2"/>
        <v>M007</v>
      </c>
      <c r="G114">
        <f t="shared" si="3"/>
        <v>975</v>
      </c>
    </row>
    <row r="115" spans="1:7" x14ac:dyDescent="0.25">
      <c r="A115" s="63">
        <v>4013</v>
      </c>
      <c r="B115" s="63" t="s">
        <v>446</v>
      </c>
      <c r="C115" s="63" t="s">
        <v>331</v>
      </c>
      <c r="D115" s="63" t="s">
        <v>332</v>
      </c>
      <c r="E115" s="63">
        <v>323</v>
      </c>
      <c r="F115" t="str">
        <f t="shared" si="2"/>
        <v>M008</v>
      </c>
      <c r="G115">
        <f t="shared" si="3"/>
        <v>323</v>
      </c>
    </row>
    <row r="116" spans="1:7" x14ac:dyDescent="0.25">
      <c r="A116" s="63">
        <v>4014</v>
      </c>
      <c r="B116" s="63" t="s">
        <v>447</v>
      </c>
      <c r="C116" s="63" t="s">
        <v>331</v>
      </c>
      <c r="D116" s="63" t="s">
        <v>332</v>
      </c>
      <c r="E116" s="63">
        <v>184</v>
      </c>
      <c r="F116" t="str">
        <f t="shared" si="2"/>
        <v>M008</v>
      </c>
      <c r="G116">
        <f t="shared" si="3"/>
        <v>184</v>
      </c>
    </row>
    <row r="117" spans="1:7" x14ac:dyDescent="0.25">
      <c r="A117" s="63">
        <v>4015</v>
      </c>
      <c r="B117" s="63" t="s">
        <v>448</v>
      </c>
      <c r="C117" s="63" t="s">
        <v>449</v>
      </c>
      <c r="D117" s="63" t="s">
        <v>450</v>
      </c>
      <c r="E117" s="63">
        <v>588</v>
      </c>
      <c r="F117" t="str">
        <f t="shared" si="2"/>
        <v>M009</v>
      </c>
      <c r="G117">
        <f t="shared" si="3"/>
        <v>588</v>
      </c>
    </row>
    <row r="118" spans="1:7" x14ac:dyDescent="0.25">
      <c r="A118" s="63">
        <v>4016</v>
      </c>
      <c r="B118" s="63" t="s">
        <v>451</v>
      </c>
      <c r="C118" s="63" t="s">
        <v>449</v>
      </c>
      <c r="D118" s="63" t="s">
        <v>450</v>
      </c>
      <c r="E118" s="63">
        <v>679</v>
      </c>
      <c r="F118" t="str">
        <f t="shared" si="2"/>
        <v>M009</v>
      </c>
      <c r="G118">
        <f t="shared" si="3"/>
        <v>679</v>
      </c>
    </row>
    <row r="119" spans="1:7" x14ac:dyDescent="0.25">
      <c r="A119" s="63">
        <v>4017</v>
      </c>
      <c r="B119" s="63" t="s">
        <v>452</v>
      </c>
      <c r="C119" s="63" t="s">
        <v>331</v>
      </c>
      <c r="D119" s="63" t="s">
        <v>332</v>
      </c>
      <c r="E119" s="63">
        <v>2590</v>
      </c>
      <c r="F119" t="str">
        <f t="shared" si="2"/>
        <v>M00A</v>
      </c>
      <c r="G119">
        <f t="shared" si="3"/>
        <v>2590</v>
      </c>
    </row>
    <row r="120" spans="1:7" x14ac:dyDescent="0.25">
      <c r="A120" s="63">
        <v>4018</v>
      </c>
      <c r="B120" s="63" t="s">
        <v>453</v>
      </c>
      <c r="C120" s="63" t="s">
        <v>331</v>
      </c>
      <c r="D120" s="63" t="s">
        <v>332</v>
      </c>
      <c r="E120" s="63">
        <v>2784</v>
      </c>
      <c r="F120" t="str">
        <f t="shared" si="2"/>
        <v>M00A</v>
      </c>
      <c r="G120">
        <f t="shared" si="3"/>
        <v>2784</v>
      </c>
    </row>
    <row r="121" spans="1:7" x14ac:dyDescent="0.25">
      <c r="A121" s="63">
        <v>4019</v>
      </c>
      <c r="B121" s="63" t="s">
        <v>454</v>
      </c>
      <c r="C121" s="63" t="s">
        <v>331</v>
      </c>
      <c r="D121" s="63" t="s">
        <v>332</v>
      </c>
      <c r="E121" s="63">
        <v>1009</v>
      </c>
      <c r="F121" t="str">
        <f t="shared" si="2"/>
        <v>M00B</v>
      </c>
      <c r="G121">
        <f t="shared" si="3"/>
        <v>1009</v>
      </c>
    </row>
    <row r="122" spans="1:7" x14ac:dyDescent="0.25">
      <c r="A122" s="63">
        <v>4020</v>
      </c>
      <c r="B122" s="63" t="s">
        <v>455</v>
      </c>
      <c r="C122" s="63" t="s">
        <v>331</v>
      </c>
      <c r="D122" s="63" t="s">
        <v>332</v>
      </c>
      <c r="E122" s="63">
        <v>684</v>
      </c>
      <c r="F122" t="str">
        <f t="shared" si="2"/>
        <v>M00B</v>
      </c>
      <c r="G122">
        <f t="shared" si="3"/>
        <v>684</v>
      </c>
    </row>
    <row r="123" spans="1:7" x14ac:dyDescent="0.25">
      <c r="A123" s="63">
        <v>4021</v>
      </c>
      <c r="B123" s="63" t="s">
        <v>456</v>
      </c>
      <c r="C123" s="63" t="s">
        <v>331</v>
      </c>
      <c r="D123" s="63" t="s">
        <v>332</v>
      </c>
      <c r="E123" s="63">
        <v>233</v>
      </c>
      <c r="F123" t="str">
        <f t="shared" si="2"/>
        <v>M00C</v>
      </c>
      <c r="G123">
        <f t="shared" si="3"/>
        <v>233</v>
      </c>
    </row>
    <row r="124" spans="1:7" x14ac:dyDescent="0.25">
      <c r="A124" s="63">
        <v>4022</v>
      </c>
      <c r="B124" s="63" t="s">
        <v>457</v>
      </c>
      <c r="C124" s="63" t="s">
        <v>331</v>
      </c>
      <c r="D124" s="63" t="s">
        <v>332</v>
      </c>
      <c r="E124" s="63">
        <v>1952</v>
      </c>
      <c r="F124" t="str">
        <f t="shared" si="2"/>
        <v>M00C</v>
      </c>
      <c r="G124">
        <f t="shared" si="3"/>
        <v>1952</v>
      </c>
    </row>
    <row r="125" spans="1:7" x14ac:dyDescent="0.25">
      <c r="A125" s="63">
        <v>4023</v>
      </c>
      <c r="B125" s="63" t="s">
        <v>458</v>
      </c>
      <c r="C125" s="63" t="s">
        <v>331</v>
      </c>
      <c r="D125" s="63" t="s">
        <v>332</v>
      </c>
      <c r="E125" s="63">
        <v>2979</v>
      </c>
      <c r="F125" t="str">
        <f t="shared" si="2"/>
        <v>M00D</v>
      </c>
      <c r="G125">
        <f t="shared" si="3"/>
        <v>2979</v>
      </c>
    </row>
    <row r="126" spans="1:7" x14ac:dyDescent="0.25">
      <c r="A126" s="63">
        <v>4024</v>
      </c>
      <c r="B126" s="63" t="s">
        <v>459</v>
      </c>
      <c r="C126" s="63" t="s">
        <v>331</v>
      </c>
      <c r="D126" s="63" t="s">
        <v>332</v>
      </c>
      <c r="E126" s="63">
        <v>4614</v>
      </c>
      <c r="F126" t="str">
        <f t="shared" si="2"/>
        <v>M00D</v>
      </c>
      <c r="G126">
        <f t="shared" si="3"/>
        <v>4614</v>
      </c>
    </row>
    <row r="127" spans="1:7" x14ac:dyDescent="0.25">
      <c r="A127" s="63">
        <v>4025</v>
      </c>
      <c r="B127" s="63" t="s">
        <v>460</v>
      </c>
      <c r="C127" s="63" t="s">
        <v>331</v>
      </c>
      <c r="D127" s="63" t="s">
        <v>332</v>
      </c>
      <c r="E127" s="63">
        <v>2924</v>
      </c>
      <c r="F127" t="str">
        <f t="shared" si="2"/>
        <v>M00E</v>
      </c>
      <c r="G127">
        <f t="shared" si="3"/>
        <v>2924</v>
      </c>
    </row>
    <row r="128" spans="1:7" x14ac:dyDescent="0.25">
      <c r="A128" s="63">
        <v>4026</v>
      </c>
      <c r="B128" s="63" t="s">
        <v>461</v>
      </c>
      <c r="C128" s="63" t="s">
        <v>331</v>
      </c>
      <c r="D128" s="63" t="s">
        <v>332</v>
      </c>
      <c r="E128" s="63">
        <v>2911</v>
      </c>
      <c r="F128" t="str">
        <f t="shared" si="2"/>
        <v>M00E</v>
      </c>
      <c r="G128">
        <f t="shared" si="3"/>
        <v>2911</v>
      </c>
    </row>
    <row r="129" spans="1:7" x14ac:dyDescent="0.25">
      <c r="A129" s="63">
        <v>4027</v>
      </c>
      <c r="B129" s="63" t="s">
        <v>462</v>
      </c>
      <c r="C129" s="63" t="s">
        <v>331</v>
      </c>
      <c r="D129" s="63" t="s">
        <v>332</v>
      </c>
      <c r="E129" s="63">
        <v>609</v>
      </c>
      <c r="F129" t="str">
        <f t="shared" si="2"/>
        <v>M010</v>
      </c>
      <c r="G129">
        <f t="shared" si="3"/>
        <v>609</v>
      </c>
    </row>
    <row r="130" spans="1:7" x14ac:dyDescent="0.25">
      <c r="A130" s="63">
        <v>4028</v>
      </c>
      <c r="B130" s="63" t="s">
        <v>463</v>
      </c>
      <c r="C130" s="63" t="s">
        <v>331</v>
      </c>
      <c r="D130" s="63" t="s">
        <v>332</v>
      </c>
      <c r="E130" s="63" t="s">
        <v>363</v>
      </c>
      <c r="F130" t="str">
        <f t="shared" si="2"/>
        <v>M010</v>
      </c>
      <c r="G130" t="str">
        <f t="shared" si="3"/>
        <v>-</v>
      </c>
    </row>
    <row r="131" spans="1:7" x14ac:dyDescent="0.25">
      <c r="A131" s="63">
        <v>4029</v>
      </c>
      <c r="B131" s="63" t="s">
        <v>464</v>
      </c>
      <c r="C131" s="63" t="s">
        <v>331</v>
      </c>
      <c r="D131" s="63" t="s">
        <v>332</v>
      </c>
      <c r="E131" s="63">
        <v>660</v>
      </c>
      <c r="F131" t="str">
        <f t="shared" ref="F131:F194" si="4">LEFT(B131,LEN(B131)-2)</f>
        <v>M011</v>
      </c>
      <c r="G131">
        <f t="shared" ref="G131:G194" si="5">E131</f>
        <v>660</v>
      </c>
    </row>
    <row r="132" spans="1:7" x14ac:dyDescent="0.25">
      <c r="A132" s="63">
        <v>4030</v>
      </c>
      <c r="B132" s="63" t="s">
        <v>465</v>
      </c>
      <c r="C132" s="63" t="s">
        <v>331</v>
      </c>
      <c r="D132" s="63" t="s">
        <v>332</v>
      </c>
      <c r="E132" s="63">
        <v>614</v>
      </c>
      <c r="F132" t="str">
        <f t="shared" si="4"/>
        <v>M011</v>
      </c>
      <c r="G132">
        <f t="shared" si="5"/>
        <v>614</v>
      </c>
    </row>
    <row r="133" spans="1:7" x14ac:dyDescent="0.25">
      <c r="A133" s="63">
        <v>4031</v>
      </c>
      <c r="B133" s="63" t="s">
        <v>466</v>
      </c>
      <c r="C133" s="63" t="s">
        <v>331</v>
      </c>
      <c r="D133" s="63" t="s">
        <v>332</v>
      </c>
      <c r="E133" s="63">
        <v>68</v>
      </c>
      <c r="F133" t="str">
        <f t="shared" si="4"/>
        <v>M012</v>
      </c>
      <c r="G133">
        <f t="shared" si="5"/>
        <v>68</v>
      </c>
    </row>
    <row r="134" spans="1:7" x14ac:dyDescent="0.25">
      <c r="A134" s="63">
        <v>4032</v>
      </c>
      <c r="B134" s="63" t="s">
        <v>467</v>
      </c>
      <c r="C134" s="63" t="s">
        <v>331</v>
      </c>
      <c r="D134" s="63" t="s">
        <v>332</v>
      </c>
      <c r="E134" s="63">
        <v>1071</v>
      </c>
      <c r="F134" t="str">
        <f t="shared" si="4"/>
        <v>M012</v>
      </c>
      <c r="G134">
        <f t="shared" si="5"/>
        <v>1071</v>
      </c>
    </row>
    <row r="135" spans="1:7" x14ac:dyDescent="0.25">
      <c r="A135" s="63">
        <v>4033</v>
      </c>
      <c r="B135" s="63" t="s">
        <v>468</v>
      </c>
      <c r="C135" s="63" t="s">
        <v>331</v>
      </c>
      <c r="D135" s="63" t="s">
        <v>332</v>
      </c>
      <c r="E135" s="63">
        <v>178</v>
      </c>
      <c r="F135" t="str">
        <f t="shared" si="4"/>
        <v>M013</v>
      </c>
      <c r="G135">
        <f t="shared" si="5"/>
        <v>178</v>
      </c>
    </row>
    <row r="136" spans="1:7" x14ac:dyDescent="0.25">
      <c r="A136" s="63">
        <v>4034</v>
      </c>
      <c r="B136" s="63" t="s">
        <v>469</v>
      </c>
      <c r="C136" s="63" t="s">
        <v>331</v>
      </c>
      <c r="D136" s="63" t="s">
        <v>332</v>
      </c>
      <c r="E136" s="63">
        <v>210</v>
      </c>
      <c r="F136" t="str">
        <f t="shared" si="4"/>
        <v>M013</v>
      </c>
      <c r="G136">
        <f t="shared" si="5"/>
        <v>210</v>
      </c>
    </row>
    <row r="137" spans="1:7" x14ac:dyDescent="0.25">
      <c r="A137" s="63">
        <v>4035</v>
      </c>
      <c r="B137" s="63" t="s">
        <v>470</v>
      </c>
      <c r="C137" s="63" t="s">
        <v>331</v>
      </c>
      <c r="D137" s="63" t="s">
        <v>332</v>
      </c>
      <c r="E137" s="63" t="s">
        <v>363</v>
      </c>
      <c r="F137" t="str">
        <f t="shared" si="4"/>
        <v>M014</v>
      </c>
      <c r="G137" t="str">
        <f t="shared" si="5"/>
        <v>-</v>
      </c>
    </row>
    <row r="138" spans="1:7" x14ac:dyDescent="0.25">
      <c r="A138" s="63">
        <v>4036</v>
      </c>
      <c r="B138" s="63" t="s">
        <v>471</v>
      </c>
      <c r="C138" s="63" t="s">
        <v>331</v>
      </c>
      <c r="D138" s="63" t="s">
        <v>332</v>
      </c>
      <c r="E138" s="63">
        <v>502</v>
      </c>
      <c r="F138" t="str">
        <f t="shared" si="4"/>
        <v>M014</v>
      </c>
      <c r="G138">
        <f t="shared" si="5"/>
        <v>502</v>
      </c>
    </row>
    <row r="139" spans="1:7" x14ac:dyDescent="0.25">
      <c r="A139" s="63">
        <v>4039</v>
      </c>
      <c r="B139" s="63" t="s">
        <v>472</v>
      </c>
      <c r="C139" s="63" t="s">
        <v>331</v>
      </c>
      <c r="D139" s="63" t="s">
        <v>332</v>
      </c>
      <c r="E139" s="63">
        <v>416</v>
      </c>
      <c r="F139" t="str">
        <f t="shared" si="4"/>
        <v>M016</v>
      </c>
      <c r="G139">
        <f t="shared" si="5"/>
        <v>416</v>
      </c>
    </row>
    <row r="140" spans="1:7" x14ac:dyDescent="0.25">
      <c r="A140" s="63">
        <v>4040</v>
      </c>
      <c r="B140" s="63" t="s">
        <v>473</v>
      </c>
      <c r="C140" s="63" t="s">
        <v>331</v>
      </c>
      <c r="D140" s="63" t="s">
        <v>332</v>
      </c>
      <c r="E140" s="63">
        <v>502</v>
      </c>
      <c r="F140" t="str">
        <f t="shared" si="4"/>
        <v>M016</v>
      </c>
      <c r="G140">
        <f t="shared" si="5"/>
        <v>502</v>
      </c>
    </row>
    <row r="141" spans="1:7" x14ac:dyDescent="0.25">
      <c r="A141" s="63">
        <v>4047</v>
      </c>
      <c r="B141" s="63" t="s">
        <v>474</v>
      </c>
      <c r="C141" s="63" t="s">
        <v>331</v>
      </c>
      <c r="D141" s="63" t="s">
        <v>332</v>
      </c>
      <c r="E141" s="63">
        <v>283</v>
      </c>
      <c r="F141" t="str">
        <f t="shared" si="4"/>
        <v>M021</v>
      </c>
      <c r="G141">
        <f t="shared" si="5"/>
        <v>283</v>
      </c>
    </row>
    <row r="142" spans="1:7" x14ac:dyDescent="0.25">
      <c r="A142" s="63">
        <v>4048</v>
      </c>
      <c r="B142" s="63" t="s">
        <v>475</v>
      </c>
      <c r="C142" s="63" t="s">
        <v>449</v>
      </c>
      <c r="D142" s="63" t="s">
        <v>450</v>
      </c>
      <c r="E142" s="63">
        <v>457</v>
      </c>
      <c r="F142" t="str">
        <f t="shared" si="4"/>
        <v>M021</v>
      </c>
      <c r="G142">
        <f t="shared" si="5"/>
        <v>457</v>
      </c>
    </row>
    <row r="143" spans="1:7" x14ac:dyDescent="0.25">
      <c r="A143" s="63">
        <v>4049</v>
      </c>
      <c r="B143" s="63" t="s">
        <v>476</v>
      </c>
      <c r="C143" s="63" t="s">
        <v>331</v>
      </c>
      <c r="D143" s="63" t="s">
        <v>332</v>
      </c>
      <c r="E143" s="63" t="s">
        <v>363</v>
      </c>
      <c r="F143" t="str">
        <f t="shared" si="4"/>
        <v>M022</v>
      </c>
      <c r="G143" t="str">
        <f t="shared" si="5"/>
        <v>-</v>
      </c>
    </row>
    <row r="144" spans="1:7" x14ac:dyDescent="0.25">
      <c r="A144" s="63">
        <v>4050</v>
      </c>
      <c r="B144" s="63" t="s">
        <v>477</v>
      </c>
      <c r="C144" s="63" t="s">
        <v>331</v>
      </c>
      <c r="D144" s="63" t="s">
        <v>332</v>
      </c>
      <c r="E144" s="63" t="s">
        <v>363</v>
      </c>
      <c r="F144" t="str">
        <f t="shared" si="4"/>
        <v>M022</v>
      </c>
      <c r="G144" t="str">
        <f t="shared" si="5"/>
        <v>-</v>
      </c>
    </row>
    <row r="145" spans="1:7" x14ac:dyDescent="0.25">
      <c r="A145" s="63">
        <v>4051</v>
      </c>
      <c r="B145" s="63" t="s">
        <v>478</v>
      </c>
      <c r="C145" s="63" t="s">
        <v>331</v>
      </c>
      <c r="D145" s="63" t="s">
        <v>332</v>
      </c>
      <c r="E145" s="63">
        <v>645</v>
      </c>
      <c r="F145" t="str">
        <f t="shared" si="4"/>
        <v>M024</v>
      </c>
      <c r="G145">
        <f t="shared" si="5"/>
        <v>645</v>
      </c>
    </row>
    <row r="146" spans="1:7" x14ac:dyDescent="0.25">
      <c r="A146" s="63">
        <v>4052</v>
      </c>
      <c r="B146" s="63" t="s">
        <v>479</v>
      </c>
      <c r="C146" s="63" t="s">
        <v>331</v>
      </c>
      <c r="D146" s="63" t="s">
        <v>332</v>
      </c>
      <c r="E146" s="63">
        <v>639</v>
      </c>
      <c r="F146" t="str">
        <f t="shared" si="4"/>
        <v>M024</v>
      </c>
      <c r="G146">
        <f t="shared" si="5"/>
        <v>639</v>
      </c>
    </row>
    <row r="147" spans="1:7" x14ac:dyDescent="0.25">
      <c r="A147" s="63">
        <v>4053</v>
      </c>
      <c r="B147" s="63" t="s">
        <v>480</v>
      </c>
      <c r="C147" s="63" t="s">
        <v>331</v>
      </c>
      <c r="D147" s="63" t="s">
        <v>332</v>
      </c>
      <c r="E147" s="63">
        <v>88</v>
      </c>
      <c r="F147" t="str">
        <f t="shared" si="4"/>
        <v>M025</v>
      </c>
      <c r="G147">
        <f t="shared" si="5"/>
        <v>88</v>
      </c>
    </row>
    <row r="148" spans="1:7" x14ac:dyDescent="0.25">
      <c r="A148" s="63">
        <v>4054</v>
      </c>
      <c r="B148" s="63" t="s">
        <v>481</v>
      </c>
      <c r="C148" s="63" t="s">
        <v>331</v>
      </c>
      <c r="D148" s="63" t="s">
        <v>332</v>
      </c>
      <c r="E148" s="63">
        <v>72</v>
      </c>
      <c r="F148" t="str">
        <f t="shared" si="4"/>
        <v>M025</v>
      </c>
      <c r="G148">
        <f t="shared" si="5"/>
        <v>72</v>
      </c>
    </row>
    <row r="149" spans="1:7" x14ac:dyDescent="0.25">
      <c r="A149" s="63">
        <v>4055</v>
      </c>
      <c r="B149" s="63" t="s">
        <v>482</v>
      </c>
      <c r="C149" s="63" t="s">
        <v>331</v>
      </c>
      <c r="D149" s="63" t="s">
        <v>332</v>
      </c>
      <c r="E149" s="63">
        <v>405</v>
      </c>
      <c r="F149" t="str">
        <f t="shared" si="4"/>
        <v>M026</v>
      </c>
      <c r="G149">
        <f t="shared" si="5"/>
        <v>405</v>
      </c>
    </row>
    <row r="150" spans="1:7" x14ac:dyDescent="0.25">
      <c r="A150" s="63">
        <v>4056</v>
      </c>
      <c r="B150" s="63" t="s">
        <v>483</v>
      </c>
      <c r="C150" s="63" t="s">
        <v>331</v>
      </c>
      <c r="D150" s="63" t="s">
        <v>332</v>
      </c>
      <c r="E150" s="63">
        <v>120</v>
      </c>
      <c r="F150" t="str">
        <f t="shared" si="4"/>
        <v>M026</v>
      </c>
      <c r="G150">
        <f t="shared" si="5"/>
        <v>120</v>
      </c>
    </row>
    <row r="151" spans="1:7" x14ac:dyDescent="0.25">
      <c r="A151" s="63">
        <v>4057</v>
      </c>
      <c r="B151" s="63" t="s">
        <v>484</v>
      </c>
      <c r="C151" s="63" t="s">
        <v>331</v>
      </c>
      <c r="D151" s="63" t="s">
        <v>332</v>
      </c>
      <c r="E151" s="63">
        <v>828</v>
      </c>
      <c r="F151" t="str">
        <f t="shared" si="4"/>
        <v>M027</v>
      </c>
      <c r="G151">
        <f t="shared" si="5"/>
        <v>828</v>
      </c>
    </row>
    <row r="152" spans="1:7" x14ac:dyDescent="0.25">
      <c r="A152" s="63">
        <v>4058</v>
      </c>
      <c r="B152" s="63" t="s">
        <v>485</v>
      </c>
      <c r="C152" s="63" t="s">
        <v>331</v>
      </c>
      <c r="D152" s="63" t="s">
        <v>332</v>
      </c>
      <c r="E152" s="63">
        <v>143</v>
      </c>
      <c r="F152" t="str">
        <f t="shared" si="4"/>
        <v>M027</v>
      </c>
      <c r="G152">
        <f t="shared" si="5"/>
        <v>143</v>
      </c>
    </row>
    <row r="153" spans="1:7" x14ac:dyDescent="0.25">
      <c r="A153" s="63">
        <v>4059</v>
      </c>
      <c r="B153" s="63" t="s">
        <v>486</v>
      </c>
      <c r="C153" s="63" t="s">
        <v>449</v>
      </c>
      <c r="D153" s="63" t="s">
        <v>450</v>
      </c>
      <c r="E153" s="63">
        <v>730</v>
      </c>
      <c r="F153" t="str">
        <f t="shared" si="4"/>
        <v>M028</v>
      </c>
      <c r="G153">
        <f t="shared" si="5"/>
        <v>730</v>
      </c>
    </row>
    <row r="154" spans="1:7" x14ac:dyDescent="0.25">
      <c r="A154" s="63">
        <v>4060</v>
      </c>
      <c r="B154" s="63" t="s">
        <v>487</v>
      </c>
      <c r="C154" s="63" t="s">
        <v>331</v>
      </c>
      <c r="D154" s="63" t="s">
        <v>332</v>
      </c>
      <c r="E154" s="63">
        <v>71</v>
      </c>
      <c r="F154" t="str">
        <f t="shared" si="4"/>
        <v>M028</v>
      </c>
      <c r="G154">
        <f t="shared" si="5"/>
        <v>71</v>
      </c>
    </row>
    <row r="155" spans="1:7" x14ac:dyDescent="0.25">
      <c r="A155" s="63">
        <v>4063</v>
      </c>
      <c r="B155" s="63" t="s">
        <v>488</v>
      </c>
      <c r="C155" s="63" t="s">
        <v>331</v>
      </c>
      <c r="D155" s="63" t="s">
        <v>332</v>
      </c>
      <c r="E155" s="63">
        <v>101</v>
      </c>
      <c r="F155" t="str">
        <f t="shared" si="4"/>
        <v>M030</v>
      </c>
      <c r="G155">
        <f t="shared" si="5"/>
        <v>101</v>
      </c>
    </row>
    <row r="156" spans="1:7" x14ac:dyDescent="0.25">
      <c r="A156" s="63">
        <v>4064</v>
      </c>
      <c r="B156" s="63" t="s">
        <v>489</v>
      </c>
      <c r="C156" s="63" t="s">
        <v>331</v>
      </c>
      <c r="D156" s="63" t="s">
        <v>332</v>
      </c>
      <c r="E156" s="63">
        <v>110</v>
      </c>
      <c r="F156" t="str">
        <f t="shared" si="4"/>
        <v>M030</v>
      </c>
      <c r="G156">
        <f t="shared" si="5"/>
        <v>110</v>
      </c>
    </row>
    <row r="157" spans="1:7" x14ac:dyDescent="0.25">
      <c r="A157" s="63">
        <v>4065</v>
      </c>
      <c r="B157" s="63" t="s">
        <v>490</v>
      </c>
      <c r="C157" s="63" t="s">
        <v>331</v>
      </c>
      <c r="D157" s="63" t="s">
        <v>332</v>
      </c>
      <c r="E157" s="63">
        <v>297</v>
      </c>
      <c r="F157" t="str">
        <f t="shared" si="4"/>
        <v>M031</v>
      </c>
      <c r="G157">
        <f t="shared" si="5"/>
        <v>297</v>
      </c>
    </row>
    <row r="158" spans="1:7" x14ac:dyDescent="0.25">
      <c r="A158" s="63">
        <v>4066</v>
      </c>
      <c r="B158" s="63" t="s">
        <v>491</v>
      </c>
      <c r="C158" s="63" t="s">
        <v>331</v>
      </c>
      <c r="D158" s="63" t="s">
        <v>332</v>
      </c>
      <c r="E158" s="63">
        <v>579</v>
      </c>
      <c r="F158" t="str">
        <f t="shared" si="4"/>
        <v>M031</v>
      </c>
      <c r="G158">
        <f t="shared" si="5"/>
        <v>579</v>
      </c>
    </row>
    <row r="159" spans="1:7" x14ac:dyDescent="0.25">
      <c r="A159" s="63">
        <v>4067</v>
      </c>
      <c r="B159" s="63" t="s">
        <v>492</v>
      </c>
      <c r="C159" s="63" t="s">
        <v>331</v>
      </c>
      <c r="D159" s="63" t="s">
        <v>332</v>
      </c>
      <c r="E159" s="63">
        <v>438</v>
      </c>
      <c r="F159" t="str">
        <f t="shared" si="4"/>
        <v>M032</v>
      </c>
      <c r="G159">
        <f t="shared" si="5"/>
        <v>438</v>
      </c>
    </row>
    <row r="160" spans="1:7" x14ac:dyDescent="0.25">
      <c r="A160" s="63">
        <v>4068</v>
      </c>
      <c r="B160" s="63" t="s">
        <v>493</v>
      </c>
      <c r="C160" s="63" t="s">
        <v>331</v>
      </c>
      <c r="D160" s="63" t="s">
        <v>332</v>
      </c>
      <c r="E160" s="63">
        <v>918</v>
      </c>
      <c r="F160" t="str">
        <f t="shared" si="4"/>
        <v>M032</v>
      </c>
      <c r="G160">
        <f t="shared" si="5"/>
        <v>918</v>
      </c>
    </row>
    <row r="161" spans="1:7" x14ac:dyDescent="0.25">
      <c r="A161" s="63">
        <v>4069</v>
      </c>
      <c r="B161" s="63" t="s">
        <v>494</v>
      </c>
      <c r="C161" s="63" t="s">
        <v>331</v>
      </c>
      <c r="D161" s="63" t="s">
        <v>332</v>
      </c>
      <c r="E161" s="63">
        <v>387</v>
      </c>
      <c r="F161" t="str">
        <f t="shared" si="4"/>
        <v>M033</v>
      </c>
      <c r="G161">
        <f t="shared" si="5"/>
        <v>387</v>
      </c>
    </row>
    <row r="162" spans="1:7" x14ac:dyDescent="0.25">
      <c r="A162" s="63">
        <v>4070</v>
      </c>
      <c r="B162" s="63" t="s">
        <v>495</v>
      </c>
      <c r="C162" s="63" t="s">
        <v>331</v>
      </c>
      <c r="D162" s="63" t="s">
        <v>332</v>
      </c>
      <c r="E162" s="63">
        <v>311</v>
      </c>
      <c r="F162" t="str">
        <f t="shared" si="4"/>
        <v>M033</v>
      </c>
      <c r="G162">
        <f t="shared" si="5"/>
        <v>311</v>
      </c>
    </row>
    <row r="163" spans="1:7" x14ac:dyDescent="0.25">
      <c r="A163" s="63">
        <v>4071</v>
      </c>
      <c r="B163" s="63" t="s">
        <v>496</v>
      </c>
      <c r="C163" s="63" t="s">
        <v>331</v>
      </c>
      <c r="D163" s="63" t="s">
        <v>332</v>
      </c>
      <c r="E163" s="63">
        <v>2077</v>
      </c>
      <c r="F163" t="str">
        <f t="shared" si="4"/>
        <v>M036</v>
      </c>
      <c r="G163">
        <f t="shared" si="5"/>
        <v>2077</v>
      </c>
    </row>
    <row r="164" spans="1:7" x14ac:dyDescent="0.25">
      <c r="A164" s="63">
        <v>4072</v>
      </c>
      <c r="B164" s="63" t="s">
        <v>497</v>
      </c>
      <c r="C164" s="63" t="s">
        <v>331</v>
      </c>
      <c r="D164" s="63" t="s">
        <v>332</v>
      </c>
      <c r="E164" s="63">
        <v>1356</v>
      </c>
      <c r="F164" t="str">
        <f t="shared" si="4"/>
        <v>M036</v>
      </c>
      <c r="G164">
        <f t="shared" si="5"/>
        <v>1356</v>
      </c>
    </row>
    <row r="165" spans="1:7" x14ac:dyDescent="0.25">
      <c r="A165" s="63">
        <v>4075</v>
      </c>
      <c r="B165" s="63" t="s">
        <v>498</v>
      </c>
      <c r="C165" s="63" t="s">
        <v>331</v>
      </c>
      <c r="D165" s="63" t="s">
        <v>332</v>
      </c>
      <c r="E165" s="63">
        <v>1003</v>
      </c>
      <c r="F165" t="str">
        <f t="shared" si="4"/>
        <v>M040</v>
      </c>
      <c r="G165">
        <f t="shared" si="5"/>
        <v>1003</v>
      </c>
    </row>
    <row r="166" spans="1:7" x14ac:dyDescent="0.25">
      <c r="A166" s="63">
        <v>4076</v>
      </c>
      <c r="B166" s="63" t="s">
        <v>499</v>
      </c>
      <c r="C166" s="63" t="s">
        <v>331</v>
      </c>
      <c r="D166" s="63" t="s">
        <v>332</v>
      </c>
      <c r="E166" s="63">
        <v>768</v>
      </c>
      <c r="F166" t="str">
        <f t="shared" si="4"/>
        <v>M040</v>
      </c>
      <c r="G166">
        <f t="shared" si="5"/>
        <v>768</v>
      </c>
    </row>
    <row r="167" spans="1:7" x14ac:dyDescent="0.25">
      <c r="A167" s="63">
        <v>4077</v>
      </c>
      <c r="B167" s="63" t="s">
        <v>500</v>
      </c>
      <c r="C167" s="63" t="s">
        <v>331</v>
      </c>
      <c r="D167" s="63" t="s">
        <v>332</v>
      </c>
      <c r="E167" s="63">
        <v>797</v>
      </c>
      <c r="F167" t="str">
        <f t="shared" si="4"/>
        <v>M041</v>
      </c>
      <c r="G167">
        <f t="shared" si="5"/>
        <v>797</v>
      </c>
    </row>
    <row r="168" spans="1:7" x14ac:dyDescent="0.25">
      <c r="A168" s="63">
        <v>4078</v>
      </c>
      <c r="B168" s="63" t="s">
        <v>501</v>
      </c>
      <c r="C168" s="63" t="s">
        <v>331</v>
      </c>
      <c r="D168" s="63" t="s">
        <v>332</v>
      </c>
      <c r="E168" s="63">
        <v>398</v>
      </c>
      <c r="F168" t="str">
        <f t="shared" si="4"/>
        <v>M041</v>
      </c>
      <c r="G168">
        <f t="shared" si="5"/>
        <v>398</v>
      </c>
    </row>
    <row r="169" spans="1:7" x14ac:dyDescent="0.25">
      <c r="A169" s="63">
        <v>4079</v>
      </c>
      <c r="B169" s="63" t="s">
        <v>502</v>
      </c>
      <c r="C169" s="63" t="s">
        <v>331</v>
      </c>
      <c r="D169" s="63" t="s">
        <v>332</v>
      </c>
      <c r="E169" s="63">
        <v>869</v>
      </c>
      <c r="F169" t="str">
        <f t="shared" si="4"/>
        <v>M041</v>
      </c>
      <c r="G169">
        <f t="shared" si="5"/>
        <v>869</v>
      </c>
    </row>
    <row r="170" spans="1:7" x14ac:dyDescent="0.25">
      <c r="A170" s="63">
        <v>4080</v>
      </c>
      <c r="B170" s="63" t="s">
        <v>503</v>
      </c>
      <c r="C170" s="63" t="s">
        <v>331</v>
      </c>
      <c r="D170" s="63" t="s">
        <v>332</v>
      </c>
      <c r="E170" s="63">
        <v>43</v>
      </c>
      <c r="F170" t="str">
        <f t="shared" si="4"/>
        <v>M043</v>
      </c>
      <c r="G170">
        <f t="shared" si="5"/>
        <v>43</v>
      </c>
    </row>
    <row r="171" spans="1:7" x14ac:dyDescent="0.25">
      <c r="A171" s="63">
        <v>4081</v>
      </c>
      <c r="B171" s="63" t="s">
        <v>504</v>
      </c>
      <c r="C171" s="63" t="s">
        <v>331</v>
      </c>
      <c r="D171" s="63" t="s">
        <v>332</v>
      </c>
      <c r="E171" s="63">
        <v>53</v>
      </c>
      <c r="F171" t="str">
        <f t="shared" si="4"/>
        <v>M043</v>
      </c>
      <c r="G171">
        <f t="shared" si="5"/>
        <v>53</v>
      </c>
    </row>
    <row r="172" spans="1:7" x14ac:dyDescent="0.25">
      <c r="A172" s="63">
        <v>4082</v>
      </c>
      <c r="B172" s="63" t="s">
        <v>505</v>
      </c>
      <c r="C172" s="63" t="s">
        <v>331</v>
      </c>
      <c r="D172" s="63" t="s">
        <v>332</v>
      </c>
      <c r="E172" s="63">
        <v>1849</v>
      </c>
      <c r="F172" t="str">
        <f t="shared" si="4"/>
        <v>M044</v>
      </c>
      <c r="G172">
        <f t="shared" si="5"/>
        <v>1849</v>
      </c>
    </row>
    <row r="173" spans="1:7" x14ac:dyDescent="0.25">
      <c r="A173" s="63">
        <v>4083</v>
      </c>
      <c r="B173" s="63" t="s">
        <v>506</v>
      </c>
      <c r="C173" s="63" t="s">
        <v>331</v>
      </c>
      <c r="D173" s="63" t="s">
        <v>332</v>
      </c>
      <c r="E173" s="63">
        <v>1806</v>
      </c>
      <c r="F173" t="str">
        <f t="shared" si="4"/>
        <v>M044</v>
      </c>
      <c r="G173">
        <f t="shared" si="5"/>
        <v>1806</v>
      </c>
    </row>
    <row r="174" spans="1:7" x14ac:dyDescent="0.25">
      <c r="A174" s="63">
        <v>4084</v>
      </c>
      <c r="B174" s="63" t="s">
        <v>507</v>
      </c>
      <c r="C174" s="63" t="s">
        <v>331</v>
      </c>
      <c r="D174" s="63" t="s">
        <v>332</v>
      </c>
      <c r="E174" s="63">
        <v>211</v>
      </c>
      <c r="F174" t="str">
        <f t="shared" si="4"/>
        <v>M047</v>
      </c>
      <c r="G174">
        <f t="shared" si="5"/>
        <v>211</v>
      </c>
    </row>
    <row r="175" spans="1:7" x14ac:dyDescent="0.25">
      <c r="A175" s="63">
        <v>4085</v>
      </c>
      <c r="B175" s="63" t="s">
        <v>508</v>
      </c>
      <c r="C175" s="63" t="s">
        <v>331</v>
      </c>
      <c r="D175" s="63" t="s">
        <v>332</v>
      </c>
      <c r="E175" s="63" t="s">
        <v>363</v>
      </c>
      <c r="F175" t="str">
        <f t="shared" si="4"/>
        <v>M047</v>
      </c>
      <c r="G175" t="str">
        <f t="shared" si="5"/>
        <v>-</v>
      </c>
    </row>
    <row r="176" spans="1:7" x14ac:dyDescent="0.25">
      <c r="A176" s="63">
        <v>4086</v>
      </c>
      <c r="B176" s="63" t="s">
        <v>509</v>
      </c>
      <c r="C176" s="63" t="s">
        <v>331</v>
      </c>
      <c r="D176" s="63" t="s">
        <v>332</v>
      </c>
      <c r="E176" s="63">
        <v>4022</v>
      </c>
      <c r="F176" t="str">
        <f t="shared" si="4"/>
        <v>M048</v>
      </c>
      <c r="G176">
        <f t="shared" si="5"/>
        <v>4022</v>
      </c>
    </row>
    <row r="177" spans="1:7" x14ac:dyDescent="0.25">
      <c r="A177" s="63">
        <v>4087</v>
      </c>
      <c r="B177" s="63" t="s">
        <v>510</v>
      </c>
      <c r="C177" s="63" t="s">
        <v>331</v>
      </c>
      <c r="D177" s="63" t="s">
        <v>332</v>
      </c>
      <c r="E177" s="63">
        <v>4951</v>
      </c>
      <c r="F177" t="str">
        <f t="shared" si="4"/>
        <v>M048</v>
      </c>
      <c r="G177">
        <f t="shared" si="5"/>
        <v>4951</v>
      </c>
    </row>
    <row r="178" spans="1:7" x14ac:dyDescent="0.25">
      <c r="A178" s="63">
        <v>4088</v>
      </c>
      <c r="B178" s="63" t="s">
        <v>511</v>
      </c>
      <c r="C178" s="63" t="s">
        <v>331</v>
      </c>
      <c r="D178" s="63" t="s">
        <v>332</v>
      </c>
      <c r="E178" s="63">
        <v>794</v>
      </c>
      <c r="F178" t="str">
        <f t="shared" si="4"/>
        <v>M049</v>
      </c>
      <c r="G178">
        <f t="shared" si="5"/>
        <v>794</v>
      </c>
    </row>
    <row r="179" spans="1:7" x14ac:dyDescent="0.25">
      <c r="A179" s="63">
        <v>4089</v>
      </c>
      <c r="B179" s="63" t="s">
        <v>512</v>
      </c>
      <c r="C179" s="63" t="s">
        <v>331</v>
      </c>
      <c r="D179" s="63" t="s">
        <v>332</v>
      </c>
      <c r="E179" s="63">
        <v>2818</v>
      </c>
      <c r="F179" t="str">
        <f t="shared" si="4"/>
        <v>M049</v>
      </c>
      <c r="G179">
        <f t="shared" si="5"/>
        <v>2818</v>
      </c>
    </row>
    <row r="180" spans="1:7" x14ac:dyDescent="0.25">
      <c r="A180" s="63">
        <v>4090</v>
      </c>
      <c r="B180" s="63" t="s">
        <v>513</v>
      </c>
      <c r="C180" s="63" t="s">
        <v>331</v>
      </c>
      <c r="D180" s="63" t="s">
        <v>332</v>
      </c>
      <c r="E180" s="63">
        <v>258</v>
      </c>
      <c r="F180" t="str">
        <f t="shared" si="4"/>
        <v>M050</v>
      </c>
      <c r="G180">
        <f t="shared" si="5"/>
        <v>258</v>
      </c>
    </row>
    <row r="181" spans="1:7" x14ac:dyDescent="0.25">
      <c r="A181" s="63">
        <v>4091</v>
      </c>
      <c r="B181" s="63" t="s">
        <v>514</v>
      </c>
      <c r="C181" s="63" t="s">
        <v>331</v>
      </c>
      <c r="D181" s="63" t="s">
        <v>332</v>
      </c>
      <c r="E181" s="63">
        <v>270</v>
      </c>
      <c r="F181" t="str">
        <f t="shared" si="4"/>
        <v>M050</v>
      </c>
      <c r="G181">
        <f t="shared" si="5"/>
        <v>270</v>
      </c>
    </row>
    <row r="182" spans="1:7" x14ac:dyDescent="0.25">
      <c r="A182" s="63">
        <v>4098</v>
      </c>
      <c r="B182" s="63" t="s">
        <v>515</v>
      </c>
      <c r="C182" s="63" t="s">
        <v>331</v>
      </c>
      <c r="D182" s="63" t="s">
        <v>332</v>
      </c>
      <c r="E182" s="63">
        <v>742</v>
      </c>
      <c r="F182" t="str">
        <f t="shared" si="4"/>
        <v>M060</v>
      </c>
      <c r="G182">
        <f t="shared" si="5"/>
        <v>742</v>
      </c>
    </row>
    <row r="183" spans="1:7" x14ac:dyDescent="0.25">
      <c r="A183" s="63">
        <v>4099</v>
      </c>
      <c r="B183" s="63" t="s">
        <v>516</v>
      </c>
      <c r="C183" s="63" t="s">
        <v>331</v>
      </c>
      <c r="D183" s="63" t="s">
        <v>332</v>
      </c>
      <c r="E183" s="63">
        <v>903</v>
      </c>
      <c r="F183" t="str">
        <f t="shared" si="4"/>
        <v>M060</v>
      </c>
      <c r="G183">
        <f t="shared" si="5"/>
        <v>903</v>
      </c>
    </row>
    <row r="184" spans="1:7" x14ac:dyDescent="0.25">
      <c r="A184" s="63">
        <v>4100</v>
      </c>
      <c r="B184" s="63" t="s">
        <v>517</v>
      </c>
      <c r="C184" s="63" t="s">
        <v>331</v>
      </c>
      <c r="D184" s="63" t="s">
        <v>332</v>
      </c>
      <c r="E184" s="63" t="s">
        <v>363</v>
      </c>
      <c r="F184" t="str">
        <f t="shared" si="4"/>
        <v>M061</v>
      </c>
      <c r="G184" t="str">
        <f t="shared" si="5"/>
        <v>-</v>
      </c>
    </row>
    <row r="185" spans="1:7" x14ac:dyDescent="0.25">
      <c r="A185" s="63">
        <v>4101</v>
      </c>
      <c r="B185" s="63" t="s">
        <v>518</v>
      </c>
      <c r="C185" s="63" t="s">
        <v>331</v>
      </c>
      <c r="D185" s="63" t="s">
        <v>332</v>
      </c>
      <c r="E185" s="63" t="s">
        <v>363</v>
      </c>
      <c r="F185" t="str">
        <f t="shared" si="4"/>
        <v>M061</v>
      </c>
      <c r="G185" t="str">
        <f t="shared" si="5"/>
        <v>-</v>
      </c>
    </row>
    <row r="186" spans="1:7" x14ac:dyDescent="0.25">
      <c r="A186" s="63">
        <v>4106</v>
      </c>
      <c r="B186" s="63" t="s">
        <v>519</v>
      </c>
      <c r="C186" s="63" t="s">
        <v>331</v>
      </c>
      <c r="D186" s="63" t="s">
        <v>332</v>
      </c>
      <c r="E186" s="63">
        <v>161</v>
      </c>
      <c r="F186" t="str">
        <f t="shared" si="4"/>
        <v>M065</v>
      </c>
      <c r="G186">
        <f t="shared" si="5"/>
        <v>161</v>
      </c>
    </row>
    <row r="187" spans="1:7" x14ac:dyDescent="0.25">
      <c r="A187" s="63">
        <v>4107</v>
      </c>
      <c r="B187" s="63" t="s">
        <v>520</v>
      </c>
      <c r="C187" s="63" t="s">
        <v>331</v>
      </c>
      <c r="D187" s="63" t="s">
        <v>332</v>
      </c>
      <c r="E187" s="63">
        <v>256</v>
      </c>
      <c r="F187" t="str">
        <f t="shared" si="4"/>
        <v>M065</v>
      </c>
      <c r="G187">
        <f t="shared" si="5"/>
        <v>256</v>
      </c>
    </row>
    <row r="188" spans="1:7" x14ac:dyDescent="0.25">
      <c r="A188" s="63">
        <v>4108</v>
      </c>
      <c r="B188" s="63" t="s">
        <v>521</v>
      </c>
      <c r="C188" s="63" t="s">
        <v>449</v>
      </c>
      <c r="D188" s="63" t="s">
        <v>450</v>
      </c>
      <c r="E188" s="63">
        <v>196</v>
      </c>
      <c r="F188" t="str">
        <f t="shared" si="4"/>
        <v>M066</v>
      </c>
      <c r="G188">
        <f t="shared" si="5"/>
        <v>196</v>
      </c>
    </row>
    <row r="189" spans="1:7" x14ac:dyDescent="0.25">
      <c r="A189" s="63">
        <v>4109</v>
      </c>
      <c r="B189" s="63" t="s">
        <v>522</v>
      </c>
      <c r="C189" s="63" t="s">
        <v>449</v>
      </c>
      <c r="D189" s="63" t="s">
        <v>450</v>
      </c>
      <c r="E189" s="63">
        <v>277</v>
      </c>
      <c r="F189" t="str">
        <f t="shared" si="4"/>
        <v>M066</v>
      </c>
      <c r="G189">
        <f t="shared" si="5"/>
        <v>277</v>
      </c>
    </row>
    <row r="190" spans="1:7" x14ac:dyDescent="0.25">
      <c r="A190" s="63">
        <v>4110</v>
      </c>
      <c r="B190" s="63" t="s">
        <v>523</v>
      </c>
      <c r="C190" s="63" t="s">
        <v>331</v>
      </c>
      <c r="D190" s="63" t="s">
        <v>332</v>
      </c>
      <c r="E190" s="63">
        <v>56</v>
      </c>
      <c r="F190" t="str">
        <f t="shared" si="4"/>
        <v>M067</v>
      </c>
      <c r="G190">
        <f t="shared" si="5"/>
        <v>56</v>
      </c>
    </row>
    <row r="191" spans="1:7" x14ac:dyDescent="0.25">
      <c r="A191" s="63">
        <v>4111</v>
      </c>
      <c r="B191" s="63" t="s">
        <v>524</v>
      </c>
      <c r="C191" s="63" t="s">
        <v>331</v>
      </c>
      <c r="D191" s="63" t="s">
        <v>332</v>
      </c>
      <c r="E191" s="63">
        <v>146</v>
      </c>
      <c r="F191" t="str">
        <f t="shared" si="4"/>
        <v>M067</v>
      </c>
      <c r="G191">
        <f t="shared" si="5"/>
        <v>146</v>
      </c>
    </row>
    <row r="192" spans="1:7" x14ac:dyDescent="0.25">
      <c r="A192" s="63">
        <v>4112</v>
      </c>
      <c r="B192" s="63" t="s">
        <v>525</v>
      </c>
      <c r="C192" s="63" t="s">
        <v>331</v>
      </c>
      <c r="D192" s="63" t="s">
        <v>332</v>
      </c>
      <c r="E192" s="63">
        <v>67</v>
      </c>
      <c r="F192" t="str">
        <f t="shared" si="4"/>
        <v>M068</v>
      </c>
      <c r="G192">
        <f t="shared" si="5"/>
        <v>67</v>
      </c>
    </row>
    <row r="193" spans="1:7" x14ac:dyDescent="0.25">
      <c r="A193" s="63">
        <v>4113</v>
      </c>
      <c r="B193" s="63" t="s">
        <v>526</v>
      </c>
      <c r="C193" s="63" t="s">
        <v>331</v>
      </c>
      <c r="D193" s="63" t="s">
        <v>332</v>
      </c>
      <c r="E193" s="63">
        <v>98</v>
      </c>
      <c r="F193" t="str">
        <f t="shared" si="4"/>
        <v>M068</v>
      </c>
      <c r="G193">
        <f t="shared" si="5"/>
        <v>98</v>
      </c>
    </row>
    <row r="194" spans="1:7" x14ac:dyDescent="0.25">
      <c r="A194" s="63">
        <v>4114</v>
      </c>
      <c r="B194" s="63" t="s">
        <v>527</v>
      </c>
      <c r="C194" s="63" t="s">
        <v>331</v>
      </c>
      <c r="D194" s="63" t="s">
        <v>332</v>
      </c>
      <c r="E194" s="63">
        <v>1876</v>
      </c>
      <c r="F194" t="str">
        <f t="shared" si="4"/>
        <v>M070</v>
      </c>
      <c r="G194">
        <f t="shared" si="5"/>
        <v>1876</v>
      </c>
    </row>
    <row r="195" spans="1:7" x14ac:dyDescent="0.25">
      <c r="A195" s="63">
        <v>4115</v>
      </c>
      <c r="B195" s="63" t="s">
        <v>528</v>
      </c>
      <c r="C195" s="63" t="s">
        <v>331</v>
      </c>
      <c r="D195" s="63" t="s">
        <v>332</v>
      </c>
      <c r="E195" s="63">
        <v>1364</v>
      </c>
      <c r="F195" t="str">
        <f t="shared" ref="F195:F258" si="6">LEFT(B195,LEN(B195)-2)</f>
        <v>M070</v>
      </c>
      <c r="G195">
        <f t="shared" ref="G195:G258" si="7">E195</f>
        <v>1364</v>
      </c>
    </row>
    <row r="196" spans="1:7" x14ac:dyDescent="0.25">
      <c r="A196" s="63">
        <v>4116</v>
      </c>
      <c r="B196" s="63" t="s">
        <v>529</v>
      </c>
      <c r="C196" s="63" t="s">
        <v>449</v>
      </c>
      <c r="D196" s="63" t="s">
        <v>450</v>
      </c>
      <c r="E196" s="63">
        <v>786</v>
      </c>
      <c r="F196" t="str">
        <f t="shared" si="6"/>
        <v>M071</v>
      </c>
      <c r="G196">
        <f t="shared" si="7"/>
        <v>786</v>
      </c>
    </row>
    <row r="197" spans="1:7" x14ac:dyDescent="0.25">
      <c r="A197" s="63">
        <v>4117</v>
      </c>
      <c r="B197" s="63" t="s">
        <v>530</v>
      </c>
      <c r="C197" s="63" t="s">
        <v>449</v>
      </c>
      <c r="D197" s="63" t="s">
        <v>450</v>
      </c>
      <c r="E197" s="63">
        <v>397</v>
      </c>
      <c r="F197" t="str">
        <f t="shared" si="6"/>
        <v>M071</v>
      </c>
      <c r="G197">
        <f t="shared" si="7"/>
        <v>397</v>
      </c>
    </row>
    <row r="198" spans="1:7" x14ac:dyDescent="0.25">
      <c r="A198" s="63">
        <v>4118</v>
      </c>
      <c r="B198" s="63" t="s">
        <v>531</v>
      </c>
      <c r="C198" s="63" t="s">
        <v>449</v>
      </c>
      <c r="D198" s="63" t="s">
        <v>450</v>
      </c>
      <c r="E198" s="63">
        <v>652</v>
      </c>
      <c r="F198" t="str">
        <f t="shared" si="6"/>
        <v>M071</v>
      </c>
      <c r="G198">
        <f t="shared" si="7"/>
        <v>652</v>
      </c>
    </row>
    <row r="199" spans="1:7" x14ac:dyDescent="0.25">
      <c r="A199" s="63">
        <v>4119</v>
      </c>
      <c r="B199" s="63" t="s">
        <v>532</v>
      </c>
      <c r="C199" s="63" t="s">
        <v>449</v>
      </c>
      <c r="D199" s="63" t="s">
        <v>450</v>
      </c>
      <c r="E199" s="63">
        <v>800</v>
      </c>
      <c r="F199" t="str">
        <f t="shared" si="6"/>
        <v>M072</v>
      </c>
      <c r="G199">
        <f t="shared" si="7"/>
        <v>800</v>
      </c>
    </row>
    <row r="200" spans="1:7" x14ac:dyDescent="0.25">
      <c r="A200" s="63">
        <v>4120</v>
      </c>
      <c r="B200" s="63" t="s">
        <v>533</v>
      </c>
      <c r="C200" s="63" t="s">
        <v>449</v>
      </c>
      <c r="D200" s="63" t="s">
        <v>450</v>
      </c>
      <c r="E200" s="63">
        <v>400</v>
      </c>
      <c r="F200" t="str">
        <f t="shared" si="6"/>
        <v>M072</v>
      </c>
      <c r="G200">
        <f t="shared" si="7"/>
        <v>400</v>
      </c>
    </row>
    <row r="201" spans="1:7" x14ac:dyDescent="0.25">
      <c r="A201" s="63">
        <v>4121</v>
      </c>
      <c r="B201" s="63" t="s">
        <v>534</v>
      </c>
      <c r="C201" s="63" t="s">
        <v>449</v>
      </c>
      <c r="D201" s="63" t="s">
        <v>450</v>
      </c>
      <c r="E201" s="63">
        <v>634</v>
      </c>
      <c r="F201" t="str">
        <f t="shared" si="6"/>
        <v>M072</v>
      </c>
      <c r="G201">
        <f t="shared" si="7"/>
        <v>634</v>
      </c>
    </row>
    <row r="202" spans="1:7" x14ac:dyDescent="0.25">
      <c r="A202" s="63">
        <v>4122</v>
      </c>
      <c r="B202" s="63" t="s">
        <v>535</v>
      </c>
      <c r="C202" s="63" t="s">
        <v>449</v>
      </c>
      <c r="D202" s="63" t="s">
        <v>450</v>
      </c>
      <c r="E202" s="63">
        <v>1375</v>
      </c>
      <c r="F202" t="str">
        <f t="shared" si="6"/>
        <v>M073</v>
      </c>
      <c r="G202">
        <f t="shared" si="7"/>
        <v>1375</v>
      </c>
    </row>
    <row r="203" spans="1:7" x14ac:dyDescent="0.25">
      <c r="A203" s="63">
        <v>4123</v>
      </c>
      <c r="B203" s="63" t="s">
        <v>536</v>
      </c>
      <c r="C203" s="63" t="s">
        <v>449</v>
      </c>
      <c r="D203" s="63" t="s">
        <v>450</v>
      </c>
      <c r="E203" s="63">
        <v>692</v>
      </c>
      <c r="F203" t="str">
        <f t="shared" si="6"/>
        <v>M073</v>
      </c>
      <c r="G203">
        <f t="shared" si="7"/>
        <v>692</v>
      </c>
    </row>
    <row r="204" spans="1:7" x14ac:dyDescent="0.25">
      <c r="A204" s="63">
        <v>4124</v>
      </c>
      <c r="B204" s="63" t="s">
        <v>537</v>
      </c>
      <c r="C204" s="63" t="s">
        <v>449</v>
      </c>
      <c r="D204" s="63" t="s">
        <v>450</v>
      </c>
      <c r="E204" s="63">
        <v>1128</v>
      </c>
      <c r="F204" t="str">
        <f t="shared" si="6"/>
        <v>M073</v>
      </c>
      <c r="G204">
        <f t="shared" si="7"/>
        <v>1128</v>
      </c>
    </row>
    <row r="205" spans="1:7" x14ac:dyDescent="0.25">
      <c r="A205" s="63">
        <v>4127</v>
      </c>
      <c r="B205" s="63" t="s">
        <v>538</v>
      </c>
      <c r="C205" s="63" t="s">
        <v>331</v>
      </c>
      <c r="D205" s="63" t="s">
        <v>332</v>
      </c>
      <c r="E205" s="63">
        <v>1103</v>
      </c>
      <c r="F205" t="str">
        <f t="shared" si="6"/>
        <v>M075</v>
      </c>
      <c r="G205">
        <f t="shared" si="7"/>
        <v>1103</v>
      </c>
    </row>
    <row r="206" spans="1:7" x14ac:dyDescent="0.25">
      <c r="A206" s="63">
        <v>4128</v>
      </c>
      <c r="B206" s="63" t="s">
        <v>539</v>
      </c>
      <c r="C206" s="63" t="s">
        <v>331</v>
      </c>
      <c r="D206" s="63" t="s">
        <v>332</v>
      </c>
      <c r="E206" s="63">
        <v>686</v>
      </c>
      <c r="F206" t="str">
        <f t="shared" si="6"/>
        <v>M075</v>
      </c>
      <c r="G206">
        <f t="shared" si="7"/>
        <v>686</v>
      </c>
    </row>
    <row r="207" spans="1:7" x14ac:dyDescent="0.25">
      <c r="A207" s="63">
        <v>4134</v>
      </c>
      <c r="B207" s="63" t="s">
        <v>540</v>
      </c>
      <c r="C207" s="63" t="s">
        <v>331</v>
      </c>
      <c r="D207" s="63" t="s">
        <v>332</v>
      </c>
      <c r="E207" s="63" t="s">
        <v>363</v>
      </c>
      <c r="F207" t="str">
        <f t="shared" si="6"/>
        <v>M098</v>
      </c>
      <c r="G207" t="str">
        <f t="shared" si="7"/>
        <v>-</v>
      </c>
    </row>
    <row r="208" spans="1:7" x14ac:dyDescent="0.25">
      <c r="A208" s="63">
        <v>4135</v>
      </c>
      <c r="B208" s="63" t="s">
        <v>541</v>
      </c>
      <c r="C208" s="63" t="s">
        <v>331</v>
      </c>
      <c r="D208" s="63" t="s">
        <v>332</v>
      </c>
      <c r="E208" s="63" t="s">
        <v>363</v>
      </c>
      <c r="F208" t="str">
        <f t="shared" si="6"/>
        <v>M098</v>
      </c>
      <c r="G208" t="str">
        <f t="shared" si="7"/>
        <v>-</v>
      </c>
    </row>
    <row r="209" spans="1:7" x14ac:dyDescent="0.25">
      <c r="A209" s="63">
        <v>4136</v>
      </c>
      <c r="B209" s="63" t="s">
        <v>542</v>
      </c>
      <c r="C209" s="63" t="s">
        <v>331</v>
      </c>
      <c r="D209" s="63" t="s">
        <v>332</v>
      </c>
      <c r="E209" s="63">
        <v>39</v>
      </c>
      <c r="F209" t="str">
        <f t="shared" si="6"/>
        <v>M099</v>
      </c>
      <c r="G209">
        <f t="shared" si="7"/>
        <v>39</v>
      </c>
    </row>
    <row r="210" spans="1:7" x14ac:dyDescent="0.25">
      <c r="A210" s="63">
        <v>4137</v>
      </c>
      <c r="B210" s="63" t="s">
        <v>543</v>
      </c>
      <c r="C210" s="63" t="s">
        <v>331</v>
      </c>
      <c r="D210" s="63" t="s">
        <v>332</v>
      </c>
      <c r="E210" s="63" t="s">
        <v>363</v>
      </c>
      <c r="F210" t="str">
        <f t="shared" si="6"/>
        <v>M099</v>
      </c>
      <c r="G210" t="str">
        <f t="shared" si="7"/>
        <v>-</v>
      </c>
    </row>
    <row r="211" spans="1:7" x14ac:dyDescent="0.25">
      <c r="A211" s="63">
        <v>4138</v>
      </c>
      <c r="B211" s="63" t="s">
        <v>544</v>
      </c>
      <c r="C211" s="63" t="s">
        <v>331</v>
      </c>
      <c r="D211" s="63" t="s">
        <v>332</v>
      </c>
      <c r="E211" s="63">
        <v>1604</v>
      </c>
      <c r="F211" t="str">
        <f t="shared" si="6"/>
        <v>M101</v>
      </c>
      <c r="G211">
        <f t="shared" si="7"/>
        <v>1604</v>
      </c>
    </row>
    <row r="212" spans="1:7" x14ac:dyDescent="0.25">
      <c r="A212" s="63">
        <v>4139</v>
      </c>
      <c r="B212" s="63" t="s">
        <v>545</v>
      </c>
      <c r="C212" s="63" t="s">
        <v>331</v>
      </c>
      <c r="D212" s="63" t="s">
        <v>332</v>
      </c>
      <c r="E212" s="63">
        <v>1142</v>
      </c>
      <c r="F212" t="str">
        <f t="shared" si="6"/>
        <v>M101</v>
      </c>
      <c r="G212">
        <f t="shared" si="7"/>
        <v>1142</v>
      </c>
    </row>
    <row r="213" spans="1:7" x14ac:dyDescent="0.25">
      <c r="A213" s="63">
        <v>4142</v>
      </c>
      <c r="B213" s="63" t="s">
        <v>546</v>
      </c>
      <c r="C213" s="63" t="s">
        <v>331</v>
      </c>
      <c r="D213" s="63" t="s">
        <v>332</v>
      </c>
      <c r="E213" s="63">
        <v>153</v>
      </c>
      <c r="F213" t="str">
        <f t="shared" si="6"/>
        <v>M105</v>
      </c>
      <c r="G213">
        <f t="shared" si="7"/>
        <v>153</v>
      </c>
    </row>
    <row r="214" spans="1:7" x14ac:dyDescent="0.25">
      <c r="A214" s="63">
        <v>4143</v>
      </c>
      <c r="B214" s="63" t="s">
        <v>547</v>
      </c>
      <c r="C214" s="63" t="s">
        <v>331</v>
      </c>
      <c r="D214" s="63" t="s">
        <v>332</v>
      </c>
      <c r="E214" s="63">
        <v>155</v>
      </c>
      <c r="F214" t="str">
        <f t="shared" si="6"/>
        <v>M105</v>
      </c>
      <c r="G214">
        <f t="shared" si="7"/>
        <v>155</v>
      </c>
    </row>
    <row r="215" spans="1:7" x14ac:dyDescent="0.25">
      <c r="A215" s="63">
        <v>4144</v>
      </c>
      <c r="B215" s="63" t="s">
        <v>548</v>
      </c>
      <c r="C215" s="63" t="s">
        <v>331</v>
      </c>
      <c r="D215" s="63" t="s">
        <v>332</v>
      </c>
      <c r="E215" s="63">
        <v>117</v>
      </c>
      <c r="F215" t="str">
        <f t="shared" si="6"/>
        <v>M106</v>
      </c>
      <c r="G215">
        <f t="shared" si="7"/>
        <v>117</v>
      </c>
    </row>
    <row r="216" spans="1:7" x14ac:dyDescent="0.25">
      <c r="A216" s="63">
        <v>4145</v>
      </c>
      <c r="B216" s="63" t="s">
        <v>549</v>
      </c>
      <c r="C216" s="63" t="s">
        <v>331</v>
      </c>
      <c r="D216" s="63" t="s">
        <v>332</v>
      </c>
      <c r="E216" s="63">
        <v>157</v>
      </c>
      <c r="F216" t="str">
        <f t="shared" si="6"/>
        <v>M106</v>
      </c>
      <c r="G216">
        <f t="shared" si="7"/>
        <v>157</v>
      </c>
    </row>
    <row r="217" spans="1:7" x14ac:dyDescent="0.25">
      <c r="A217" s="63">
        <v>4146</v>
      </c>
      <c r="B217" s="63" t="s">
        <v>550</v>
      </c>
      <c r="C217" s="63" t="s">
        <v>331</v>
      </c>
      <c r="D217" s="63" t="s">
        <v>332</v>
      </c>
      <c r="E217" s="63">
        <v>214</v>
      </c>
      <c r="F217" t="str">
        <f t="shared" si="6"/>
        <v>M107</v>
      </c>
      <c r="G217">
        <f t="shared" si="7"/>
        <v>214</v>
      </c>
    </row>
    <row r="218" spans="1:7" x14ac:dyDescent="0.25">
      <c r="A218" s="63">
        <v>4147</v>
      </c>
      <c r="B218" s="63" t="s">
        <v>551</v>
      </c>
      <c r="C218" s="63" t="s">
        <v>331</v>
      </c>
      <c r="D218" s="63" t="s">
        <v>332</v>
      </c>
      <c r="E218" s="63">
        <v>206</v>
      </c>
      <c r="F218" t="str">
        <f t="shared" si="6"/>
        <v>M107</v>
      </c>
      <c r="G218">
        <f t="shared" si="7"/>
        <v>206</v>
      </c>
    </row>
    <row r="219" spans="1:7" x14ac:dyDescent="0.25">
      <c r="A219" s="63">
        <v>4148</v>
      </c>
      <c r="B219" s="63" t="s">
        <v>552</v>
      </c>
      <c r="C219" s="63" t="s">
        <v>331</v>
      </c>
      <c r="D219" s="63" t="s">
        <v>332</v>
      </c>
      <c r="E219" s="63">
        <v>29</v>
      </c>
      <c r="F219" t="str">
        <f t="shared" si="6"/>
        <v>M110</v>
      </c>
      <c r="G219">
        <f t="shared" si="7"/>
        <v>29</v>
      </c>
    </row>
    <row r="220" spans="1:7" x14ac:dyDescent="0.25">
      <c r="A220" s="63">
        <v>4149</v>
      </c>
      <c r="B220" s="63" t="s">
        <v>553</v>
      </c>
      <c r="C220" s="63" t="s">
        <v>331</v>
      </c>
      <c r="D220" s="63" t="s">
        <v>332</v>
      </c>
      <c r="E220" s="63">
        <v>19</v>
      </c>
      <c r="F220" t="str">
        <f t="shared" si="6"/>
        <v>M110</v>
      </c>
      <c r="G220">
        <f t="shared" si="7"/>
        <v>19</v>
      </c>
    </row>
    <row r="221" spans="1:7" x14ac:dyDescent="0.25">
      <c r="A221" s="63">
        <v>4153</v>
      </c>
      <c r="B221" s="63" t="s">
        <v>554</v>
      </c>
      <c r="C221" s="63" t="s">
        <v>331</v>
      </c>
      <c r="D221" s="63" t="s">
        <v>332</v>
      </c>
      <c r="E221" s="63" t="s">
        <v>363</v>
      </c>
      <c r="F221" t="str">
        <f t="shared" si="6"/>
        <v>M113</v>
      </c>
      <c r="G221" t="str">
        <f t="shared" si="7"/>
        <v>-</v>
      </c>
    </row>
    <row r="222" spans="1:7" x14ac:dyDescent="0.25">
      <c r="A222" s="63">
        <v>4154</v>
      </c>
      <c r="B222" s="63" t="s">
        <v>555</v>
      </c>
      <c r="C222" s="63" t="s">
        <v>331</v>
      </c>
      <c r="D222" s="63" t="s">
        <v>332</v>
      </c>
      <c r="E222" s="63">
        <v>1</v>
      </c>
      <c r="F222" t="str">
        <f t="shared" si="6"/>
        <v>M113</v>
      </c>
      <c r="G222">
        <f t="shared" si="7"/>
        <v>1</v>
      </c>
    </row>
    <row r="223" spans="1:7" x14ac:dyDescent="0.25">
      <c r="A223" s="63">
        <v>4160</v>
      </c>
      <c r="B223" s="63" t="s">
        <v>556</v>
      </c>
      <c r="C223" s="63" t="s">
        <v>449</v>
      </c>
      <c r="D223" s="63" t="s">
        <v>450</v>
      </c>
      <c r="E223" s="63">
        <v>214</v>
      </c>
      <c r="F223" t="str">
        <f t="shared" si="6"/>
        <v>M118</v>
      </c>
      <c r="G223">
        <f t="shared" si="7"/>
        <v>214</v>
      </c>
    </row>
    <row r="224" spans="1:7" x14ac:dyDescent="0.25">
      <c r="A224" s="63">
        <v>4161</v>
      </c>
      <c r="B224" s="63" t="s">
        <v>557</v>
      </c>
      <c r="C224" s="63" t="s">
        <v>331</v>
      </c>
      <c r="D224" s="63" t="s">
        <v>332</v>
      </c>
      <c r="E224" s="63">
        <v>76</v>
      </c>
      <c r="F224" t="str">
        <f t="shared" si="6"/>
        <v>M118</v>
      </c>
      <c r="G224">
        <f t="shared" si="7"/>
        <v>76</v>
      </c>
    </row>
    <row r="225" spans="1:7" x14ac:dyDescent="0.25">
      <c r="A225" s="63">
        <v>4162</v>
      </c>
      <c r="B225" s="63" t="s">
        <v>558</v>
      </c>
      <c r="C225" s="63" t="s">
        <v>449</v>
      </c>
      <c r="D225" s="63" t="s">
        <v>450</v>
      </c>
      <c r="E225" s="63">
        <v>165</v>
      </c>
      <c r="F225" t="str">
        <f t="shared" si="6"/>
        <v>M118</v>
      </c>
      <c r="G225">
        <f t="shared" si="7"/>
        <v>165</v>
      </c>
    </row>
    <row r="226" spans="1:7" x14ac:dyDescent="0.25">
      <c r="A226" s="63">
        <v>4165</v>
      </c>
      <c r="B226" s="63" t="s">
        <v>559</v>
      </c>
      <c r="C226" s="63" t="s">
        <v>331</v>
      </c>
      <c r="D226" s="63" t="s">
        <v>332</v>
      </c>
      <c r="E226" s="63">
        <v>51</v>
      </c>
      <c r="F226" t="str">
        <f t="shared" si="6"/>
        <v>M119</v>
      </c>
      <c r="G226">
        <f t="shared" si="7"/>
        <v>51</v>
      </c>
    </row>
    <row r="227" spans="1:7" x14ac:dyDescent="0.25">
      <c r="A227" s="63">
        <v>4166</v>
      </c>
      <c r="B227" s="63" t="s">
        <v>560</v>
      </c>
      <c r="C227" s="63" t="s">
        <v>449</v>
      </c>
      <c r="D227" s="63" t="s">
        <v>450</v>
      </c>
      <c r="E227" s="63">
        <v>82</v>
      </c>
      <c r="F227" t="str">
        <f t="shared" si="6"/>
        <v>M119</v>
      </c>
      <c r="G227">
        <f t="shared" si="7"/>
        <v>82</v>
      </c>
    </row>
    <row r="228" spans="1:7" x14ac:dyDescent="0.25">
      <c r="A228" s="63">
        <v>4167</v>
      </c>
      <c r="B228" s="63" t="s">
        <v>561</v>
      </c>
      <c r="C228" s="63" t="s">
        <v>331</v>
      </c>
      <c r="D228" s="63" t="s">
        <v>332</v>
      </c>
      <c r="E228" s="63">
        <v>3514</v>
      </c>
      <c r="F228" t="str">
        <f t="shared" si="6"/>
        <v>M120</v>
      </c>
      <c r="G228">
        <f t="shared" si="7"/>
        <v>3514</v>
      </c>
    </row>
    <row r="229" spans="1:7" x14ac:dyDescent="0.25">
      <c r="A229" s="63">
        <v>4168</v>
      </c>
      <c r="B229" s="63" t="s">
        <v>562</v>
      </c>
      <c r="C229" s="63" t="s">
        <v>331</v>
      </c>
      <c r="D229" s="63" t="s">
        <v>332</v>
      </c>
      <c r="E229" s="63">
        <v>2108</v>
      </c>
      <c r="F229" t="str">
        <f t="shared" si="6"/>
        <v>M120</v>
      </c>
      <c r="G229">
        <f t="shared" si="7"/>
        <v>2108</v>
      </c>
    </row>
    <row r="230" spans="1:7" x14ac:dyDescent="0.25">
      <c r="A230" s="63">
        <v>4169</v>
      </c>
      <c r="B230" s="63" t="s">
        <v>563</v>
      </c>
      <c r="C230" s="63" t="s">
        <v>331</v>
      </c>
      <c r="D230" s="63" t="s">
        <v>332</v>
      </c>
      <c r="E230" s="63">
        <v>11</v>
      </c>
      <c r="F230" t="str">
        <f t="shared" si="6"/>
        <v>M121</v>
      </c>
      <c r="G230">
        <f t="shared" si="7"/>
        <v>11</v>
      </c>
    </row>
    <row r="231" spans="1:7" x14ac:dyDescent="0.25">
      <c r="A231" s="63">
        <v>4170</v>
      </c>
      <c r="B231" s="63" t="s">
        <v>564</v>
      </c>
      <c r="C231" s="63" t="s">
        <v>331</v>
      </c>
      <c r="D231" s="63" t="s">
        <v>332</v>
      </c>
      <c r="E231" s="63">
        <v>10</v>
      </c>
      <c r="F231" t="str">
        <f t="shared" si="6"/>
        <v>M121</v>
      </c>
      <c r="G231">
        <f t="shared" si="7"/>
        <v>10</v>
      </c>
    </row>
    <row r="232" spans="1:7" x14ac:dyDescent="0.25">
      <c r="A232" s="63">
        <v>4175</v>
      </c>
      <c r="B232" s="63" t="s">
        <v>565</v>
      </c>
      <c r="C232" s="63" t="s">
        <v>331</v>
      </c>
      <c r="D232" s="63" t="s">
        <v>332</v>
      </c>
      <c r="E232" s="63">
        <v>45</v>
      </c>
      <c r="F232" t="str">
        <f t="shared" si="6"/>
        <v>M124</v>
      </c>
      <c r="G232">
        <f t="shared" si="7"/>
        <v>45</v>
      </c>
    </row>
    <row r="233" spans="1:7" x14ac:dyDescent="0.25">
      <c r="A233" s="63">
        <v>4176</v>
      </c>
      <c r="B233" s="63" t="s">
        <v>566</v>
      </c>
      <c r="C233" s="63" t="s">
        <v>331</v>
      </c>
      <c r="D233" s="63" t="s">
        <v>332</v>
      </c>
      <c r="E233" s="63">
        <v>829</v>
      </c>
      <c r="F233" t="str">
        <f t="shared" si="6"/>
        <v>M124</v>
      </c>
      <c r="G233">
        <f t="shared" si="7"/>
        <v>829</v>
      </c>
    </row>
    <row r="234" spans="1:7" x14ac:dyDescent="0.25">
      <c r="A234" s="63">
        <v>4177</v>
      </c>
      <c r="B234" s="63" t="s">
        <v>567</v>
      </c>
      <c r="C234" s="63" t="s">
        <v>331</v>
      </c>
      <c r="D234" s="63" t="s">
        <v>332</v>
      </c>
      <c r="E234" s="63">
        <v>789</v>
      </c>
      <c r="F234" t="str">
        <f t="shared" si="6"/>
        <v>M125</v>
      </c>
      <c r="G234">
        <f t="shared" si="7"/>
        <v>789</v>
      </c>
    </row>
    <row r="235" spans="1:7" x14ac:dyDescent="0.25">
      <c r="A235" s="63">
        <v>4178</v>
      </c>
      <c r="B235" s="63" t="s">
        <v>568</v>
      </c>
      <c r="C235" s="63" t="s">
        <v>331</v>
      </c>
      <c r="D235" s="63" t="s">
        <v>332</v>
      </c>
      <c r="E235" s="63">
        <v>375</v>
      </c>
      <c r="F235" t="str">
        <f t="shared" si="6"/>
        <v>M125</v>
      </c>
      <c r="G235">
        <f t="shared" si="7"/>
        <v>375</v>
      </c>
    </row>
    <row r="236" spans="1:7" x14ac:dyDescent="0.25">
      <c r="A236" s="63">
        <v>4179</v>
      </c>
      <c r="B236" s="63" t="s">
        <v>569</v>
      </c>
      <c r="C236" s="63" t="s">
        <v>331</v>
      </c>
      <c r="D236" s="63" t="s">
        <v>332</v>
      </c>
      <c r="E236" s="63">
        <v>405</v>
      </c>
      <c r="F236" t="str">
        <f t="shared" si="6"/>
        <v>M128</v>
      </c>
      <c r="G236">
        <f t="shared" si="7"/>
        <v>405</v>
      </c>
    </row>
    <row r="237" spans="1:7" x14ac:dyDescent="0.25">
      <c r="A237" s="63">
        <v>4180</v>
      </c>
      <c r="B237" s="63" t="s">
        <v>570</v>
      </c>
      <c r="C237" s="63" t="s">
        <v>331</v>
      </c>
      <c r="D237" s="63" t="s">
        <v>332</v>
      </c>
      <c r="E237" s="63">
        <v>296</v>
      </c>
      <c r="F237" t="str">
        <f t="shared" si="6"/>
        <v>M128</v>
      </c>
      <c r="G237">
        <f t="shared" si="7"/>
        <v>296</v>
      </c>
    </row>
    <row r="238" spans="1:7" x14ac:dyDescent="0.25">
      <c r="A238" s="63">
        <v>4181</v>
      </c>
      <c r="B238" s="63" t="s">
        <v>571</v>
      </c>
      <c r="C238" s="63" t="s">
        <v>331</v>
      </c>
      <c r="D238" s="63" t="s">
        <v>332</v>
      </c>
      <c r="E238" s="63">
        <v>609</v>
      </c>
      <c r="F238" t="str">
        <f t="shared" si="6"/>
        <v>M131</v>
      </c>
      <c r="G238">
        <f t="shared" si="7"/>
        <v>609</v>
      </c>
    </row>
    <row r="239" spans="1:7" x14ac:dyDescent="0.25">
      <c r="A239" s="63">
        <v>4182</v>
      </c>
      <c r="B239" s="63" t="s">
        <v>572</v>
      </c>
      <c r="C239" s="63" t="s">
        <v>331</v>
      </c>
      <c r="D239" s="63" t="s">
        <v>332</v>
      </c>
      <c r="E239" s="63">
        <v>1770</v>
      </c>
      <c r="F239" t="str">
        <f t="shared" si="6"/>
        <v>M131</v>
      </c>
      <c r="G239">
        <f t="shared" si="7"/>
        <v>1770</v>
      </c>
    </row>
    <row r="240" spans="1:7" x14ac:dyDescent="0.25">
      <c r="A240" s="63">
        <v>4183</v>
      </c>
      <c r="B240" s="63" t="s">
        <v>573</v>
      </c>
      <c r="C240" s="63" t="s">
        <v>331</v>
      </c>
      <c r="D240" s="63" t="s">
        <v>332</v>
      </c>
      <c r="E240" s="63">
        <v>1235</v>
      </c>
      <c r="F240" t="str">
        <f t="shared" si="6"/>
        <v>M132</v>
      </c>
      <c r="G240">
        <f t="shared" si="7"/>
        <v>1235</v>
      </c>
    </row>
    <row r="241" spans="1:7" x14ac:dyDescent="0.25">
      <c r="A241" s="63">
        <v>4184</v>
      </c>
      <c r="B241" s="63" t="s">
        <v>574</v>
      </c>
      <c r="C241" s="63" t="s">
        <v>331</v>
      </c>
      <c r="D241" s="63" t="s">
        <v>332</v>
      </c>
      <c r="E241" s="63">
        <v>1523</v>
      </c>
      <c r="F241" t="str">
        <f t="shared" si="6"/>
        <v>M132</v>
      </c>
      <c r="G241">
        <f t="shared" si="7"/>
        <v>1523</v>
      </c>
    </row>
    <row r="242" spans="1:7" x14ac:dyDescent="0.25">
      <c r="A242" s="63">
        <v>4185</v>
      </c>
      <c r="B242" s="63" t="s">
        <v>575</v>
      </c>
      <c r="C242" s="63" t="s">
        <v>331</v>
      </c>
      <c r="D242" s="63" t="s">
        <v>332</v>
      </c>
      <c r="E242" s="63" t="s">
        <v>363</v>
      </c>
      <c r="F242" t="str">
        <f t="shared" si="6"/>
        <v>M139</v>
      </c>
      <c r="G242" t="str">
        <f t="shared" si="7"/>
        <v>-</v>
      </c>
    </row>
    <row r="243" spans="1:7" x14ac:dyDescent="0.25">
      <c r="A243" s="63">
        <v>4186</v>
      </c>
      <c r="B243" s="63" t="s">
        <v>576</v>
      </c>
      <c r="C243" s="63" t="s">
        <v>331</v>
      </c>
      <c r="D243" s="63" t="s">
        <v>332</v>
      </c>
      <c r="E243" s="63">
        <v>31</v>
      </c>
      <c r="F243" t="str">
        <f t="shared" si="6"/>
        <v>M139</v>
      </c>
      <c r="G243">
        <f t="shared" si="7"/>
        <v>31</v>
      </c>
    </row>
    <row r="244" spans="1:7" x14ac:dyDescent="0.25">
      <c r="A244" s="63">
        <v>4187</v>
      </c>
      <c r="B244" s="63" t="s">
        <v>577</v>
      </c>
      <c r="C244" s="63" t="s">
        <v>331</v>
      </c>
      <c r="D244" s="63" t="s">
        <v>332</v>
      </c>
      <c r="E244" s="63">
        <v>816</v>
      </c>
      <c r="F244" t="str">
        <f t="shared" si="6"/>
        <v>M140</v>
      </c>
      <c r="G244">
        <f t="shared" si="7"/>
        <v>816</v>
      </c>
    </row>
    <row r="245" spans="1:7" x14ac:dyDescent="0.25">
      <c r="A245" s="63">
        <v>4188</v>
      </c>
      <c r="B245" s="63" t="s">
        <v>578</v>
      </c>
      <c r="C245" s="63" t="s">
        <v>331</v>
      </c>
      <c r="D245" s="63" t="s">
        <v>332</v>
      </c>
      <c r="E245" s="63">
        <v>918</v>
      </c>
      <c r="F245" t="str">
        <f t="shared" si="6"/>
        <v>M140</v>
      </c>
      <c r="G245">
        <f t="shared" si="7"/>
        <v>918</v>
      </c>
    </row>
    <row r="246" spans="1:7" x14ac:dyDescent="0.25">
      <c r="A246" s="63">
        <v>4191</v>
      </c>
      <c r="B246" s="63" t="s">
        <v>579</v>
      </c>
      <c r="C246" s="63" t="s">
        <v>331</v>
      </c>
      <c r="D246" s="63" t="s">
        <v>332</v>
      </c>
      <c r="E246" s="63">
        <v>201</v>
      </c>
      <c r="F246" t="str">
        <f t="shared" si="6"/>
        <v>M148</v>
      </c>
      <c r="G246">
        <f t="shared" si="7"/>
        <v>201</v>
      </c>
    </row>
    <row r="247" spans="1:7" x14ac:dyDescent="0.25">
      <c r="A247" s="63">
        <v>4192</v>
      </c>
      <c r="B247" s="63" t="s">
        <v>580</v>
      </c>
      <c r="C247" s="63" t="s">
        <v>331</v>
      </c>
      <c r="D247" s="63" t="s">
        <v>332</v>
      </c>
      <c r="E247" s="63">
        <v>407</v>
      </c>
      <c r="F247" t="str">
        <f t="shared" si="6"/>
        <v>M148</v>
      </c>
      <c r="G247">
        <f t="shared" si="7"/>
        <v>407</v>
      </c>
    </row>
    <row r="248" spans="1:7" x14ac:dyDescent="0.25">
      <c r="A248" s="63">
        <v>4193</v>
      </c>
      <c r="B248" s="63" t="s">
        <v>581</v>
      </c>
      <c r="C248" s="63" t="s">
        <v>331</v>
      </c>
      <c r="D248" s="63" t="s">
        <v>332</v>
      </c>
      <c r="E248" s="63">
        <v>955</v>
      </c>
      <c r="F248" t="str">
        <f t="shared" si="6"/>
        <v>M150</v>
      </c>
      <c r="G248">
        <f t="shared" si="7"/>
        <v>955</v>
      </c>
    </row>
    <row r="249" spans="1:7" x14ac:dyDescent="0.25">
      <c r="A249" s="63">
        <v>4194</v>
      </c>
      <c r="B249" s="63" t="s">
        <v>582</v>
      </c>
      <c r="C249" s="63" t="s">
        <v>331</v>
      </c>
      <c r="D249" s="63" t="s">
        <v>332</v>
      </c>
      <c r="E249" s="63">
        <v>445</v>
      </c>
      <c r="F249" t="str">
        <f t="shared" si="6"/>
        <v>M150</v>
      </c>
      <c r="G249">
        <f t="shared" si="7"/>
        <v>445</v>
      </c>
    </row>
    <row r="250" spans="1:7" x14ac:dyDescent="0.25">
      <c r="A250" s="63">
        <v>4195</v>
      </c>
      <c r="B250" s="63" t="s">
        <v>583</v>
      </c>
      <c r="C250" s="63" t="s">
        <v>331</v>
      </c>
      <c r="D250" s="63" t="s">
        <v>332</v>
      </c>
      <c r="E250" s="63">
        <v>282</v>
      </c>
      <c r="F250" t="str">
        <f t="shared" si="6"/>
        <v>M152</v>
      </c>
      <c r="G250">
        <f t="shared" si="7"/>
        <v>282</v>
      </c>
    </row>
    <row r="251" spans="1:7" x14ac:dyDescent="0.25">
      <c r="A251" s="63">
        <v>4196</v>
      </c>
      <c r="B251" s="63" t="s">
        <v>584</v>
      </c>
      <c r="C251" s="63" t="s">
        <v>331</v>
      </c>
      <c r="D251" s="63" t="s">
        <v>332</v>
      </c>
      <c r="E251" s="63">
        <v>194</v>
      </c>
      <c r="F251" t="str">
        <f t="shared" si="6"/>
        <v>M153</v>
      </c>
      <c r="G251">
        <f t="shared" si="7"/>
        <v>194</v>
      </c>
    </row>
    <row r="252" spans="1:7" x14ac:dyDescent="0.25">
      <c r="A252" s="63">
        <v>4197</v>
      </c>
      <c r="B252" s="63" t="s">
        <v>585</v>
      </c>
      <c r="C252" s="63" t="s">
        <v>331</v>
      </c>
      <c r="D252" s="63" t="s">
        <v>332</v>
      </c>
      <c r="E252" s="63">
        <v>266</v>
      </c>
      <c r="F252" t="str">
        <f t="shared" si="6"/>
        <v>M153</v>
      </c>
      <c r="G252">
        <f t="shared" si="7"/>
        <v>266</v>
      </c>
    </row>
    <row r="253" spans="1:7" x14ac:dyDescent="0.25">
      <c r="A253" s="63">
        <v>4200</v>
      </c>
      <c r="B253" s="63" t="s">
        <v>586</v>
      </c>
      <c r="C253" s="63" t="s">
        <v>331</v>
      </c>
      <c r="D253" s="63" t="s">
        <v>332</v>
      </c>
      <c r="E253" s="63">
        <v>62</v>
      </c>
      <c r="F253" t="str">
        <f t="shared" si="6"/>
        <v>M156</v>
      </c>
      <c r="G253">
        <f t="shared" si="7"/>
        <v>62</v>
      </c>
    </row>
    <row r="254" spans="1:7" x14ac:dyDescent="0.25">
      <c r="A254" s="63">
        <v>4201</v>
      </c>
      <c r="B254" s="63" t="s">
        <v>587</v>
      </c>
      <c r="C254" s="63" t="s">
        <v>331</v>
      </c>
      <c r="D254" s="63" t="s">
        <v>332</v>
      </c>
      <c r="E254" s="63">
        <v>12</v>
      </c>
      <c r="F254" t="str">
        <f t="shared" si="6"/>
        <v>M156</v>
      </c>
      <c r="G254">
        <f t="shared" si="7"/>
        <v>12</v>
      </c>
    </row>
    <row r="255" spans="1:7" x14ac:dyDescent="0.25">
      <c r="A255" s="63">
        <v>4208</v>
      </c>
      <c r="B255" s="63" t="s">
        <v>588</v>
      </c>
      <c r="C255" s="63" t="s">
        <v>331</v>
      </c>
      <c r="D255" s="63" t="s">
        <v>332</v>
      </c>
      <c r="E255" s="63">
        <v>1571</v>
      </c>
      <c r="F255" t="str">
        <f t="shared" si="6"/>
        <v>M161</v>
      </c>
      <c r="G255">
        <f t="shared" si="7"/>
        <v>1571</v>
      </c>
    </row>
    <row r="256" spans="1:7" x14ac:dyDescent="0.25">
      <c r="A256" s="63">
        <v>4209</v>
      </c>
      <c r="B256" s="63" t="s">
        <v>589</v>
      </c>
      <c r="C256" s="63" t="s">
        <v>331</v>
      </c>
      <c r="D256" s="63" t="s">
        <v>332</v>
      </c>
      <c r="E256" s="63">
        <v>557</v>
      </c>
      <c r="F256" t="str">
        <f t="shared" si="6"/>
        <v>M164</v>
      </c>
      <c r="G256">
        <f t="shared" si="7"/>
        <v>557</v>
      </c>
    </row>
    <row r="257" spans="1:7" x14ac:dyDescent="0.25">
      <c r="A257" s="63">
        <v>4210</v>
      </c>
      <c r="B257" s="63" t="s">
        <v>590</v>
      </c>
      <c r="C257" s="63" t="s">
        <v>331</v>
      </c>
      <c r="D257" s="63" t="s">
        <v>332</v>
      </c>
      <c r="E257" s="63">
        <v>490</v>
      </c>
      <c r="F257" t="str">
        <f t="shared" si="6"/>
        <v>M164</v>
      </c>
      <c r="G257">
        <f t="shared" si="7"/>
        <v>490</v>
      </c>
    </row>
    <row r="258" spans="1:7" x14ac:dyDescent="0.25">
      <c r="A258" s="63">
        <v>4211</v>
      </c>
      <c r="B258" s="63" t="s">
        <v>591</v>
      </c>
      <c r="C258" s="63" t="s">
        <v>331</v>
      </c>
      <c r="D258" s="63" t="s">
        <v>332</v>
      </c>
      <c r="E258" s="63">
        <v>178</v>
      </c>
      <c r="F258" t="str">
        <f t="shared" si="6"/>
        <v>M166</v>
      </c>
      <c r="G258">
        <f t="shared" si="7"/>
        <v>178</v>
      </c>
    </row>
    <row r="259" spans="1:7" x14ac:dyDescent="0.25">
      <c r="A259" s="63">
        <v>4212</v>
      </c>
      <c r="B259" s="63" t="s">
        <v>592</v>
      </c>
      <c r="C259" s="63" t="s">
        <v>331</v>
      </c>
      <c r="D259" s="63" t="s">
        <v>332</v>
      </c>
      <c r="E259" s="63">
        <v>166</v>
      </c>
      <c r="F259" t="str">
        <f t="shared" ref="F259:F322" si="8">LEFT(B259,LEN(B259)-2)</f>
        <v>M166</v>
      </c>
      <c r="G259">
        <f t="shared" ref="G259:G322" si="9">E259</f>
        <v>166</v>
      </c>
    </row>
    <row r="260" spans="1:7" x14ac:dyDescent="0.25">
      <c r="A260" s="63">
        <v>4214</v>
      </c>
      <c r="B260" s="63" t="s">
        <v>593</v>
      </c>
      <c r="C260" s="63" t="s">
        <v>331</v>
      </c>
      <c r="D260" s="63" t="s">
        <v>332</v>
      </c>
      <c r="E260" s="63">
        <v>34</v>
      </c>
      <c r="F260" t="str">
        <f t="shared" si="8"/>
        <v>M167</v>
      </c>
      <c r="G260">
        <f t="shared" si="9"/>
        <v>34</v>
      </c>
    </row>
    <row r="261" spans="1:7" x14ac:dyDescent="0.25">
      <c r="A261" s="63">
        <v>4215</v>
      </c>
      <c r="B261" s="63" t="s">
        <v>594</v>
      </c>
      <c r="C261" s="63" t="s">
        <v>331</v>
      </c>
      <c r="D261" s="63" t="s">
        <v>332</v>
      </c>
      <c r="E261" s="63">
        <v>927</v>
      </c>
      <c r="F261" t="str">
        <f t="shared" si="8"/>
        <v>M168</v>
      </c>
      <c r="G261">
        <f t="shared" si="9"/>
        <v>927</v>
      </c>
    </row>
    <row r="262" spans="1:7" x14ac:dyDescent="0.25">
      <c r="A262" s="63">
        <v>4216</v>
      </c>
      <c r="B262" s="63" t="s">
        <v>595</v>
      </c>
      <c r="C262" s="63" t="s">
        <v>331</v>
      </c>
      <c r="D262" s="63" t="s">
        <v>332</v>
      </c>
      <c r="E262" s="63">
        <v>884</v>
      </c>
      <c r="F262" t="str">
        <f t="shared" si="8"/>
        <v>M168</v>
      </c>
      <c r="G262">
        <f t="shared" si="9"/>
        <v>884</v>
      </c>
    </row>
    <row r="263" spans="1:7" x14ac:dyDescent="0.25">
      <c r="A263" s="63">
        <v>4217</v>
      </c>
      <c r="B263" s="63" t="s">
        <v>596</v>
      </c>
      <c r="C263" s="63" t="s">
        <v>331</v>
      </c>
      <c r="D263" s="63" t="s">
        <v>332</v>
      </c>
      <c r="E263" s="63">
        <v>545</v>
      </c>
      <c r="F263" t="str">
        <f t="shared" si="8"/>
        <v>M169</v>
      </c>
      <c r="G263">
        <f t="shared" si="9"/>
        <v>545</v>
      </c>
    </row>
    <row r="264" spans="1:7" x14ac:dyDescent="0.25">
      <c r="A264" s="63">
        <v>4218</v>
      </c>
      <c r="B264" s="63" t="s">
        <v>597</v>
      </c>
      <c r="C264" s="63" t="s">
        <v>331</v>
      </c>
      <c r="D264" s="63" t="s">
        <v>332</v>
      </c>
      <c r="E264" s="63">
        <v>675</v>
      </c>
      <c r="F264" t="str">
        <f t="shared" si="8"/>
        <v>M169</v>
      </c>
      <c r="G264">
        <f t="shared" si="9"/>
        <v>675</v>
      </c>
    </row>
    <row r="265" spans="1:7" x14ac:dyDescent="0.25">
      <c r="A265" s="63">
        <v>4219</v>
      </c>
      <c r="B265" s="63" t="s">
        <v>598</v>
      </c>
      <c r="C265" s="63" t="s">
        <v>331</v>
      </c>
      <c r="D265" s="63" t="s">
        <v>332</v>
      </c>
      <c r="E265" s="63">
        <v>27</v>
      </c>
      <c r="F265" t="str">
        <f t="shared" si="8"/>
        <v>M173</v>
      </c>
      <c r="G265">
        <f t="shared" si="9"/>
        <v>27</v>
      </c>
    </row>
    <row r="266" spans="1:7" x14ac:dyDescent="0.25">
      <c r="A266" s="63">
        <v>4226</v>
      </c>
      <c r="B266" s="63" t="s">
        <v>599</v>
      </c>
      <c r="C266" s="63" t="s">
        <v>331</v>
      </c>
      <c r="D266" s="63" t="s">
        <v>332</v>
      </c>
      <c r="E266" s="63">
        <v>443</v>
      </c>
      <c r="F266" t="str">
        <f t="shared" si="8"/>
        <v>M180</v>
      </c>
      <c r="G266">
        <f t="shared" si="9"/>
        <v>443</v>
      </c>
    </row>
    <row r="267" spans="1:7" x14ac:dyDescent="0.25">
      <c r="A267" s="63">
        <v>4227</v>
      </c>
      <c r="B267" s="63" t="s">
        <v>600</v>
      </c>
      <c r="C267" s="63" t="s">
        <v>331</v>
      </c>
      <c r="D267" s="63" t="s">
        <v>332</v>
      </c>
      <c r="E267" s="63">
        <v>259</v>
      </c>
      <c r="F267" t="str">
        <f t="shared" si="8"/>
        <v>M180</v>
      </c>
      <c r="G267">
        <f t="shared" si="9"/>
        <v>259</v>
      </c>
    </row>
    <row r="268" spans="1:7" x14ac:dyDescent="0.25">
      <c r="A268" s="63">
        <v>4228</v>
      </c>
      <c r="B268" s="63" t="s">
        <v>601</v>
      </c>
      <c r="C268" s="63" t="s">
        <v>331</v>
      </c>
      <c r="D268" s="63" t="s">
        <v>332</v>
      </c>
      <c r="E268" s="63">
        <v>928</v>
      </c>
      <c r="F268" t="str">
        <f t="shared" si="8"/>
        <v>M181</v>
      </c>
      <c r="G268">
        <f t="shared" si="9"/>
        <v>928</v>
      </c>
    </row>
    <row r="269" spans="1:7" x14ac:dyDescent="0.25">
      <c r="A269" s="63">
        <v>4229</v>
      </c>
      <c r="B269" s="63" t="s">
        <v>602</v>
      </c>
      <c r="C269" s="63" t="s">
        <v>331</v>
      </c>
      <c r="D269" s="63" t="s">
        <v>332</v>
      </c>
      <c r="E269" s="63">
        <v>1048</v>
      </c>
      <c r="F269" t="str">
        <f t="shared" si="8"/>
        <v>M181</v>
      </c>
      <c r="G269">
        <f t="shared" si="9"/>
        <v>1048</v>
      </c>
    </row>
    <row r="270" spans="1:7" x14ac:dyDescent="0.25">
      <c r="A270" s="63">
        <v>4230</v>
      </c>
      <c r="B270" s="63" t="s">
        <v>603</v>
      </c>
      <c r="C270" s="63" t="s">
        <v>331</v>
      </c>
      <c r="D270" s="63" t="s">
        <v>332</v>
      </c>
      <c r="E270" s="63">
        <v>0.2</v>
      </c>
      <c r="F270" t="str">
        <f t="shared" si="8"/>
        <v>M182</v>
      </c>
      <c r="G270">
        <f t="shared" si="9"/>
        <v>0.2</v>
      </c>
    </row>
    <row r="271" spans="1:7" x14ac:dyDescent="0.25">
      <c r="A271" s="63">
        <v>4231</v>
      </c>
      <c r="B271" s="63" t="s">
        <v>604</v>
      </c>
      <c r="C271" s="63" t="s">
        <v>331</v>
      </c>
      <c r="D271" s="63" t="s">
        <v>332</v>
      </c>
      <c r="E271" s="63">
        <v>8</v>
      </c>
      <c r="F271" t="str">
        <f t="shared" si="8"/>
        <v>M182</v>
      </c>
      <c r="G271">
        <f t="shared" si="9"/>
        <v>8</v>
      </c>
    </row>
    <row r="272" spans="1:7" x14ac:dyDescent="0.25">
      <c r="A272" s="63">
        <v>4232</v>
      </c>
      <c r="B272" s="63" t="s">
        <v>605</v>
      </c>
      <c r="C272" s="63" t="s">
        <v>331</v>
      </c>
      <c r="D272" s="63" t="s">
        <v>332</v>
      </c>
      <c r="E272" s="63">
        <v>61</v>
      </c>
      <c r="F272" t="str">
        <f t="shared" si="8"/>
        <v>M183</v>
      </c>
      <c r="G272">
        <f t="shared" si="9"/>
        <v>61</v>
      </c>
    </row>
    <row r="273" spans="1:7" x14ac:dyDescent="0.25">
      <c r="A273" s="63">
        <v>4233</v>
      </c>
      <c r="B273" s="63" t="s">
        <v>606</v>
      </c>
      <c r="C273" s="63" t="s">
        <v>331</v>
      </c>
      <c r="D273" s="63" t="s">
        <v>332</v>
      </c>
      <c r="E273" s="63">
        <v>24</v>
      </c>
      <c r="F273" t="str">
        <f t="shared" si="8"/>
        <v>M183</v>
      </c>
      <c r="G273">
        <f t="shared" si="9"/>
        <v>24</v>
      </c>
    </row>
    <row r="274" spans="1:7" x14ac:dyDescent="0.25">
      <c r="A274" s="63">
        <v>4234</v>
      </c>
      <c r="B274" s="63" t="s">
        <v>607</v>
      </c>
      <c r="C274" s="63" t="s">
        <v>331</v>
      </c>
      <c r="D274" s="63" t="s">
        <v>332</v>
      </c>
      <c r="E274" s="63">
        <v>203</v>
      </c>
      <c r="F274" t="str">
        <f t="shared" si="8"/>
        <v>M186</v>
      </c>
      <c r="G274">
        <f t="shared" si="9"/>
        <v>203</v>
      </c>
    </row>
    <row r="275" spans="1:7" x14ac:dyDescent="0.25">
      <c r="A275" s="63">
        <v>4235</v>
      </c>
      <c r="B275" s="63" t="s">
        <v>608</v>
      </c>
      <c r="C275" s="63" t="s">
        <v>331</v>
      </c>
      <c r="D275" s="63" t="s">
        <v>332</v>
      </c>
      <c r="E275" s="63">
        <v>233</v>
      </c>
      <c r="F275" t="str">
        <f t="shared" si="8"/>
        <v>M186</v>
      </c>
      <c r="G275">
        <f t="shared" si="9"/>
        <v>233</v>
      </c>
    </row>
    <row r="276" spans="1:7" x14ac:dyDescent="0.25">
      <c r="A276" s="63">
        <v>4236</v>
      </c>
      <c r="B276" s="63" t="s">
        <v>609</v>
      </c>
      <c r="C276" s="63" t="s">
        <v>331</v>
      </c>
      <c r="D276" s="63" t="s">
        <v>332</v>
      </c>
      <c r="E276" s="63">
        <v>8</v>
      </c>
      <c r="F276" t="str">
        <f t="shared" si="8"/>
        <v>M187</v>
      </c>
      <c r="G276">
        <f t="shared" si="9"/>
        <v>8</v>
      </c>
    </row>
    <row r="277" spans="1:7" x14ac:dyDescent="0.25">
      <c r="A277" s="63">
        <v>4237</v>
      </c>
      <c r="B277" s="63" t="s">
        <v>610</v>
      </c>
      <c r="C277" s="63" t="s">
        <v>331</v>
      </c>
      <c r="D277" s="63" t="s">
        <v>332</v>
      </c>
      <c r="E277" s="63">
        <v>10</v>
      </c>
      <c r="F277" t="str">
        <f t="shared" si="8"/>
        <v>M187</v>
      </c>
      <c r="G277">
        <f t="shared" si="9"/>
        <v>10</v>
      </c>
    </row>
    <row r="278" spans="1:7" x14ac:dyDescent="0.25">
      <c r="A278" s="63">
        <v>4246</v>
      </c>
      <c r="B278" s="63" t="s">
        <v>611</v>
      </c>
      <c r="C278" s="63" t="s">
        <v>331</v>
      </c>
      <c r="D278" s="63" t="s">
        <v>332</v>
      </c>
      <c r="E278" s="63">
        <v>33</v>
      </c>
      <c r="F278" t="str">
        <f t="shared" si="8"/>
        <v>M200</v>
      </c>
      <c r="G278">
        <f t="shared" si="9"/>
        <v>33</v>
      </c>
    </row>
    <row r="279" spans="1:7" x14ac:dyDescent="0.25">
      <c r="A279" s="63">
        <v>4247</v>
      </c>
      <c r="B279" s="63" t="s">
        <v>612</v>
      </c>
      <c r="C279" s="63" t="s">
        <v>331</v>
      </c>
      <c r="D279" s="63" t="s">
        <v>332</v>
      </c>
      <c r="E279" s="63">
        <v>5</v>
      </c>
      <c r="F279" t="str">
        <f t="shared" si="8"/>
        <v>M200</v>
      </c>
      <c r="G279">
        <f t="shared" si="9"/>
        <v>5</v>
      </c>
    </row>
    <row r="280" spans="1:7" x14ac:dyDescent="0.25">
      <c r="A280" s="63">
        <v>4252</v>
      </c>
      <c r="B280" s="63" t="s">
        <v>615</v>
      </c>
      <c r="C280" s="63" t="s">
        <v>331</v>
      </c>
      <c r="D280" s="63" t="s">
        <v>332</v>
      </c>
      <c r="E280" s="63" t="s">
        <v>363</v>
      </c>
      <c r="F280" t="str">
        <f t="shared" si="8"/>
        <v>M203</v>
      </c>
      <c r="G280" t="str">
        <f t="shared" si="9"/>
        <v>-</v>
      </c>
    </row>
    <row r="281" spans="1:7" x14ac:dyDescent="0.25">
      <c r="A281" s="63">
        <v>4253</v>
      </c>
      <c r="B281" s="63" t="s">
        <v>616</v>
      </c>
      <c r="C281" s="63" t="s">
        <v>331</v>
      </c>
      <c r="D281" s="63" t="s">
        <v>332</v>
      </c>
      <c r="E281" s="63" t="s">
        <v>363</v>
      </c>
      <c r="F281" t="str">
        <f t="shared" si="8"/>
        <v>M203</v>
      </c>
      <c r="G281" t="str">
        <f t="shared" si="9"/>
        <v>-</v>
      </c>
    </row>
    <row r="282" spans="1:7" x14ac:dyDescent="0.25">
      <c r="A282" s="63">
        <v>4254</v>
      </c>
      <c r="B282" s="63" t="s">
        <v>617</v>
      </c>
      <c r="C282" s="63" t="s">
        <v>331</v>
      </c>
      <c r="D282" s="63" t="s">
        <v>332</v>
      </c>
      <c r="E282" s="63" t="s">
        <v>363</v>
      </c>
      <c r="F282" t="str">
        <f t="shared" si="8"/>
        <v>M204</v>
      </c>
      <c r="G282" t="str">
        <f t="shared" si="9"/>
        <v>-</v>
      </c>
    </row>
    <row r="283" spans="1:7" x14ac:dyDescent="0.25">
      <c r="A283" s="63">
        <v>4255</v>
      </c>
      <c r="B283" s="63" t="s">
        <v>618</v>
      </c>
      <c r="C283" s="63" t="s">
        <v>331</v>
      </c>
      <c r="D283" s="63" t="s">
        <v>332</v>
      </c>
      <c r="E283" s="63" t="s">
        <v>363</v>
      </c>
      <c r="F283" t="str">
        <f t="shared" si="8"/>
        <v>M204</v>
      </c>
      <c r="G283" t="str">
        <f t="shared" si="9"/>
        <v>-</v>
      </c>
    </row>
    <row r="284" spans="1:7" x14ac:dyDescent="0.25">
      <c r="A284" s="63">
        <v>4257</v>
      </c>
      <c r="B284" s="63" t="s">
        <v>620</v>
      </c>
      <c r="C284" s="63" t="s">
        <v>331</v>
      </c>
      <c r="D284" s="63" t="s">
        <v>332</v>
      </c>
      <c r="E284" s="63">
        <v>26</v>
      </c>
      <c r="F284" t="str">
        <f t="shared" si="8"/>
        <v>M208</v>
      </c>
      <c r="G284">
        <f t="shared" si="9"/>
        <v>26</v>
      </c>
    </row>
    <row r="285" spans="1:7" x14ac:dyDescent="0.25">
      <c r="A285" s="63">
        <v>4258</v>
      </c>
      <c r="B285" s="63" t="s">
        <v>621</v>
      </c>
      <c r="C285" s="63" t="s">
        <v>331</v>
      </c>
      <c r="D285" s="63" t="s">
        <v>332</v>
      </c>
      <c r="E285" s="63">
        <v>58</v>
      </c>
      <c r="F285" t="str">
        <f t="shared" si="8"/>
        <v>M208</v>
      </c>
      <c r="G285">
        <f t="shared" si="9"/>
        <v>58</v>
      </c>
    </row>
    <row r="286" spans="1:7" x14ac:dyDescent="0.25">
      <c r="A286" s="63">
        <v>4259</v>
      </c>
      <c r="B286" s="63" t="s">
        <v>622</v>
      </c>
      <c r="C286" s="63" t="s">
        <v>331</v>
      </c>
      <c r="D286" s="63" t="s">
        <v>332</v>
      </c>
      <c r="E286" s="63">
        <v>50</v>
      </c>
      <c r="F286" t="str">
        <f t="shared" si="8"/>
        <v>M209</v>
      </c>
      <c r="G286">
        <f t="shared" si="9"/>
        <v>50</v>
      </c>
    </row>
    <row r="287" spans="1:7" x14ac:dyDescent="0.25">
      <c r="A287" s="63">
        <v>4277</v>
      </c>
      <c r="B287" s="63" t="s">
        <v>626</v>
      </c>
      <c r="C287" s="63" t="s">
        <v>331</v>
      </c>
      <c r="D287" s="63" t="s">
        <v>332</v>
      </c>
      <c r="E287" s="63">
        <v>133</v>
      </c>
      <c r="F287" t="str">
        <f t="shared" si="8"/>
        <v>M221</v>
      </c>
      <c r="G287">
        <f t="shared" si="9"/>
        <v>133</v>
      </c>
    </row>
    <row r="288" spans="1:7" x14ac:dyDescent="0.25">
      <c r="A288" s="63">
        <v>4278</v>
      </c>
      <c r="B288" s="63" t="s">
        <v>627</v>
      </c>
      <c r="C288" s="63" t="s">
        <v>331</v>
      </c>
      <c r="D288" s="63" t="s">
        <v>332</v>
      </c>
      <c r="E288" s="63">
        <v>79</v>
      </c>
      <c r="F288" t="str">
        <f t="shared" si="8"/>
        <v>M221</v>
      </c>
      <c r="G288">
        <f t="shared" si="9"/>
        <v>79</v>
      </c>
    </row>
    <row r="289" spans="1:7" x14ac:dyDescent="0.25">
      <c r="A289" s="63">
        <v>4279</v>
      </c>
      <c r="B289" s="63" t="s">
        <v>628</v>
      </c>
      <c r="C289" s="63" t="s">
        <v>331</v>
      </c>
      <c r="D289" s="63" t="s">
        <v>332</v>
      </c>
      <c r="E289" s="63">
        <v>47</v>
      </c>
      <c r="F289" t="str">
        <f t="shared" si="8"/>
        <v>M224</v>
      </c>
      <c r="G289">
        <f t="shared" si="9"/>
        <v>47</v>
      </c>
    </row>
    <row r="290" spans="1:7" x14ac:dyDescent="0.25">
      <c r="A290" s="63">
        <v>4280</v>
      </c>
      <c r="B290" s="63" t="s">
        <v>629</v>
      </c>
      <c r="C290" s="63" t="s">
        <v>331</v>
      </c>
      <c r="D290" s="63" t="s">
        <v>332</v>
      </c>
      <c r="E290" s="63">
        <v>37</v>
      </c>
      <c r="F290" t="str">
        <f t="shared" si="8"/>
        <v>M224</v>
      </c>
      <c r="G290">
        <f t="shared" si="9"/>
        <v>37</v>
      </c>
    </row>
    <row r="291" spans="1:7" x14ac:dyDescent="0.25">
      <c r="A291" s="63">
        <v>4281</v>
      </c>
      <c r="B291" s="63" t="s">
        <v>630</v>
      </c>
      <c r="C291" s="63" t="s">
        <v>331</v>
      </c>
      <c r="D291" s="63" t="s">
        <v>332</v>
      </c>
      <c r="E291" s="63">
        <v>207</v>
      </c>
      <c r="F291" t="str">
        <f t="shared" si="8"/>
        <v>M226</v>
      </c>
      <c r="G291">
        <f t="shared" si="9"/>
        <v>207</v>
      </c>
    </row>
    <row r="292" spans="1:7" x14ac:dyDescent="0.25">
      <c r="A292" s="63">
        <v>4282</v>
      </c>
      <c r="B292" s="63" t="s">
        <v>631</v>
      </c>
      <c r="C292" s="63" t="s">
        <v>331</v>
      </c>
      <c r="D292" s="63" t="s">
        <v>332</v>
      </c>
      <c r="E292" s="63">
        <v>209</v>
      </c>
      <c r="F292" t="str">
        <f t="shared" si="8"/>
        <v>M226</v>
      </c>
      <c r="G292">
        <f t="shared" si="9"/>
        <v>209</v>
      </c>
    </row>
    <row r="293" spans="1:7" x14ac:dyDescent="0.25">
      <c r="A293" s="63">
        <v>4287</v>
      </c>
      <c r="B293" s="63" t="s">
        <v>632</v>
      </c>
      <c r="C293" s="63" t="s">
        <v>331</v>
      </c>
      <c r="D293" s="63" t="s">
        <v>332</v>
      </c>
      <c r="E293" s="63">
        <v>446</v>
      </c>
      <c r="F293" t="str">
        <f t="shared" si="8"/>
        <v>M234</v>
      </c>
      <c r="G293">
        <f t="shared" si="9"/>
        <v>446</v>
      </c>
    </row>
    <row r="294" spans="1:7" x14ac:dyDescent="0.25">
      <c r="A294" s="63">
        <v>4288</v>
      </c>
      <c r="B294" s="63" t="s">
        <v>633</v>
      </c>
      <c r="C294" s="63" t="s">
        <v>331</v>
      </c>
      <c r="D294" s="63" t="s">
        <v>332</v>
      </c>
      <c r="E294" s="63">
        <v>459</v>
      </c>
      <c r="F294" t="str">
        <f t="shared" si="8"/>
        <v>M234</v>
      </c>
      <c r="G294">
        <f t="shared" si="9"/>
        <v>459</v>
      </c>
    </row>
    <row r="295" spans="1:7" x14ac:dyDescent="0.25">
      <c r="A295" s="63">
        <v>4289</v>
      </c>
      <c r="B295" s="63" t="s">
        <v>634</v>
      </c>
      <c r="C295" s="63" t="s">
        <v>331</v>
      </c>
      <c r="D295" s="63" t="s">
        <v>332</v>
      </c>
      <c r="E295" s="63">
        <v>718</v>
      </c>
      <c r="F295" t="str">
        <f t="shared" si="8"/>
        <v>M235</v>
      </c>
      <c r="G295">
        <f t="shared" si="9"/>
        <v>718</v>
      </c>
    </row>
    <row r="296" spans="1:7" x14ac:dyDescent="0.25">
      <c r="A296" s="63">
        <v>4290</v>
      </c>
      <c r="B296" s="63" t="s">
        <v>635</v>
      </c>
      <c r="C296" s="63" t="s">
        <v>331</v>
      </c>
      <c r="D296" s="63" t="s">
        <v>332</v>
      </c>
      <c r="E296" s="63">
        <v>717</v>
      </c>
      <c r="F296" t="str">
        <f t="shared" si="8"/>
        <v>M235</v>
      </c>
      <c r="G296">
        <f t="shared" si="9"/>
        <v>717</v>
      </c>
    </row>
    <row r="297" spans="1:7" x14ac:dyDescent="0.25">
      <c r="A297" s="63">
        <v>4291</v>
      </c>
      <c r="B297" s="63" t="s">
        <v>636</v>
      </c>
      <c r="C297" s="63" t="s">
        <v>331</v>
      </c>
      <c r="D297" s="63" t="s">
        <v>332</v>
      </c>
      <c r="E297" s="63">
        <v>144</v>
      </c>
      <c r="F297" t="str">
        <f t="shared" si="8"/>
        <v>M236</v>
      </c>
      <c r="G297">
        <f t="shared" si="9"/>
        <v>144</v>
      </c>
    </row>
    <row r="298" spans="1:7" x14ac:dyDescent="0.25">
      <c r="A298" s="63">
        <v>4292</v>
      </c>
      <c r="B298" s="63" t="s">
        <v>637</v>
      </c>
      <c r="C298" s="63" t="s">
        <v>331</v>
      </c>
      <c r="D298" s="63" t="s">
        <v>332</v>
      </c>
      <c r="E298" s="63">
        <v>125</v>
      </c>
      <c r="F298" t="str">
        <f t="shared" si="8"/>
        <v>M236</v>
      </c>
      <c r="G298">
        <f t="shared" si="9"/>
        <v>125</v>
      </c>
    </row>
    <row r="299" spans="1:7" x14ac:dyDescent="0.25">
      <c r="A299" s="63">
        <v>4295</v>
      </c>
      <c r="B299" s="63" t="s">
        <v>638</v>
      </c>
      <c r="C299" s="63" t="s">
        <v>331</v>
      </c>
      <c r="D299" s="63" t="s">
        <v>332</v>
      </c>
      <c r="E299" s="63">
        <v>283</v>
      </c>
      <c r="F299" t="str">
        <f t="shared" si="8"/>
        <v>M238</v>
      </c>
      <c r="G299">
        <f t="shared" si="9"/>
        <v>283</v>
      </c>
    </row>
    <row r="300" spans="1:7" x14ac:dyDescent="0.25">
      <c r="A300" s="63">
        <v>4296</v>
      </c>
      <c r="B300" s="63" t="s">
        <v>639</v>
      </c>
      <c r="C300" s="63" t="s">
        <v>331</v>
      </c>
      <c r="D300" s="63" t="s">
        <v>332</v>
      </c>
      <c r="E300" s="63">
        <v>312</v>
      </c>
      <c r="F300" t="str">
        <f t="shared" si="8"/>
        <v>M238</v>
      </c>
      <c r="G300">
        <f t="shared" si="9"/>
        <v>312</v>
      </c>
    </row>
    <row r="301" spans="1:7" x14ac:dyDescent="0.25">
      <c r="A301" s="63">
        <v>4297</v>
      </c>
      <c r="B301" s="63" t="s">
        <v>640</v>
      </c>
      <c r="C301" s="63" t="s">
        <v>331</v>
      </c>
      <c r="D301" s="63" t="s">
        <v>332</v>
      </c>
      <c r="E301" s="63">
        <v>593</v>
      </c>
      <c r="F301" t="str">
        <f t="shared" si="8"/>
        <v>M240</v>
      </c>
      <c r="G301">
        <f t="shared" si="9"/>
        <v>593</v>
      </c>
    </row>
    <row r="302" spans="1:7" x14ac:dyDescent="0.25">
      <c r="A302" s="63">
        <v>4298</v>
      </c>
      <c r="B302" s="63" t="s">
        <v>641</v>
      </c>
      <c r="C302" s="63" t="s">
        <v>331</v>
      </c>
      <c r="D302" s="63" t="s">
        <v>332</v>
      </c>
      <c r="E302" s="63">
        <v>659</v>
      </c>
      <c r="F302" t="str">
        <f t="shared" si="8"/>
        <v>M240</v>
      </c>
      <c r="G302">
        <f t="shared" si="9"/>
        <v>659</v>
      </c>
    </row>
    <row r="303" spans="1:7" x14ac:dyDescent="0.25">
      <c r="A303" s="63">
        <v>4299</v>
      </c>
      <c r="B303" s="63" t="s">
        <v>642</v>
      </c>
      <c r="C303" s="63" t="s">
        <v>331</v>
      </c>
      <c r="D303" s="63" t="s">
        <v>332</v>
      </c>
      <c r="E303" s="63">
        <v>255</v>
      </c>
      <c r="F303" t="str">
        <f t="shared" si="8"/>
        <v>M241</v>
      </c>
      <c r="G303">
        <f t="shared" si="9"/>
        <v>255</v>
      </c>
    </row>
    <row r="304" spans="1:7" x14ac:dyDescent="0.25">
      <c r="A304" s="63">
        <v>4300</v>
      </c>
      <c r="B304" s="63" t="s">
        <v>643</v>
      </c>
      <c r="C304" s="63" t="s">
        <v>331</v>
      </c>
      <c r="D304" s="63" t="s">
        <v>332</v>
      </c>
      <c r="E304" s="63">
        <v>168</v>
      </c>
      <c r="F304" t="str">
        <f t="shared" si="8"/>
        <v>M241</v>
      </c>
      <c r="G304">
        <f t="shared" si="9"/>
        <v>168</v>
      </c>
    </row>
    <row r="305" spans="1:7" x14ac:dyDescent="0.25">
      <c r="A305" s="63">
        <v>4306</v>
      </c>
      <c r="B305" s="63" t="s">
        <v>645</v>
      </c>
      <c r="C305" s="63" t="s">
        <v>331</v>
      </c>
      <c r="D305" s="63" t="s">
        <v>332</v>
      </c>
      <c r="E305" s="63">
        <v>1014</v>
      </c>
      <c r="F305" t="str">
        <f t="shared" si="8"/>
        <v>M245</v>
      </c>
      <c r="G305">
        <f t="shared" si="9"/>
        <v>1014</v>
      </c>
    </row>
    <row r="306" spans="1:7" x14ac:dyDescent="0.25">
      <c r="A306" s="63">
        <v>4307</v>
      </c>
      <c r="B306" s="63" t="s">
        <v>646</v>
      </c>
      <c r="C306" s="63" t="s">
        <v>331</v>
      </c>
      <c r="D306" s="63" t="s">
        <v>332</v>
      </c>
      <c r="E306" s="63">
        <v>816</v>
      </c>
      <c r="F306" t="str">
        <f t="shared" si="8"/>
        <v>M245</v>
      </c>
      <c r="G306">
        <f t="shared" si="9"/>
        <v>816</v>
      </c>
    </row>
    <row r="307" spans="1:7" x14ac:dyDescent="0.25">
      <c r="A307" s="63">
        <v>4308</v>
      </c>
      <c r="B307" s="63" t="s">
        <v>647</v>
      </c>
      <c r="C307" s="63" t="s">
        <v>331</v>
      </c>
      <c r="D307" s="63" t="s">
        <v>332</v>
      </c>
      <c r="E307" s="63">
        <v>67</v>
      </c>
      <c r="F307" t="str">
        <f t="shared" si="8"/>
        <v>M246</v>
      </c>
      <c r="G307">
        <f t="shared" si="9"/>
        <v>67</v>
      </c>
    </row>
    <row r="308" spans="1:7" x14ac:dyDescent="0.25">
      <c r="A308" s="63">
        <v>4309</v>
      </c>
      <c r="B308" s="63" t="s">
        <v>648</v>
      </c>
      <c r="C308" s="63" t="s">
        <v>331</v>
      </c>
      <c r="D308" s="63" t="s">
        <v>332</v>
      </c>
      <c r="E308" s="63">
        <v>67</v>
      </c>
      <c r="F308" t="str">
        <f t="shared" si="8"/>
        <v>M246</v>
      </c>
      <c r="G308">
        <f t="shared" si="9"/>
        <v>67</v>
      </c>
    </row>
    <row r="309" spans="1:7" x14ac:dyDescent="0.25">
      <c r="A309" s="63">
        <v>4310</v>
      </c>
      <c r="B309" s="63" t="s">
        <v>649</v>
      </c>
      <c r="C309" s="63" t="s">
        <v>331</v>
      </c>
      <c r="D309" s="63" t="s">
        <v>332</v>
      </c>
      <c r="E309" s="63">
        <v>156</v>
      </c>
      <c r="F309" t="str">
        <f t="shared" si="8"/>
        <v>M248</v>
      </c>
      <c r="G309">
        <f t="shared" si="9"/>
        <v>156</v>
      </c>
    </row>
    <row r="310" spans="1:7" x14ac:dyDescent="0.25">
      <c r="A310" s="63">
        <v>4311</v>
      </c>
      <c r="B310" s="63" t="s">
        <v>650</v>
      </c>
      <c r="C310" s="63" t="s">
        <v>331</v>
      </c>
      <c r="D310" s="63" t="s">
        <v>332</v>
      </c>
      <c r="E310" s="63">
        <v>213</v>
      </c>
      <c r="F310" t="str">
        <f t="shared" si="8"/>
        <v>M248</v>
      </c>
      <c r="G310">
        <f t="shared" si="9"/>
        <v>213</v>
      </c>
    </row>
    <row r="311" spans="1:7" x14ac:dyDescent="0.25">
      <c r="A311" s="63">
        <v>4312</v>
      </c>
      <c r="B311" s="63" t="s">
        <v>651</v>
      </c>
      <c r="C311" s="63" t="s">
        <v>331</v>
      </c>
      <c r="D311" s="63" t="s">
        <v>332</v>
      </c>
      <c r="E311" s="63">
        <v>250</v>
      </c>
      <c r="F311" t="str">
        <f t="shared" si="8"/>
        <v>M249</v>
      </c>
      <c r="G311">
        <f t="shared" si="9"/>
        <v>250</v>
      </c>
    </row>
    <row r="312" spans="1:7" x14ac:dyDescent="0.25">
      <c r="A312" s="63">
        <v>4313</v>
      </c>
      <c r="B312" s="63" t="s">
        <v>652</v>
      </c>
      <c r="C312" s="63" t="s">
        <v>331</v>
      </c>
      <c r="D312" s="63" t="s">
        <v>332</v>
      </c>
      <c r="E312" s="63">
        <v>119</v>
      </c>
      <c r="F312" t="str">
        <f t="shared" si="8"/>
        <v>M249</v>
      </c>
      <c r="G312">
        <f t="shared" si="9"/>
        <v>119</v>
      </c>
    </row>
    <row r="313" spans="1:7" x14ac:dyDescent="0.25">
      <c r="A313" s="63">
        <v>4317</v>
      </c>
      <c r="B313" s="63" t="s">
        <v>654</v>
      </c>
      <c r="C313" s="63" t="s">
        <v>331</v>
      </c>
      <c r="D313" s="63" t="s">
        <v>332</v>
      </c>
      <c r="E313" s="63">
        <v>1504</v>
      </c>
      <c r="F313" t="str">
        <f t="shared" si="8"/>
        <v>M255</v>
      </c>
      <c r="G313">
        <f t="shared" si="9"/>
        <v>1504</v>
      </c>
    </row>
    <row r="314" spans="1:7" x14ac:dyDescent="0.25">
      <c r="A314" s="63">
        <v>4318</v>
      </c>
      <c r="B314" s="63" t="s">
        <v>655</v>
      </c>
      <c r="C314" s="63" t="s">
        <v>331</v>
      </c>
      <c r="D314" s="63" t="s">
        <v>332</v>
      </c>
      <c r="E314" s="63">
        <v>1521</v>
      </c>
      <c r="F314" t="str">
        <f t="shared" si="8"/>
        <v>M255</v>
      </c>
      <c r="G314">
        <f t="shared" si="9"/>
        <v>1521</v>
      </c>
    </row>
    <row r="315" spans="1:7" x14ac:dyDescent="0.25">
      <c r="A315" s="63">
        <v>4325</v>
      </c>
      <c r="B315" s="63" t="s">
        <v>658</v>
      </c>
      <c r="C315" s="63" t="s">
        <v>331</v>
      </c>
      <c r="D315" s="63" t="s">
        <v>332</v>
      </c>
      <c r="E315" s="63">
        <v>38</v>
      </c>
      <c r="F315" t="str">
        <f t="shared" si="8"/>
        <v>M269</v>
      </c>
      <c r="G315">
        <f t="shared" si="9"/>
        <v>38</v>
      </c>
    </row>
    <row r="316" spans="1:7" x14ac:dyDescent="0.25">
      <c r="A316" s="63">
        <v>4327</v>
      </c>
      <c r="B316" s="63" t="s">
        <v>659</v>
      </c>
      <c r="C316" s="63" t="s">
        <v>331</v>
      </c>
      <c r="D316" s="63" t="s">
        <v>332</v>
      </c>
      <c r="E316" s="63">
        <v>1995</v>
      </c>
      <c r="F316" t="str">
        <f t="shared" si="8"/>
        <v>M271</v>
      </c>
      <c r="G316">
        <f t="shared" si="9"/>
        <v>1995</v>
      </c>
    </row>
    <row r="317" spans="1:7" x14ac:dyDescent="0.25">
      <c r="A317" s="63">
        <v>4328</v>
      </c>
      <c r="B317" s="63" t="s">
        <v>660</v>
      </c>
      <c r="C317" s="63" t="s">
        <v>331</v>
      </c>
      <c r="D317" s="63" t="s">
        <v>332</v>
      </c>
      <c r="E317" s="63">
        <v>2409</v>
      </c>
      <c r="F317" t="str">
        <f t="shared" si="8"/>
        <v>M271</v>
      </c>
      <c r="G317">
        <f t="shared" si="9"/>
        <v>2409</v>
      </c>
    </row>
    <row r="318" spans="1:7" x14ac:dyDescent="0.25">
      <c r="A318" s="63">
        <v>4331</v>
      </c>
      <c r="B318" s="63" t="s">
        <v>661</v>
      </c>
      <c r="C318" s="63" t="s">
        <v>449</v>
      </c>
      <c r="D318" s="63" t="s">
        <v>450</v>
      </c>
      <c r="E318" s="63">
        <v>48</v>
      </c>
      <c r="F318" t="str">
        <f t="shared" si="8"/>
        <v>M301</v>
      </c>
      <c r="G318">
        <f t="shared" si="9"/>
        <v>48</v>
      </c>
    </row>
    <row r="319" spans="1:7" x14ac:dyDescent="0.25">
      <c r="A319" s="63">
        <v>4332</v>
      </c>
      <c r="B319" s="63" t="s">
        <v>662</v>
      </c>
      <c r="C319" s="63" t="s">
        <v>449</v>
      </c>
      <c r="D319" s="63" t="s">
        <v>450</v>
      </c>
      <c r="E319" s="63">
        <v>24</v>
      </c>
      <c r="F319" t="str">
        <f t="shared" si="8"/>
        <v>M301</v>
      </c>
      <c r="G319">
        <f t="shared" si="9"/>
        <v>24</v>
      </c>
    </row>
    <row r="320" spans="1:7" x14ac:dyDescent="0.25">
      <c r="A320" s="63">
        <v>4333</v>
      </c>
      <c r="B320" s="63" t="s">
        <v>663</v>
      </c>
      <c r="C320" s="63" t="s">
        <v>331</v>
      </c>
      <c r="D320" s="63" t="s">
        <v>332</v>
      </c>
      <c r="E320" s="63">
        <v>222</v>
      </c>
      <c r="F320" t="str">
        <f t="shared" si="8"/>
        <v>M301</v>
      </c>
      <c r="G320">
        <f t="shared" si="9"/>
        <v>222</v>
      </c>
    </row>
    <row r="321" spans="1:7" x14ac:dyDescent="0.25">
      <c r="A321" s="63">
        <v>4349</v>
      </c>
      <c r="B321" s="63" t="s">
        <v>664</v>
      </c>
      <c r="C321" s="63" t="s">
        <v>331</v>
      </c>
      <c r="D321" s="63" t="s">
        <v>332</v>
      </c>
      <c r="E321" s="63">
        <v>6</v>
      </c>
      <c r="F321" t="str">
        <f t="shared" si="8"/>
        <v>M330</v>
      </c>
      <c r="G321">
        <f t="shared" si="9"/>
        <v>6</v>
      </c>
    </row>
    <row r="322" spans="1:7" x14ac:dyDescent="0.25">
      <c r="A322" s="63">
        <v>4350</v>
      </c>
      <c r="B322" s="63" t="s">
        <v>665</v>
      </c>
      <c r="C322" s="63" t="s">
        <v>331</v>
      </c>
      <c r="D322" s="63" t="s">
        <v>332</v>
      </c>
      <c r="E322" s="63">
        <v>6</v>
      </c>
      <c r="F322" t="str">
        <f t="shared" si="8"/>
        <v>M330</v>
      </c>
      <c r="G322">
        <f t="shared" si="9"/>
        <v>6</v>
      </c>
    </row>
    <row r="323" spans="1:7" x14ac:dyDescent="0.25">
      <c r="A323" s="63">
        <v>4351</v>
      </c>
      <c r="B323" s="63" t="s">
        <v>666</v>
      </c>
      <c r="C323" s="63" t="s">
        <v>331</v>
      </c>
      <c r="D323" s="63" t="s">
        <v>332</v>
      </c>
      <c r="E323" s="63">
        <v>154</v>
      </c>
      <c r="F323" t="str">
        <f t="shared" ref="F323:F386" si="10">LEFT(B323,LEN(B323)-2)</f>
        <v>M331</v>
      </c>
      <c r="G323">
        <f t="shared" ref="G323:G386" si="11">E323</f>
        <v>154</v>
      </c>
    </row>
    <row r="324" spans="1:7" x14ac:dyDescent="0.25">
      <c r="A324" s="63">
        <v>4352</v>
      </c>
      <c r="B324" s="63" t="s">
        <v>667</v>
      </c>
      <c r="C324" s="63" t="s">
        <v>331</v>
      </c>
      <c r="D324" s="63" t="s">
        <v>332</v>
      </c>
      <c r="E324" s="63">
        <v>107</v>
      </c>
      <c r="F324" t="str">
        <f t="shared" si="10"/>
        <v>M331</v>
      </c>
      <c r="G324">
        <f t="shared" si="11"/>
        <v>107</v>
      </c>
    </row>
    <row r="325" spans="1:7" x14ac:dyDescent="0.25">
      <c r="A325" s="63">
        <v>4355</v>
      </c>
      <c r="B325" s="63" t="s">
        <v>668</v>
      </c>
      <c r="C325" s="63" t="s">
        <v>331</v>
      </c>
      <c r="D325" s="63" t="s">
        <v>332</v>
      </c>
      <c r="E325" s="63">
        <v>38</v>
      </c>
      <c r="F325" t="str">
        <f t="shared" si="10"/>
        <v>M345</v>
      </c>
      <c r="G325">
        <f t="shared" si="11"/>
        <v>38</v>
      </c>
    </row>
    <row r="326" spans="1:7" x14ac:dyDescent="0.25">
      <c r="A326" s="63">
        <v>4356</v>
      </c>
      <c r="B326" s="63" t="s">
        <v>669</v>
      </c>
      <c r="C326" s="63" t="s">
        <v>331</v>
      </c>
      <c r="D326" s="63" t="s">
        <v>332</v>
      </c>
      <c r="E326" s="63">
        <v>41</v>
      </c>
      <c r="F326" t="str">
        <f t="shared" si="10"/>
        <v>M345</v>
      </c>
      <c r="G326">
        <f t="shared" si="11"/>
        <v>41</v>
      </c>
    </row>
    <row r="327" spans="1:7" x14ac:dyDescent="0.25">
      <c r="A327" s="63">
        <v>4357</v>
      </c>
      <c r="B327" s="63" t="s">
        <v>670</v>
      </c>
      <c r="C327" s="63" t="s">
        <v>331</v>
      </c>
      <c r="D327" s="63" t="s">
        <v>332</v>
      </c>
      <c r="E327" s="63">
        <v>39</v>
      </c>
      <c r="F327" t="str">
        <f t="shared" si="10"/>
        <v>M346</v>
      </c>
      <c r="G327">
        <f t="shared" si="11"/>
        <v>39</v>
      </c>
    </row>
    <row r="328" spans="1:7" x14ac:dyDescent="0.25">
      <c r="A328" s="63">
        <v>4358</v>
      </c>
      <c r="B328" s="63" t="s">
        <v>671</v>
      </c>
      <c r="C328" s="63" t="s">
        <v>331</v>
      </c>
      <c r="D328" s="63" t="s">
        <v>332</v>
      </c>
      <c r="E328" s="63">
        <v>75</v>
      </c>
      <c r="F328" t="str">
        <f t="shared" si="10"/>
        <v>M346</v>
      </c>
      <c r="G328">
        <f t="shared" si="11"/>
        <v>75</v>
      </c>
    </row>
    <row r="329" spans="1:7" x14ac:dyDescent="0.25">
      <c r="A329" s="63">
        <v>4359</v>
      </c>
      <c r="B329" s="63" t="s">
        <v>672</v>
      </c>
      <c r="C329" s="63" t="s">
        <v>331</v>
      </c>
      <c r="D329" s="63" t="s">
        <v>332</v>
      </c>
      <c r="E329" s="63">
        <v>348</v>
      </c>
      <c r="F329" t="str">
        <f t="shared" si="10"/>
        <v>M347</v>
      </c>
      <c r="G329">
        <f t="shared" si="11"/>
        <v>348</v>
      </c>
    </row>
    <row r="330" spans="1:7" x14ac:dyDescent="0.25">
      <c r="A330" s="63">
        <v>4360</v>
      </c>
      <c r="B330" s="63" t="s">
        <v>673</v>
      </c>
      <c r="C330" s="63" t="s">
        <v>331</v>
      </c>
      <c r="D330" s="63" t="s">
        <v>332</v>
      </c>
      <c r="E330" s="63">
        <v>330</v>
      </c>
      <c r="F330" t="str">
        <f t="shared" si="10"/>
        <v>M347</v>
      </c>
      <c r="G330">
        <f t="shared" si="11"/>
        <v>330</v>
      </c>
    </row>
    <row r="331" spans="1:7" x14ac:dyDescent="0.25">
      <c r="A331" s="63">
        <v>4361</v>
      </c>
      <c r="B331" s="63" t="s">
        <v>674</v>
      </c>
      <c r="C331" s="63" t="s">
        <v>331</v>
      </c>
      <c r="D331" s="63" t="s">
        <v>332</v>
      </c>
      <c r="E331" s="63">
        <v>362</v>
      </c>
      <c r="F331" t="str">
        <f t="shared" si="10"/>
        <v>M348</v>
      </c>
      <c r="G331">
        <f t="shared" si="11"/>
        <v>362</v>
      </c>
    </row>
    <row r="332" spans="1:7" x14ac:dyDescent="0.25">
      <c r="A332" s="63">
        <v>4362</v>
      </c>
      <c r="B332" s="63" t="s">
        <v>675</v>
      </c>
      <c r="C332" s="63" t="s">
        <v>331</v>
      </c>
      <c r="D332" s="63" t="s">
        <v>332</v>
      </c>
      <c r="E332" s="63">
        <v>406</v>
      </c>
      <c r="F332" t="str">
        <f t="shared" si="10"/>
        <v>M348</v>
      </c>
      <c r="G332">
        <f t="shared" si="11"/>
        <v>406</v>
      </c>
    </row>
    <row r="333" spans="1:7" x14ac:dyDescent="0.25">
      <c r="A333" s="63">
        <v>4365</v>
      </c>
      <c r="B333" s="63" t="s">
        <v>676</v>
      </c>
      <c r="C333" s="63" t="s">
        <v>449</v>
      </c>
      <c r="D333" s="63" t="s">
        <v>450</v>
      </c>
      <c r="E333" s="63">
        <v>439</v>
      </c>
      <c r="F333" t="str">
        <f t="shared" si="10"/>
        <v>M372</v>
      </c>
      <c r="G333">
        <f t="shared" si="11"/>
        <v>439</v>
      </c>
    </row>
    <row r="334" spans="1:7" x14ac:dyDescent="0.25">
      <c r="A334" s="63">
        <v>4366</v>
      </c>
      <c r="B334" s="63" t="s">
        <v>677</v>
      </c>
      <c r="C334" s="63" t="s">
        <v>449</v>
      </c>
      <c r="D334" s="63" t="s">
        <v>450</v>
      </c>
      <c r="E334" s="63">
        <v>557</v>
      </c>
      <c r="F334" t="str">
        <f t="shared" si="10"/>
        <v>M372</v>
      </c>
      <c r="G334">
        <f t="shared" si="11"/>
        <v>557</v>
      </c>
    </row>
    <row r="335" spans="1:7" x14ac:dyDescent="0.25">
      <c r="A335" s="63">
        <v>4371</v>
      </c>
      <c r="B335" s="63" t="s">
        <v>678</v>
      </c>
      <c r="C335" s="63" t="s">
        <v>331</v>
      </c>
      <c r="D335" s="63" t="s">
        <v>332</v>
      </c>
      <c r="E335" s="63">
        <v>90</v>
      </c>
      <c r="F335" t="str">
        <f t="shared" si="10"/>
        <v>M661</v>
      </c>
      <c r="G335">
        <f t="shared" si="11"/>
        <v>90</v>
      </c>
    </row>
    <row r="336" spans="1:7" x14ac:dyDescent="0.25">
      <c r="A336" s="63">
        <v>4372</v>
      </c>
      <c r="B336" s="63" t="s">
        <v>679</v>
      </c>
      <c r="C336" s="63" t="s">
        <v>331</v>
      </c>
      <c r="D336" s="63" t="s">
        <v>332</v>
      </c>
      <c r="E336" s="63" t="s">
        <v>363</v>
      </c>
      <c r="F336" t="str">
        <f t="shared" si="10"/>
        <v>M773</v>
      </c>
      <c r="G336" t="str">
        <f t="shared" si="11"/>
        <v>-</v>
      </c>
    </row>
    <row r="337" spans="1:7" x14ac:dyDescent="0.25">
      <c r="A337" s="63">
        <v>4373</v>
      </c>
      <c r="B337" s="63" t="s">
        <v>680</v>
      </c>
      <c r="C337" s="63" t="s">
        <v>331</v>
      </c>
      <c r="D337" s="63" t="s">
        <v>332</v>
      </c>
      <c r="E337" s="63" t="s">
        <v>363</v>
      </c>
      <c r="F337" t="str">
        <f t="shared" si="10"/>
        <v>M773</v>
      </c>
      <c r="G337" t="str">
        <f t="shared" si="11"/>
        <v>-</v>
      </c>
    </row>
    <row r="338" spans="1:7" x14ac:dyDescent="0.25">
      <c r="A338" s="63">
        <v>4374</v>
      </c>
      <c r="B338" s="63" t="s">
        <v>681</v>
      </c>
      <c r="C338" s="63" t="s">
        <v>331</v>
      </c>
      <c r="D338" s="63" t="s">
        <v>332</v>
      </c>
      <c r="E338" s="63" t="s">
        <v>363</v>
      </c>
      <c r="F338" t="str">
        <f t="shared" si="10"/>
        <v>M775</v>
      </c>
      <c r="G338" t="str">
        <f t="shared" si="11"/>
        <v>-</v>
      </c>
    </row>
    <row r="339" spans="1:7" x14ac:dyDescent="0.25">
      <c r="A339" s="63">
        <v>4375</v>
      </c>
      <c r="B339" s="63" t="s">
        <v>682</v>
      </c>
      <c r="C339" s="63" t="s">
        <v>331</v>
      </c>
      <c r="D339" s="63" t="s">
        <v>332</v>
      </c>
      <c r="E339" s="63" t="s">
        <v>363</v>
      </c>
      <c r="F339" t="str">
        <f t="shared" si="10"/>
        <v>M775</v>
      </c>
      <c r="G339" t="str">
        <f t="shared" si="11"/>
        <v>-</v>
      </c>
    </row>
    <row r="340" spans="1:7" x14ac:dyDescent="0.25">
      <c r="A340" s="63">
        <v>4380</v>
      </c>
      <c r="B340" s="63" t="s">
        <v>683</v>
      </c>
      <c r="C340" s="63" t="s">
        <v>331</v>
      </c>
      <c r="D340" s="63" t="s">
        <v>332</v>
      </c>
      <c r="E340" s="63" t="s">
        <v>363</v>
      </c>
      <c r="F340" t="str">
        <f t="shared" si="10"/>
        <v>M901</v>
      </c>
      <c r="G340" t="str">
        <f t="shared" si="11"/>
        <v>-</v>
      </c>
    </row>
    <row r="341" spans="1:7" x14ac:dyDescent="0.25">
      <c r="A341" s="63">
        <v>4381</v>
      </c>
      <c r="B341" s="63" t="s">
        <v>684</v>
      </c>
      <c r="C341" s="63" t="s">
        <v>331</v>
      </c>
      <c r="D341" s="63" t="s">
        <v>332</v>
      </c>
      <c r="E341" s="63" t="s">
        <v>363</v>
      </c>
      <c r="F341" t="str">
        <f t="shared" si="10"/>
        <v>M901</v>
      </c>
      <c r="G341" t="str">
        <f t="shared" si="11"/>
        <v>-</v>
      </c>
    </row>
    <row r="342" spans="1:7" x14ac:dyDescent="0.25">
      <c r="A342" s="63">
        <v>4382</v>
      </c>
      <c r="B342" s="63" t="s">
        <v>685</v>
      </c>
      <c r="C342" s="63" t="s">
        <v>331</v>
      </c>
      <c r="D342" s="63" t="s">
        <v>332</v>
      </c>
      <c r="E342" s="63">
        <v>20</v>
      </c>
      <c r="F342" t="str">
        <f t="shared" si="10"/>
        <v>M903</v>
      </c>
      <c r="G342">
        <f t="shared" si="11"/>
        <v>20</v>
      </c>
    </row>
    <row r="343" spans="1:7" x14ac:dyDescent="0.25">
      <c r="A343" s="63">
        <v>4383</v>
      </c>
      <c r="B343" s="63" t="s">
        <v>686</v>
      </c>
      <c r="C343" s="63" t="s">
        <v>331</v>
      </c>
      <c r="D343" s="63" t="s">
        <v>332</v>
      </c>
      <c r="E343" s="63">
        <v>24</v>
      </c>
      <c r="F343" t="str">
        <f t="shared" si="10"/>
        <v>M903</v>
      </c>
      <c r="G343">
        <f t="shared" si="11"/>
        <v>24</v>
      </c>
    </row>
    <row r="344" spans="1:7" x14ac:dyDescent="0.25">
      <c r="A344" s="63">
        <v>4384</v>
      </c>
      <c r="B344" s="63" t="s">
        <v>687</v>
      </c>
      <c r="C344" s="63" t="s">
        <v>331</v>
      </c>
      <c r="D344" s="63" t="s">
        <v>332</v>
      </c>
      <c r="E344" s="63">
        <v>149</v>
      </c>
      <c r="F344" t="str">
        <f t="shared" si="10"/>
        <v>M906</v>
      </c>
      <c r="G344">
        <f t="shared" si="11"/>
        <v>149</v>
      </c>
    </row>
    <row r="345" spans="1:7" x14ac:dyDescent="0.25">
      <c r="A345" s="63">
        <v>4385</v>
      </c>
      <c r="B345" s="63" t="s">
        <v>688</v>
      </c>
      <c r="C345" s="63" t="s">
        <v>331</v>
      </c>
      <c r="D345" s="63" t="s">
        <v>332</v>
      </c>
      <c r="E345" s="63">
        <v>134</v>
      </c>
      <c r="F345" t="str">
        <f t="shared" si="10"/>
        <v>M906</v>
      </c>
      <c r="G345">
        <f t="shared" si="11"/>
        <v>134</v>
      </c>
    </row>
    <row r="346" spans="1:7" x14ac:dyDescent="0.25">
      <c r="A346" s="63">
        <v>4386</v>
      </c>
      <c r="B346" s="63" t="s">
        <v>689</v>
      </c>
      <c r="C346" s="63" t="s">
        <v>331</v>
      </c>
      <c r="D346" s="63" t="s">
        <v>332</v>
      </c>
      <c r="E346" s="63">
        <v>17</v>
      </c>
      <c r="F346" t="str">
        <f t="shared" si="10"/>
        <v>M907</v>
      </c>
      <c r="G346">
        <f t="shared" si="11"/>
        <v>17</v>
      </c>
    </row>
    <row r="347" spans="1:7" x14ac:dyDescent="0.25">
      <c r="A347" s="63">
        <v>4387</v>
      </c>
      <c r="B347" s="63" t="s">
        <v>690</v>
      </c>
      <c r="C347" s="63" t="s">
        <v>331</v>
      </c>
      <c r="D347" s="63" t="s">
        <v>332</v>
      </c>
      <c r="E347" s="63">
        <v>15</v>
      </c>
      <c r="F347" t="str">
        <f t="shared" si="10"/>
        <v>M907</v>
      </c>
      <c r="G347">
        <f t="shared" si="11"/>
        <v>15</v>
      </c>
    </row>
    <row r="348" spans="1:7" x14ac:dyDescent="0.25">
      <c r="A348" s="63">
        <v>4388</v>
      </c>
      <c r="B348" s="63" t="s">
        <v>691</v>
      </c>
      <c r="C348" s="63" t="s">
        <v>331</v>
      </c>
      <c r="D348" s="63" t="s">
        <v>332</v>
      </c>
      <c r="E348" s="63">
        <v>72</v>
      </c>
      <c r="F348" t="str">
        <f t="shared" si="10"/>
        <v>M908</v>
      </c>
      <c r="G348">
        <f t="shared" si="11"/>
        <v>72</v>
      </c>
    </row>
    <row r="349" spans="1:7" x14ac:dyDescent="0.25">
      <c r="A349" s="63">
        <v>4389</v>
      </c>
      <c r="B349" s="63" t="s">
        <v>692</v>
      </c>
      <c r="C349" s="63" t="s">
        <v>331</v>
      </c>
      <c r="D349" s="63" t="s">
        <v>332</v>
      </c>
      <c r="E349" s="63">
        <v>2</v>
      </c>
      <c r="F349" t="str">
        <f t="shared" si="10"/>
        <v>M908</v>
      </c>
      <c r="G349">
        <f t="shared" si="11"/>
        <v>2</v>
      </c>
    </row>
    <row r="350" spans="1:7" x14ac:dyDescent="0.25">
      <c r="A350" s="63">
        <v>4390</v>
      </c>
      <c r="B350" s="63" t="s">
        <v>693</v>
      </c>
      <c r="C350" s="63" t="s">
        <v>331</v>
      </c>
      <c r="D350" s="63" t="s">
        <v>332</v>
      </c>
      <c r="E350" s="63">
        <v>62</v>
      </c>
      <c r="F350" t="str">
        <f t="shared" si="10"/>
        <v>M909</v>
      </c>
      <c r="G350">
        <f t="shared" si="11"/>
        <v>62</v>
      </c>
    </row>
    <row r="351" spans="1:7" x14ac:dyDescent="0.25">
      <c r="A351" s="63">
        <v>4391</v>
      </c>
      <c r="B351" s="63" t="s">
        <v>694</v>
      </c>
      <c r="C351" s="63" t="s">
        <v>331</v>
      </c>
      <c r="D351" s="63" t="s">
        <v>332</v>
      </c>
      <c r="E351" s="63">
        <v>54</v>
      </c>
      <c r="F351" t="str">
        <f t="shared" si="10"/>
        <v>M909</v>
      </c>
      <c r="G351">
        <f t="shared" si="11"/>
        <v>54</v>
      </c>
    </row>
    <row r="352" spans="1:7" x14ac:dyDescent="0.25">
      <c r="A352" s="63">
        <v>4392</v>
      </c>
      <c r="B352" s="63" t="s">
        <v>695</v>
      </c>
      <c r="C352" s="63" t="s">
        <v>331</v>
      </c>
      <c r="D352" s="63" t="s">
        <v>332</v>
      </c>
      <c r="E352" s="63" t="s">
        <v>363</v>
      </c>
      <c r="F352" t="str">
        <f t="shared" si="10"/>
        <v>M910</v>
      </c>
      <c r="G352" t="str">
        <f t="shared" si="11"/>
        <v>-</v>
      </c>
    </row>
    <row r="353" spans="1:7" x14ac:dyDescent="0.25">
      <c r="A353" s="63">
        <v>4393</v>
      </c>
      <c r="B353" s="63" t="s">
        <v>696</v>
      </c>
      <c r="C353" s="63" t="s">
        <v>331</v>
      </c>
      <c r="D353" s="63" t="s">
        <v>332</v>
      </c>
      <c r="E353" s="63">
        <v>0.06</v>
      </c>
      <c r="F353" t="str">
        <f t="shared" si="10"/>
        <v>M910</v>
      </c>
      <c r="G353">
        <f t="shared" si="11"/>
        <v>0.06</v>
      </c>
    </row>
    <row r="354" spans="1:7" x14ac:dyDescent="0.25">
      <c r="A354" s="63">
        <v>4394</v>
      </c>
      <c r="B354" s="63" t="s">
        <v>697</v>
      </c>
      <c r="C354" s="63" t="s">
        <v>331</v>
      </c>
      <c r="D354" s="63" t="s">
        <v>332</v>
      </c>
      <c r="E354" s="63" t="s">
        <v>363</v>
      </c>
      <c r="F354" t="str">
        <f t="shared" si="10"/>
        <v>M913</v>
      </c>
      <c r="G354" t="str">
        <f t="shared" si="11"/>
        <v>-</v>
      </c>
    </row>
    <row r="355" spans="1:7" x14ac:dyDescent="0.25">
      <c r="A355" s="63">
        <v>4395</v>
      </c>
      <c r="B355" s="63" t="s">
        <v>698</v>
      </c>
      <c r="C355" s="63" t="s">
        <v>331</v>
      </c>
      <c r="D355" s="63" t="s">
        <v>332</v>
      </c>
      <c r="E355" s="63">
        <v>19</v>
      </c>
      <c r="F355" t="str">
        <f t="shared" si="10"/>
        <v>M913</v>
      </c>
      <c r="G355">
        <f t="shared" si="11"/>
        <v>19</v>
      </c>
    </row>
    <row r="356" spans="1:7" x14ac:dyDescent="0.25">
      <c r="A356" s="63">
        <v>4396</v>
      </c>
      <c r="B356" s="63" t="s">
        <v>699</v>
      </c>
      <c r="C356" s="63" t="s">
        <v>331</v>
      </c>
      <c r="D356" s="63" t="s">
        <v>332</v>
      </c>
      <c r="E356" s="63" t="s">
        <v>363</v>
      </c>
      <c r="F356" t="str">
        <f t="shared" si="10"/>
        <v>M914</v>
      </c>
      <c r="G356" t="str">
        <f t="shared" si="11"/>
        <v>-</v>
      </c>
    </row>
    <row r="357" spans="1:7" x14ac:dyDescent="0.25">
      <c r="A357" s="63">
        <v>4397</v>
      </c>
      <c r="B357" s="63" t="s">
        <v>700</v>
      </c>
      <c r="C357" s="63" t="s">
        <v>331</v>
      </c>
      <c r="D357" s="63" t="s">
        <v>332</v>
      </c>
      <c r="E357" s="63">
        <v>34</v>
      </c>
      <c r="F357" t="str">
        <f t="shared" si="10"/>
        <v>M914</v>
      </c>
      <c r="G357">
        <f t="shared" si="11"/>
        <v>34</v>
      </c>
    </row>
    <row r="358" spans="1:7" x14ac:dyDescent="0.25">
      <c r="A358" s="63">
        <v>4398</v>
      </c>
      <c r="B358" s="63" t="s">
        <v>701</v>
      </c>
      <c r="C358" s="63" t="s">
        <v>331</v>
      </c>
      <c r="D358" s="63" t="s">
        <v>332</v>
      </c>
      <c r="E358" s="63">
        <v>101</v>
      </c>
      <c r="F358" t="str">
        <f t="shared" si="10"/>
        <v>M915</v>
      </c>
      <c r="G358">
        <f t="shared" si="11"/>
        <v>101</v>
      </c>
    </row>
    <row r="359" spans="1:7" x14ac:dyDescent="0.25">
      <c r="A359" s="63">
        <v>4399</v>
      </c>
      <c r="B359" s="63" t="s">
        <v>702</v>
      </c>
      <c r="C359" s="63" t="s">
        <v>331</v>
      </c>
      <c r="D359" s="63" t="s">
        <v>332</v>
      </c>
      <c r="E359" s="63">
        <v>115</v>
      </c>
      <c r="F359" t="str">
        <f t="shared" si="10"/>
        <v>M915</v>
      </c>
      <c r="G359">
        <f t="shared" si="11"/>
        <v>115</v>
      </c>
    </row>
    <row r="360" spans="1:7" x14ac:dyDescent="0.25">
      <c r="A360" s="63">
        <v>4400</v>
      </c>
      <c r="B360" s="63" t="s">
        <v>703</v>
      </c>
      <c r="C360" s="63" t="s">
        <v>331</v>
      </c>
      <c r="D360" s="63" t="s">
        <v>332</v>
      </c>
      <c r="E360" s="63" t="s">
        <v>363</v>
      </c>
      <c r="F360" t="str">
        <f t="shared" si="10"/>
        <v>M916</v>
      </c>
      <c r="G360" t="str">
        <f t="shared" si="11"/>
        <v>-</v>
      </c>
    </row>
    <row r="361" spans="1:7" x14ac:dyDescent="0.25">
      <c r="A361" s="63">
        <v>4401</v>
      </c>
      <c r="B361" s="63" t="s">
        <v>704</v>
      </c>
      <c r="C361" s="63" t="s">
        <v>331</v>
      </c>
      <c r="D361" s="63" t="s">
        <v>332</v>
      </c>
      <c r="E361" s="63">
        <v>40</v>
      </c>
      <c r="F361" t="str">
        <f t="shared" si="10"/>
        <v>M916</v>
      </c>
      <c r="G361">
        <f t="shared" si="11"/>
        <v>40</v>
      </c>
    </row>
    <row r="362" spans="1:7" x14ac:dyDescent="0.25">
      <c r="A362" s="63">
        <v>4402</v>
      </c>
      <c r="B362" s="63" t="s">
        <v>705</v>
      </c>
      <c r="C362" s="63" t="s">
        <v>331</v>
      </c>
      <c r="D362" s="63" t="s">
        <v>332</v>
      </c>
      <c r="E362" s="63">
        <v>9</v>
      </c>
      <c r="F362" t="str">
        <f t="shared" si="10"/>
        <v>M917</v>
      </c>
      <c r="G362">
        <f t="shared" si="11"/>
        <v>9</v>
      </c>
    </row>
    <row r="363" spans="1:7" x14ac:dyDescent="0.25">
      <c r="A363" s="63">
        <v>4403</v>
      </c>
      <c r="B363" s="63" t="s">
        <v>706</v>
      </c>
      <c r="C363" s="63" t="s">
        <v>331</v>
      </c>
      <c r="D363" s="63" t="s">
        <v>332</v>
      </c>
      <c r="E363" s="63">
        <v>6</v>
      </c>
      <c r="F363" t="str">
        <f t="shared" si="10"/>
        <v>M917</v>
      </c>
      <c r="G363">
        <f t="shared" si="11"/>
        <v>6</v>
      </c>
    </row>
    <row r="364" spans="1:7" x14ac:dyDescent="0.25">
      <c r="A364" s="63">
        <v>4404</v>
      </c>
      <c r="B364" s="63" t="s">
        <v>707</v>
      </c>
      <c r="C364" s="63" t="s">
        <v>331</v>
      </c>
      <c r="D364" s="63" t="s">
        <v>332</v>
      </c>
      <c r="E364" s="63">
        <v>0.2</v>
      </c>
      <c r="F364" t="str">
        <f t="shared" si="10"/>
        <v>M919</v>
      </c>
      <c r="G364">
        <f t="shared" si="11"/>
        <v>0.2</v>
      </c>
    </row>
    <row r="365" spans="1:7" x14ac:dyDescent="0.25">
      <c r="A365" s="63">
        <v>4405</v>
      </c>
      <c r="B365" s="63" t="s">
        <v>708</v>
      </c>
      <c r="C365" s="63" t="s">
        <v>331</v>
      </c>
      <c r="D365" s="63" t="s">
        <v>332</v>
      </c>
      <c r="E365" s="63" t="s">
        <v>363</v>
      </c>
      <c r="F365" t="str">
        <f t="shared" si="10"/>
        <v>M919</v>
      </c>
      <c r="G365" t="str">
        <f t="shared" si="11"/>
        <v>-</v>
      </c>
    </row>
    <row r="366" spans="1:7" x14ac:dyDescent="0.25">
      <c r="A366" s="63">
        <v>4406</v>
      </c>
      <c r="B366" s="63" t="s">
        <v>709</v>
      </c>
      <c r="C366" s="63" t="s">
        <v>331</v>
      </c>
      <c r="D366" s="63" t="s">
        <v>332</v>
      </c>
      <c r="E366" s="63">
        <v>23</v>
      </c>
      <c r="F366" t="str">
        <f t="shared" si="10"/>
        <v>M927</v>
      </c>
      <c r="G366">
        <f t="shared" si="11"/>
        <v>23</v>
      </c>
    </row>
    <row r="367" spans="1:7" x14ac:dyDescent="0.25">
      <c r="A367" s="63">
        <v>4407</v>
      </c>
      <c r="B367" s="63" t="s">
        <v>710</v>
      </c>
      <c r="C367" s="63" t="s">
        <v>331</v>
      </c>
      <c r="D367" s="63" t="s">
        <v>332</v>
      </c>
      <c r="E367" s="63">
        <v>1</v>
      </c>
      <c r="F367" t="str">
        <f t="shared" si="10"/>
        <v>M927</v>
      </c>
      <c r="G367">
        <f t="shared" si="11"/>
        <v>1</v>
      </c>
    </row>
    <row r="368" spans="1:7" x14ac:dyDescent="0.25">
      <c r="A368" s="63">
        <v>4410</v>
      </c>
      <c r="B368" s="63" t="s">
        <v>711</v>
      </c>
      <c r="C368" s="63" t="s">
        <v>331</v>
      </c>
      <c r="D368" s="63" t="s">
        <v>332</v>
      </c>
      <c r="E368" s="63">
        <v>26</v>
      </c>
      <c r="F368" t="str">
        <f t="shared" si="10"/>
        <v>M931</v>
      </c>
      <c r="G368">
        <f t="shared" si="11"/>
        <v>26</v>
      </c>
    </row>
    <row r="369" spans="1:7" x14ac:dyDescent="0.25">
      <c r="A369" s="63">
        <v>4411</v>
      </c>
      <c r="B369" s="63" t="s">
        <v>712</v>
      </c>
      <c r="C369" s="63" t="s">
        <v>331</v>
      </c>
      <c r="D369" s="63" t="s">
        <v>332</v>
      </c>
      <c r="E369" s="63">
        <v>13</v>
      </c>
      <c r="F369" t="str">
        <f t="shared" si="10"/>
        <v>M931</v>
      </c>
      <c r="G369">
        <f t="shared" si="11"/>
        <v>13</v>
      </c>
    </row>
    <row r="370" spans="1:7" x14ac:dyDescent="0.25">
      <c r="A370" s="63">
        <v>4412</v>
      </c>
      <c r="B370" s="63" t="s">
        <v>713</v>
      </c>
      <c r="C370" s="63" t="s">
        <v>331</v>
      </c>
      <c r="D370" s="63" t="s">
        <v>332</v>
      </c>
      <c r="E370" s="63">
        <v>84</v>
      </c>
      <c r="F370" t="str">
        <f t="shared" si="10"/>
        <v>M935</v>
      </c>
      <c r="G370">
        <f t="shared" si="11"/>
        <v>84</v>
      </c>
    </row>
    <row r="371" spans="1:7" x14ac:dyDescent="0.25">
      <c r="A371" s="63">
        <v>4413</v>
      </c>
      <c r="B371" s="63" t="s">
        <v>714</v>
      </c>
      <c r="C371" s="63" t="s">
        <v>331</v>
      </c>
      <c r="D371" s="63" t="s">
        <v>332</v>
      </c>
      <c r="E371" s="63">
        <v>48</v>
      </c>
      <c r="F371" t="str">
        <f t="shared" si="10"/>
        <v>M935</v>
      </c>
      <c r="G371">
        <f t="shared" si="11"/>
        <v>48</v>
      </c>
    </row>
    <row r="372" spans="1:7" x14ac:dyDescent="0.25">
      <c r="A372" s="63">
        <v>5001</v>
      </c>
      <c r="B372" s="63" t="s">
        <v>715</v>
      </c>
      <c r="C372" s="63" t="s">
        <v>331</v>
      </c>
      <c r="D372" s="63" t="s">
        <v>332</v>
      </c>
      <c r="E372" s="63">
        <v>862</v>
      </c>
      <c r="F372" t="str">
        <f t="shared" si="10"/>
        <v>P001</v>
      </c>
      <c r="G372">
        <f t="shared" si="11"/>
        <v>862</v>
      </c>
    </row>
    <row r="373" spans="1:7" x14ac:dyDescent="0.25">
      <c r="A373" s="63">
        <v>5002</v>
      </c>
      <c r="B373" s="63" t="s">
        <v>716</v>
      </c>
      <c r="C373" s="63" t="s">
        <v>331</v>
      </c>
      <c r="D373" s="63" t="s">
        <v>332</v>
      </c>
      <c r="E373" s="63">
        <v>445</v>
      </c>
      <c r="F373" t="str">
        <f t="shared" si="10"/>
        <v>P001</v>
      </c>
      <c r="G373">
        <f t="shared" si="11"/>
        <v>445</v>
      </c>
    </row>
    <row r="374" spans="1:7" x14ac:dyDescent="0.25">
      <c r="A374" s="63">
        <v>5003</v>
      </c>
      <c r="B374" s="63" t="s">
        <v>717</v>
      </c>
      <c r="C374" s="63" t="s">
        <v>331</v>
      </c>
      <c r="D374" s="63" t="s">
        <v>332</v>
      </c>
      <c r="E374" s="63">
        <v>1740</v>
      </c>
      <c r="F374" t="str">
        <f t="shared" si="10"/>
        <v>P002</v>
      </c>
      <c r="G374">
        <f t="shared" si="11"/>
        <v>1740</v>
      </c>
    </row>
    <row r="375" spans="1:7" x14ac:dyDescent="0.25">
      <c r="A375" s="63">
        <v>5004</v>
      </c>
      <c r="B375" s="63" t="s">
        <v>718</v>
      </c>
      <c r="C375" s="63" t="s">
        <v>331</v>
      </c>
      <c r="D375" s="63" t="s">
        <v>332</v>
      </c>
      <c r="E375" s="63">
        <v>1936</v>
      </c>
      <c r="F375" t="str">
        <f t="shared" si="10"/>
        <v>P002</v>
      </c>
      <c r="G375">
        <f t="shared" si="11"/>
        <v>1936</v>
      </c>
    </row>
    <row r="376" spans="1:7" x14ac:dyDescent="0.25">
      <c r="A376" s="63">
        <v>5005</v>
      </c>
      <c r="B376" s="63" t="s">
        <v>719</v>
      </c>
      <c r="C376" s="63" t="s">
        <v>331</v>
      </c>
      <c r="D376" s="63" t="s">
        <v>332</v>
      </c>
      <c r="E376" s="63">
        <v>351</v>
      </c>
      <c r="F376" t="str">
        <f t="shared" si="10"/>
        <v>P003</v>
      </c>
      <c r="G376">
        <f t="shared" si="11"/>
        <v>351</v>
      </c>
    </row>
    <row r="377" spans="1:7" x14ac:dyDescent="0.25">
      <c r="A377" s="63">
        <v>5006</v>
      </c>
      <c r="B377" s="63" t="s">
        <v>720</v>
      </c>
      <c r="C377" s="63" t="s">
        <v>331</v>
      </c>
      <c r="D377" s="63" t="s">
        <v>332</v>
      </c>
      <c r="E377" s="63">
        <v>173</v>
      </c>
      <c r="F377" t="str">
        <f t="shared" si="10"/>
        <v>P003</v>
      </c>
      <c r="G377">
        <f t="shared" si="11"/>
        <v>173</v>
      </c>
    </row>
    <row r="378" spans="1:7" x14ac:dyDescent="0.25">
      <c r="A378" s="63">
        <v>5007</v>
      </c>
      <c r="B378" s="63" t="s">
        <v>721</v>
      </c>
      <c r="C378" s="63" t="s">
        <v>331</v>
      </c>
      <c r="D378" s="63" t="s">
        <v>332</v>
      </c>
      <c r="E378" s="63">
        <v>408</v>
      </c>
      <c r="F378" t="str">
        <f t="shared" si="10"/>
        <v>P010</v>
      </c>
      <c r="G378">
        <f t="shared" si="11"/>
        <v>408</v>
      </c>
    </row>
    <row r="379" spans="1:7" x14ac:dyDescent="0.25">
      <c r="A379" s="63">
        <v>5008</v>
      </c>
      <c r="B379" s="63" t="s">
        <v>722</v>
      </c>
      <c r="C379" s="63" t="s">
        <v>331</v>
      </c>
      <c r="D379" s="63" t="s">
        <v>332</v>
      </c>
      <c r="E379" s="63">
        <v>62</v>
      </c>
      <c r="F379" t="str">
        <f t="shared" si="10"/>
        <v>P010</v>
      </c>
      <c r="G379">
        <f t="shared" si="11"/>
        <v>62</v>
      </c>
    </row>
    <row r="380" spans="1:7" x14ac:dyDescent="0.25">
      <c r="A380" s="63">
        <v>5009</v>
      </c>
      <c r="B380" s="63" t="s">
        <v>723</v>
      </c>
      <c r="C380" s="63" t="s">
        <v>331</v>
      </c>
      <c r="D380" s="63" t="s">
        <v>332</v>
      </c>
      <c r="E380" s="63" t="s">
        <v>363</v>
      </c>
      <c r="F380" t="str">
        <f t="shared" si="10"/>
        <v>P011</v>
      </c>
      <c r="G380" t="str">
        <f t="shared" si="11"/>
        <v>-</v>
      </c>
    </row>
    <row r="381" spans="1:7" x14ac:dyDescent="0.25">
      <c r="A381" s="63">
        <v>5010</v>
      </c>
      <c r="B381" s="63" t="s">
        <v>724</v>
      </c>
      <c r="C381" s="63" t="s">
        <v>331</v>
      </c>
      <c r="D381" s="63" t="s">
        <v>332</v>
      </c>
      <c r="E381" s="63">
        <v>31</v>
      </c>
      <c r="F381" t="str">
        <f t="shared" si="10"/>
        <v>P011</v>
      </c>
      <c r="G381">
        <f t="shared" si="11"/>
        <v>31</v>
      </c>
    </row>
    <row r="382" spans="1:7" x14ac:dyDescent="0.25">
      <c r="A382" s="63">
        <v>5011</v>
      </c>
      <c r="B382" s="63" t="s">
        <v>725</v>
      </c>
      <c r="C382" s="63" t="s">
        <v>331</v>
      </c>
      <c r="D382" s="63" t="s">
        <v>332</v>
      </c>
      <c r="E382" s="63">
        <v>1</v>
      </c>
      <c r="F382" t="str">
        <f t="shared" si="10"/>
        <v>P013</v>
      </c>
      <c r="G382">
        <f t="shared" si="11"/>
        <v>1</v>
      </c>
    </row>
    <row r="383" spans="1:7" x14ac:dyDescent="0.25">
      <c r="A383" s="63">
        <v>5012</v>
      </c>
      <c r="B383" s="63" t="s">
        <v>726</v>
      </c>
      <c r="C383" s="63" t="s">
        <v>331</v>
      </c>
      <c r="D383" s="63" t="s">
        <v>332</v>
      </c>
      <c r="E383" s="63" t="s">
        <v>363</v>
      </c>
      <c r="F383" t="str">
        <f t="shared" si="10"/>
        <v>P013</v>
      </c>
      <c r="G383" t="str">
        <f t="shared" si="11"/>
        <v>-</v>
      </c>
    </row>
    <row r="384" spans="1:7" x14ac:dyDescent="0.25">
      <c r="A384" s="63">
        <v>5013</v>
      </c>
      <c r="B384" s="63" t="s">
        <v>727</v>
      </c>
      <c r="C384" s="63" t="s">
        <v>331</v>
      </c>
      <c r="D384" s="63" t="s">
        <v>332</v>
      </c>
      <c r="E384" s="63">
        <v>1</v>
      </c>
      <c r="F384" t="str">
        <f t="shared" si="10"/>
        <v>P014</v>
      </c>
      <c r="G384">
        <f t="shared" si="11"/>
        <v>1</v>
      </c>
    </row>
    <row r="385" spans="1:7" x14ac:dyDescent="0.25">
      <c r="A385" s="63">
        <v>5014</v>
      </c>
      <c r="B385" s="63" t="s">
        <v>728</v>
      </c>
      <c r="C385" s="63" t="s">
        <v>331</v>
      </c>
      <c r="D385" s="63" t="s">
        <v>332</v>
      </c>
      <c r="E385" s="63" t="s">
        <v>363</v>
      </c>
      <c r="F385" t="str">
        <f t="shared" si="10"/>
        <v>P014</v>
      </c>
      <c r="G385" t="str">
        <f t="shared" si="11"/>
        <v>-</v>
      </c>
    </row>
    <row r="386" spans="1:7" x14ac:dyDescent="0.25">
      <c r="A386" s="63">
        <v>5015</v>
      </c>
      <c r="B386" s="63" t="s">
        <v>729</v>
      </c>
      <c r="C386" s="63" t="s">
        <v>331</v>
      </c>
      <c r="D386" s="63" t="s">
        <v>332</v>
      </c>
      <c r="E386" s="63">
        <v>135</v>
      </c>
      <c r="F386" t="str">
        <f t="shared" si="10"/>
        <v>P016</v>
      </c>
      <c r="G386">
        <f t="shared" si="11"/>
        <v>135</v>
      </c>
    </row>
    <row r="387" spans="1:7" x14ac:dyDescent="0.25">
      <c r="A387" s="63">
        <v>5016</v>
      </c>
      <c r="B387" s="63" t="s">
        <v>730</v>
      </c>
      <c r="C387" s="63" t="s">
        <v>331</v>
      </c>
      <c r="D387" s="63" t="s">
        <v>332</v>
      </c>
      <c r="E387" s="63">
        <v>64</v>
      </c>
      <c r="F387" t="str">
        <f t="shared" ref="F387:F450" si="12">LEFT(B387,LEN(B387)-2)</f>
        <v>P016</v>
      </c>
      <c r="G387">
        <f t="shared" ref="G387:G450" si="13">E387</f>
        <v>64</v>
      </c>
    </row>
    <row r="388" spans="1:7" x14ac:dyDescent="0.25">
      <c r="A388" s="63">
        <v>5017</v>
      </c>
      <c r="B388" s="63" t="s">
        <v>731</v>
      </c>
      <c r="C388" s="63" t="s">
        <v>331</v>
      </c>
      <c r="D388" s="63" t="s">
        <v>332</v>
      </c>
      <c r="E388" s="63">
        <v>50</v>
      </c>
      <c r="F388" t="str">
        <f t="shared" si="12"/>
        <v>P028</v>
      </c>
      <c r="G388">
        <f t="shared" si="13"/>
        <v>50</v>
      </c>
    </row>
    <row r="389" spans="1:7" x14ac:dyDescent="0.25">
      <c r="A389" s="63">
        <v>5018</v>
      </c>
      <c r="B389" s="63" t="s">
        <v>732</v>
      </c>
      <c r="C389" s="63" t="s">
        <v>331</v>
      </c>
      <c r="D389" s="63" t="s">
        <v>332</v>
      </c>
      <c r="E389" s="63" t="s">
        <v>363</v>
      </c>
      <c r="F389" t="str">
        <f t="shared" si="12"/>
        <v>P028</v>
      </c>
      <c r="G389" t="str">
        <f t="shared" si="13"/>
        <v>-</v>
      </c>
    </row>
    <row r="390" spans="1:7" x14ac:dyDescent="0.25">
      <c r="A390" s="63">
        <v>5019</v>
      </c>
      <c r="B390" s="63" t="s">
        <v>733</v>
      </c>
      <c r="C390" s="63" t="s">
        <v>331</v>
      </c>
      <c r="D390" s="63" t="s">
        <v>332</v>
      </c>
      <c r="E390" s="63">
        <v>181</v>
      </c>
      <c r="F390" t="str">
        <f t="shared" si="12"/>
        <v>P041</v>
      </c>
      <c r="G390">
        <f t="shared" si="13"/>
        <v>181</v>
      </c>
    </row>
    <row r="391" spans="1:7" x14ac:dyDescent="0.25">
      <c r="A391" s="63">
        <v>5020</v>
      </c>
      <c r="B391" s="63" t="s">
        <v>734</v>
      </c>
      <c r="C391" s="63" t="s">
        <v>331</v>
      </c>
      <c r="D391" s="63" t="s">
        <v>332</v>
      </c>
      <c r="E391" s="63">
        <v>203</v>
      </c>
      <c r="F391" t="str">
        <f t="shared" si="12"/>
        <v>P041</v>
      </c>
      <c r="G391">
        <f t="shared" si="13"/>
        <v>203</v>
      </c>
    </row>
    <row r="392" spans="1:7" x14ac:dyDescent="0.25">
      <c r="A392" s="63">
        <v>5021</v>
      </c>
      <c r="B392" s="63" t="s">
        <v>735</v>
      </c>
      <c r="C392" s="63" t="s">
        <v>331</v>
      </c>
      <c r="D392" s="63" t="s">
        <v>332</v>
      </c>
      <c r="E392" s="63">
        <v>0.2</v>
      </c>
      <c r="F392" t="str">
        <f t="shared" si="12"/>
        <v>P042</v>
      </c>
      <c r="G392">
        <f t="shared" si="13"/>
        <v>0.2</v>
      </c>
    </row>
    <row r="393" spans="1:7" x14ac:dyDescent="0.25">
      <c r="A393" s="63">
        <v>5022</v>
      </c>
      <c r="B393" s="63" t="s">
        <v>736</v>
      </c>
      <c r="C393" s="63" t="s">
        <v>331</v>
      </c>
      <c r="D393" s="63" t="s">
        <v>332</v>
      </c>
      <c r="E393" s="63">
        <v>25</v>
      </c>
      <c r="F393" t="str">
        <f t="shared" si="12"/>
        <v>P042</v>
      </c>
      <c r="G393">
        <f t="shared" si="13"/>
        <v>25</v>
      </c>
    </row>
    <row r="394" spans="1:7" x14ac:dyDescent="0.25">
      <c r="A394" s="63">
        <v>5023</v>
      </c>
      <c r="B394" s="63" t="s">
        <v>737</v>
      </c>
      <c r="C394" s="63" t="s">
        <v>331</v>
      </c>
      <c r="D394" s="63" t="s">
        <v>332</v>
      </c>
      <c r="E394" s="63">
        <v>5</v>
      </c>
      <c r="F394" t="str">
        <f t="shared" si="12"/>
        <v>P045</v>
      </c>
      <c r="G394">
        <f t="shared" si="13"/>
        <v>5</v>
      </c>
    </row>
    <row r="395" spans="1:7" x14ac:dyDescent="0.25">
      <c r="A395" s="63">
        <v>5024</v>
      </c>
      <c r="B395" s="63" t="s">
        <v>738</v>
      </c>
      <c r="C395" s="63" t="s">
        <v>331</v>
      </c>
      <c r="D395" s="63" t="s">
        <v>332</v>
      </c>
      <c r="E395" s="63">
        <v>0.2</v>
      </c>
      <c r="F395" t="str">
        <f t="shared" si="12"/>
        <v>P045</v>
      </c>
      <c r="G395">
        <f t="shared" si="13"/>
        <v>0.2</v>
      </c>
    </row>
    <row r="396" spans="1:7" x14ac:dyDescent="0.25">
      <c r="A396" s="63">
        <v>5025</v>
      </c>
      <c r="B396" s="63" t="s">
        <v>739</v>
      </c>
      <c r="C396" s="63" t="s">
        <v>331</v>
      </c>
      <c r="D396" s="63" t="s">
        <v>332</v>
      </c>
      <c r="E396" s="63">
        <v>414</v>
      </c>
      <c r="F396" t="str">
        <f t="shared" si="12"/>
        <v>P048</v>
      </c>
      <c r="G396">
        <f t="shared" si="13"/>
        <v>414</v>
      </c>
    </row>
    <row r="397" spans="1:7" x14ac:dyDescent="0.25">
      <c r="A397" s="63">
        <v>5026</v>
      </c>
      <c r="B397" s="63" t="s">
        <v>740</v>
      </c>
      <c r="C397" s="63" t="s">
        <v>331</v>
      </c>
      <c r="D397" s="63" t="s">
        <v>332</v>
      </c>
      <c r="E397" s="63">
        <v>439</v>
      </c>
      <c r="F397" t="str">
        <f t="shared" si="12"/>
        <v>P048</v>
      </c>
      <c r="G397">
        <f t="shared" si="13"/>
        <v>439</v>
      </c>
    </row>
    <row r="398" spans="1:7" x14ac:dyDescent="0.25">
      <c r="A398" s="63">
        <v>5027</v>
      </c>
      <c r="B398" s="63" t="s">
        <v>741</v>
      </c>
      <c r="C398" s="63" t="s">
        <v>331</v>
      </c>
      <c r="D398" s="63" t="s">
        <v>332</v>
      </c>
      <c r="E398" s="63">
        <v>3</v>
      </c>
      <c r="F398" t="str">
        <f t="shared" si="12"/>
        <v>P051</v>
      </c>
      <c r="G398">
        <f t="shared" si="13"/>
        <v>3</v>
      </c>
    </row>
    <row r="399" spans="1:7" x14ac:dyDescent="0.25">
      <c r="A399" s="63">
        <v>5028</v>
      </c>
      <c r="B399" s="63" t="s">
        <v>742</v>
      </c>
      <c r="C399" s="63" t="s">
        <v>331</v>
      </c>
      <c r="D399" s="63" t="s">
        <v>332</v>
      </c>
      <c r="E399" s="63">
        <v>4</v>
      </c>
      <c r="F399" t="str">
        <f t="shared" si="12"/>
        <v>P051</v>
      </c>
      <c r="G399">
        <f t="shared" si="13"/>
        <v>4</v>
      </c>
    </row>
    <row r="400" spans="1:7" x14ac:dyDescent="0.25">
      <c r="A400" s="63">
        <v>5029</v>
      </c>
      <c r="B400" s="63" t="s">
        <v>743</v>
      </c>
      <c r="C400" s="63" t="s">
        <v>331</v>
      </c>
      <c r="D400" s="63" t="s">
        <v>332</v>
      </c>
      <c r="E400" s="63">
        <v>9</v>
      </c>
      <c r="F400" t="str">
        <f t="shared" si="12"/>
        <v>P052</v>
      </c>
      <c r="G400">
        <f t="shared" si="13"/>
        <v>9</v>
      </c>
    </row>
    <row r="401" spans="1:7" x14ac:dyDescent="0.25">
      <c r="A401" s="63">
        <v>5030</v>
      </c>
      <c r="B401" s="63" t="s">
        <v>744</v>
      </c>
      <c r="C401" s="63" t="s">
        <v>331</v>
      </c>
      <c r="D401" s="63" t="s">
        <v>332</v>
      </c>
      <c r="E401" s="63">
        <v>8</v>
      </c>
      <c r="F401" t="str">
        <f t="shared" si="12"/>
        <v>P052</v>
      </c>
      <c r="G401">
        <f t="shared" si="13"/>
        <v>8</v>
      </c>
    </row>
    <row r="402" spans="1:7" x14ac:dyDescent="0.25">
      <c r="A402" s="63">
        <v>5031</v>
      </c>
      <c r="B402" s="63" t="s">
        <v>745</v>
      </c>
      <c r="C402" s="63" t="s">
        <v>331</v>
      </c>
      <c r="D402" s="63" t="s">
        <v>332</v>
      </c>
      <c r="E402" s="63">
        <v>68</v>
      </c>
      <c r="F402" t="str">
        <f t="shared" si="12"/>
        <v>P053</v>
      </c>
      <c r="G402">
        <f t="shared" si="13"/>
        <v>68</v>
      </c>
    </row>
    <row r="403" spans="1:7" x14ac:dyDescent="0.25">
      <c r="A403" s="63">
        <v>5032</v>
      </c>
      <c r="B403" s="63" t="s">
        <v>746</v>
      </c>
      <c r="C403" s="63" t="s">
        <v>331</v>
      </c>
      <c r="D403" s="63" t="s">
        <v>332</v>
      </c>
      <c r="E403" s="63">
        <v>50</v>
      </c>
      <c r="F403" t="str">
        <f t="shared" si="12"/>
        <v>P053</v>
      </c>
      <c r="G403">
        <f t="shared" si="13"/>
        <v>50</v>
      </c>
    </row>
    <row r="404" spans="1:7" x14ac:dyDescent="0.25">
      <c r="A404" s="63">
        <v>5033</v>
      </c>
      <c r="B404" s="63" t="s">
        <v>747</v>
      </c>
      <c r="C404" s="63" t="s">
        <v>331</v>
      </c>
      <c r="D404" s="63" t="s">
        <v>332</v>
      </c>
      <c r="E404" s="63">
        <v>11</v>
      </c>
      <c r="F404" t="str">
        <f t="shared" si="12"/>
        <v>P054</v>
      </c>
      <c r="G404">
        <f t="shared" si="13"/>
        <v>11</v>
      </c>
    </row>
    <row r="405" spans="1:7" x14ac:dyDescent="0.25">
      <c r="A405" s="63">
        <v>5034</v>
      </c>
      <c r="B405" s="63" t="s">
        <v>748</v>
      </c>
      <c r="C405" s="63" t="s">
        <v>331</v>
      </c>
      <c r="D405" s="63" t="s">
        <v>332</v>
      </c>
      <c r="E405" s="63" t="s">
        <v>363</v>
      </c>
      <c r="F405" t="str">
        <f t="shared" si="12"/>
        <v>P054</v>
      </c>
      <c r="G405" t="str">
        <f t="shared" si="13"/>
        <v>-</v>
      </c>
    </row>
    <row r="406" spans="1:7" x14ac:dyDescent="0.25">
      <c r="A406" s="63">
        <v>5035</v>
      </c>
      <c r="B406" s="63" t="s">
        <v>749</v>
      </c>
      <c r="C406" s="63" t="s">
        <v>331</v>
      </c>
      <c r="D406" s="63" t="s">
        <v>332</v>
      </c>
      <c r="E406" s="63">
        <v>86</v>
      </c>
      <c r="F406" t="str">
        <f t="shared" si="12"/>
        <v>P055</v>
      </c>
      <c r="G406">
        <f t="shared" si="13"/>
        <v>86</v>
      </c>
    </row>
    <row r="407" spans="1:7" x14ac:dyDescent="0.25">
      <c r="A407" s="63">
        <v>5036</v>
      </c>
      <c r="B407" s="63" t="s">
        <v>750</v>
      </c>
      <c r="C407" s="63" t="s">
        <v>331</v>
      </c>
      <c r="D407" s="63" t="s">
        <v>332</v>
      </c>
      <c r="E407" s="63">
        <v>19</v>
      </c>
      <c r="F407" t="str">
        <f t="shared" si="12"/>
        <v>P055</v>
      </c>
      <c r="G407">
        <f t="shared" si="13"/>
        <v>19</v>
      </c>
    </row>
    <row r="408" spans="1:7" x14ac:dyDescent="0.25">
      <c r="A408" s="63">
        <v>5037</v>
      </c>
      <c r="B408" s="63" t="s">
        <v>751</v>
      </c>
      <c r="C408" s="63" t="s">
        <v>331</v>
      </c>
      <c r="D408" s="63" t="s">
        <v>332</v>
      </c>
      <c r="E408" s="63">
        <v>6</v>
      </c>
      <c r="F408" t="str">
        <f t="shared" si="12"/>
        <v>P056</v>
      </c>
      <c r="G408">
        <f t="shared" si="13"/>
        <v>6</v>
      </c>
    </row>
    <row r="409" spans="1:7" x14ac:dyDescent="0.25">
      <c r="A409" s="63">
        <v>5038</v>
      </c>
      <c r="B409" s="63" t="s">
        <v>752</v>
      </c>
      <c r="C409" s="63" t="s">
        <v>331</v>
      </c>
      <c r="D409" s="63" t="s">
        <v>332</v>
      </c>
      <c r="E409" s="63">
        <v>16</v>
      </c>
      <c r="F409" t="str">
        <f t="shared" si="12"/>
        <v>P056</v>
      </c>
      <c r="G409">
        <f t="shared" si="13"/>
        <v>16</v>
      </c>
    </row>
    <row r="410" spans="1:7" x14ac:dyDescent="0.25">
      <c r="A410" s="63">
        <v>5039</v>
      </c>
      <c r="B410" s="63" t="s">
        <v>753</v>
      </c>
      <c r="C410" s="63" t="s">
        <v>331</v>
      </c>
      <c r="D410" s="63" t="s">
        <v>332</v>
      </c>
      <c r="E410" s="63">
        <v>18</v>
      </c>
      <c r="F410" t="str">
        <f t="shared" si="12"/>
        <v>P057</v>
      </c>
      <c r="G410">
        <f t="shared" si="13"/>
        <v>18</v>
      </c>
    </row>
    <row r="411" spans="1:7" x14ac:dyDescent="0.25">
      <c r="A411" s="63">
        <v>5040</v>
      </c>
      <c r="B411" s="63" t="s">
        <v>754</v>
      </c>
      <c r="C411" s="63" t="s">
        <v>331</v>
      </c>
      <c r="D411" s="63" t="s">
        <v>332</v>
      </c>
      <c r="E411" s="63">
        <v>24</v>
      </c>
      <c r="F411" t="str">
        <f t="shared" si="12"/>
        <v>P057</v>
      </c>
      <c r="G411">
        <f t="shared" si="13"/>
        <v>24</v>
      </c>
    </row>
    <row r="412" spans="1:7" x14ac:dyDescent="0.25">
      <c r="A412" s="63">
        <v>5043</v>
      </c>
      <c r="B412" s="63" t="s">
        <v>755</v>
      </c>
      <c r="C412" s="63" t="s">
        <v>331</v>
      </c>
      <c r="D412" s="63" t="s">
        <v>332</v>
      </c>
      <c r="E412" s="63">
        <v>1143</v>
      </c>
      <c r="F412" t="str">
        <f t="shared" si="12"/>
        <v>P100</v>
      </c>
      <c r="G412">
        <f t="shared" si="13"/>
        <v>1143</v>
      </c>
    </row>
    <row r="413" spans="1:7" x14ac:dyDescent="0.25">
      <c r="A413" s="63">
        <v>5044</v>
      </c>
      <c r="B413" s="63" t="s">
        <v>756</v>
      </c>
      <c r="C413" s="63" t="s">
        <v>331</v>
      </c>
      <c r="D413" s="63" t="s">
        <v>332</v>
      </c>
      <c r="E413" s="63">
        <v>1386</v>
      </c>
      <c r="F413" t="str">
        <f t="shared" si="12"/>
        <v>P100</v>
      </c>
      <c r="G413">
        <f t="shared" si="13"/>
        <v>1386</v>
      </c>
    </row>
    <row r="414" spans="1:7" x14ac:dyDescent="0.25">
      <c r="A414" s="63">
        <v>5047</v>
      </c>
      <c r="B414" s="63" t="s">
        <v>757</v>
      </c>
      <c r="C414" s="63" t="s">
        <v>331</v>
      </c>
      <c r="D414" s="63" t="s">
        <v>332</v>
      </c>
      <c r="E414" s="63">
        <v>376</v>
      </c>
      <c r="F414" t="str">
        <f t="shared" si="12"/>
        <v>P202</v>
      </c>
      <c r="G414">
        <f t="shared" si="13"/>
        <v>376</v>
      </c>
    </row>
    <row r="415" spans="1:7" x14ac:dyDescent="0.25">
      <c r="A415" s="63">
        <v>5048</v>
      </c>
      <c r="B415" s="63" t="s">
        <v>758</v>
      </c>
      <c r="C415" s="63" t="s">
        <v>331</v>
      </c>
      <c r="D415" s="63" t="s">
        <v>332</v>
      </c>
      <c r="E415" s="63">
        <v>316</v>
      </c>
      <c r="F415" t="str">
        <f t="shared" si="12"/>
        <v>P202</v>
      </c>
      <c r="G415">
        <f t="shared" si="13"/>
        <v>316</v>
      </c>
    </row>
    <row r="416" spans="1:7" x14ac:dyDescent="0.25">
      <c r="A416" s="63">
        <v>5049</v>
      </c>
      <c r="B416" s="63" t="s">
        <v>759</v>
      </c>
      <c r="C416" s="63" t="s">
        <v>331</v>
      </c>
      <c r="D416" s="63" t="s">
        <v>332</v>
      </c>
      <c r="E416" s="63">
        <v>267</v>
      </c>
      <c r="F416" t="str">
        <f t="shared" si="12"/>
        <v>P204</v>
      </c>
      <c r="G416">
        <f t="shared" si="13"/>
        <v>267</v>
      </c>
    </row>
    <row r="417" spans="1:7" x14ac:dyDescent="0.25">
      <c r="A417" s="63">
        <v>5050</v>
      </c>
      <c r="B417" s="63" t="s">
        <v>760</v>
      </c>
      <c r="C417" s="63" t="s">
        <v>331</v>
      </c>
      <c r="D417" s="63" t="s">
        <v>332</v>
      </c>
      <c r="E417" s="63">
        <v>81</v>
      </c>
      <c r="F417" t="str">
        <f t="shared" si="12"/>
        <v>P204</v>
      </c>
      <c r="G417">
        <f t="shared" si="13"/>
        <v>81</v>
      </c>
    </row>
    <row r="418" spans="1:7" x14ac:dyDescent="0.25">
      <c r="A418" s="63">
        <v>5051</v>
      </c>
      <c r="B418" s="63" t="s">
        <v>761</v>
      </c>
      <c r="C418" s="63" t="s">
        <v>331</v>
      </c>
      <c r="D418" s="63" t="s">
        <v>332</v>
      </c>
      <c r="E418" s="63">
        <v>10</v>
      </c>
      <c r="F418" t="str">
        <f t="shared" si="12"/>
        <v>P206</v>
      </c>
      <c r="G418">
        <f t="shared" si="13"/>
        <v>10</v>
      </c>
    </row>
    <row r="419" spans="1:7" x14ac:dyDescent="0.25">
      <c r="A419" s="63">
        <v>5052</v>
      </c>
      <c r="B419" s="63" t="s">
        <v>762</v>
      </c>
      <c r="C419" s="63" t="s">
        <v>331</v>
      </c>
      <c r="D419" s="63" t="s">
        <v>332</v>
      </c>
      <c r="E419" s="63">
        <v>12</v>
      </c>
      <c r="F419" t="str">
        <f t="shared" si="12"/>
        <v>P206</v>
      </c>
      <c r="G419">
        <f t="shared" si="13"/>
        <v>12</v>
      </c>
    </row>
    <row r="420" spans="1:7" x14ac:dyDescent="0.25">
      <c r="A420" s="63">
        <v>5053</v>
      </c>
      <c r="B420" s="63" t="s">
        <v>763</v>
      </c>
      <c r="C420" s="63" t="s">
        <v>331</v>
      </c>
      <c r="D420" s="63" t="s">
        <v>332</v>
      </c>
      <c r="E420" s="63" t="s">
        <v>363</v>
      </c>
      <c r="F420" t="str">
        <f t="shared" si="12"/>
        <v>P212</v>
      </c>
      <c r="G420" t="str">
        <f t="shared" si="13"/>
        <v>-</v>
      </c>
    </row>
    <row r="421" spans="1:7" x14ac:dyDescent="0.25">
      <c r="A421" s="63">
        <v>5054</v>
      </c>
      <c r="B421" s="63" t="s">
        <v>764</v>
      </c>
      <c r="C421" s="63" t="s">
        <v>331</v>
      </c>
      <c r="D421" s="63" t="s">
        <v>332</v>
      </c>
      <c r="E421" s="63">
        <v>1</v>
      </c>
      <c r="F421" t="str">
        <f t="shared" si="12"/>
        <v>P212</v>
      </c>
      <c r="G421">
        <f t="shared" si="13"/>
        <v>1</v>
      </c>
    </row>
    <row r="422" spans="1:7" x14ac:dyDescent="0.25">
      <c r="A422" s="63">
        <v>5055</v>
      </c>
      <c r="B422" s="63" t="s">
        <v>765</v>
      </c>
      <c r="C422" s="63" t="s">
        <v>331</v>
      </c>
      <c r="D422" s="63" t="s">
        <v>332</v>
      </c>
      <c r="E422" s="63" t="s">
        <v>363</v>
      </c>
      <c r="F422" t="str">
        <f t="shared" si="12"/>
        <v>P214</v>
      </c>
      <c r="G422" t="str">
        <f t="shared" si="13"/>
        <v>-</v>
      </c>
    </row>
    <row r="423" spans="1:7" x14ac:dyDescent="0.25">
      <c r="A423" s="63">
        <v>5056</v>
      </c>
      <c r="B423" s="63" t="s">
        <v>766</v>
      </c>
      <c r="C423" s="63" t="s">
        <v>331</v>
      </c>
      <c r="D423" s="63" t="s">
        <v>332</v>
      </c>
      <c r="E423" s="63">
        <v>4</v>
      </c>
      <c r="F423" t="str">
        <f t="shared" si="12"/>
        <v>P214</v>
      </c>
      <c r="G423">
        <f t="shared" si="13"/>
        <v>4</v>
      </c>
    </row>
    <row r="424" spans="1:7" x14ac:dyDescent="0.25">
      <c r="A424" s="63">
        <v>5057</v>
      </c>
      <c r="B424" s="63" t="s">
        <v>767</v>
      </c>
      <c r="C424" s="63" t="s">
        <v>331</v>
      </c>
      <c r="D424" s="63" t="s">
        <v>332</v>
      </c>
      <c r="E424" s="63">
        <v>637</v>
      </c>
      <c r="F424" t="str">
        <f t="shared" si="12"/>
        <v>P300</v>
      </c>
      <c r="G424">
        <f t="shared" si="13"/>
        <v>637</v>
      </c>
    </row>
    <row r="425" spans="1:7" x14ac:dyDescent="0.25">
      <c r="A425" s="63">
        <v>5058</v>
      </c>
      <c r="B425" s="63" t="s">
        <v>768</v>
      </c>
      <c r="C425" s="63" t="s">
        <v>331</v>
      </c>
      <c r="D425" s="63" t="s">
        <v>332</v>
      </c>
      <c r="E425" s="63">
        <v>492</v>
      </c>
      <c r="F425" t="str">
        <f t="shared" si="12"/>
        <v>P300</v>
      </c>
      <c r="G425">
        <f t="shared" si="13"/>
        <v>492</v>
      </c>
    </row>
    <row r="426" spans="1:7" x14ac:dyDescent="0.25">
      <c r="A426" s="63">
        <v>5059</v>
      </c>
      <c r="B426" s="63" t="s">
        <v>769</v>
      </c>
      <c r="C426" s="63" t="s">
        <v>331</v>
      </c>
      <c r="D426" s="63" t="s">
        <v>332</v>
      </c>
      <c r="E426" s="63">
        <v>537</v>
      </c>
      <c r="F426" t="str">
        <f t="shared" si="12"/>
        <v>P400</v>
      </c>
      <c r="G426">
        <f t="shared" si="13"/>
        <v>537</v>
      </c>
    </row>
    <row r="427" spans="1:7" x14ac:dyDescent="0.25">
      <c r="A427" s="63">
        <v>5060</v>
      </c>
      <c r="B427" s="63" t="s">
        <v>770</v>
      </c>
      <c r="C427" s="63" t="s">
        <v>331</v>
      </c>
      <c r="D427" s="63" t="s">
        <v>332</v>
      </c>
      <c r="E427" s="63">
        <v>370</v>
      </c>
      <c r="F427" t="str">
        <f t="shared" si="12"/>
        <v>P400</v>
      </c>
      <c r="G427">
        <f t="shared" si="13"/>
        <v>370</v>
      </c>
    </row>
    <row r="428" spans="1:7" x14ac:dyDescent="0.25">
      <c r="A428" s="63">
        <v>5061</v>
      </c>
      <c r="B428" s="63" t="s">
        <v>771</v>
      </c>
      <c r="C428" s="63" t="s">
        <v>331</v>
      </c>
      <c r="D428" s="63" t="s">
        <v>332</v>
      </c>
      <c r="E428" s="63">
        <v>472</v>
      </c>
      <c r="F428" t="str">
        <f t="shared" si="12"/>
        <v>P402</v>
      </c>
      <c r="G428">
        <f t="shared" si="13"/>
        <v>472</v>
      </c>
    </row>
    <row r="429" spans="1:7" x14ac:dyDescent="0.25">
      <c r="A429" s="63">
        <v>5062</v>
      </c>
      <c r="B429" s="63" t="s">
        <v>772</v>
      </c>
      <c r="C429" s="63" t="s">
        <v>331</v>
      </c>
      <c r="D429" s="63" t="s">
        <v>332</v>
      </c>
      <c r="E429" s="63">
        <v>216</v>
      </c>
      <c r="F429" t="str">
        <f t="shared" si="12"/>
        <v>P402</v>
      </c>
      <c r="G429">
        <f t="shared" si="13"/>
        <v>216</v>
      </c>
    </row>
    <row r="430" spans="1:7" x14ac:dyDescent="0.25">
      <c r="A430" s="63">
        <v>5063</v>
      </c>
      <c r="B430" s="63" t="s">
        <v>773</v>
      </c>
      <c r="C430" s="63" t="s">
        <v>331</v>
      </c>
      <c r="D430" s="63" t="s">
        <v>332</v>
      </c>
      <c r="E430" s="63">
        <v>7</v>
      </c>
      <c r="F430" t="str">
        <f t="shared" si="12"/>
        <v>P409</v>
      </c>
      <c r="G430">
        <f t="shared" si="13"/>
        <v>7</v>
      </c>
    </row>
    <row r="431" spans="1:7" x14ac:dyDescent="0.25">
      <c r="A431" s="63">
        <v>5064</v>
      </c>
      <c r="B431" s="63" t="s">
        <v>774</v>
      </c>
      <c r="C431" s="63" t="s">
        <v>331</v>
      </c>
      <c r="D431" s="63" t="s">
        <v>332</v>
      </c>
      <c r="E431" s="63">
        <v>21</v>
      </c>
      <c r="F431" t="str">
        <f t="shared" si="12"/>
        <v>P409</v>
      </c>
      <c r="G431">
        <f t="shared" si="13"/>
        <v>21</v>
      </c>
    </row>
    <row r="432" spans="1:7" x14ac:dyDescent="0.25">
      <c r="A432" s="63">
        <v>5065</v>
      </c>
      <c r="B432" s="63" t="s">
        <v>775</v>
      </c>
      <c r="C432" s="63" t="s">
        <v>331</v>
      </c>
      <c r="D432" s="63" t="s">
        <v>332</v>
      </c>
      <c r="E432" s="63">
        <v>311</v>
      </c>
      <c r="F432" t="str">
        <f t="shared" si="12"/>
        <v>P410</v>
      </c>
      <c r="G432">
        <f t="shared" si="13"/>
        <v>311</v>
      </c>
    </row>
    <row r="433" spans="1:7" x14ac:dyDescent="0.25">
      <c r="A433" s="63">
        <v>5066</v>
      </c>
      <c r="B433" s="63" t="s">
        <v>776</v>
      </c>
      <c r="C433" s="63" t="s">
        <v>331</v>
      </c>
      <c r="D433" s="63" t="s">
        <v>332</v>
      </c>
      <c r="E433" s="63">
        <v>205</v>
      </c>
      <c r="F433" t="str">
        <f t="shared" si="12"/>
        <v>P410</v>
      </c>
      <c r="G433">
        <f t="shared" si="13"/>
        <v>205</v>
      </c>
    </row>
    <row r="434" spans="1:7" x14ac:dyDescent="0.25">
      <c r="A434" s="63">
        <v>5075</v>
      </c>
      <c r="B434" s="63" t="s">
        <v>777</v>
      </c>
      <c r="C434" s="63" t="s">
        <v>331</v>
      </c>
      <c r="D434" s="63" t="s">
        <v>332</v>
      </c>
      <c r="E434" s="63">
        <v>376</v>
      </c>
      <c r="F434" t="str">
        <f t="shared" si="12"/>
        <v>P500</v>
      </c>
      <c r="G434">
        <f t="shared" si="13"/>
        <v>376</v>
      </c>
    </row>
    <row r="435" spans="1:7" x14ac:dyDescent="0.25">
      <c r="A435" s="63">
        <v>5076</v>
      </c>
      <c r="B435" s="63" t="s">
        <v>778</v>
      </c>
      <c r="C435" s="63" t="s">
        <v>331</v>
      </c>
      <c r="D435" s="63" t="s">
        <v>332</v>
      </c>
      <c r="E435" s="63">
        <v>256</v>
      </c>
      <c r="F435" t="str">
        <f t="shared" si="12"/>
        <v>P500</v>
      </c>
      <c r="G435">
        <f t="shared" si="13"/>
        <v>256</v>
      </c>
    </row>
    <row r="436" spans="1:7" x14ac:dyDescent="0.25">
      <c r="A436" s="63">
        <v>5077</v>
      </c>
      <c r="B436" s="63" t="s">
        <v>779</v>
      </c>
      <c r="C436" s="63" t="s">
        <v>331</v>
      </c>
      <c r="D436" s="63" t="s">
        <v>332</v>
      </c>
      <c r="E436" s="63">
        <v>344</v>
      </c>
      <c r="F436" t="str">
        <f t="shared" si="12"/>
        <v>P501</v>
      </c>
      <c r="G436">
        <f t="shared" si="13"/>
        <v>344</v>
      </c>
    </row>
    <row r="437" spans="1:7" x14ac:dyDescent="0.25">
      <c r="A437" s="63">
        <v>5078</v>
      </c>
      <c r="B437" s="63" t="s">
        <v>780</v>
      </c>
      <c r="C437" s="63" t="s">
        <v>331</v>
      </c>
      <c r="D437" s="63" t="s">
        <v>332</v>
      </c>
      <c r="E437" s="63">
        <v>203</v>
      </c>
      <c r="F437" t="str">
        <f t="shared" si="12"/>
        <v>P501</v>
      </c>
      <c r="G437">
        <f t="shared" si="13"/>
        <v>203</v>
      </c>
    </row>
    <row r="438" spans="1:7" x14ac:dyDescent="0.25">
      <c r="A438" s="63">
        <v>5079</v>
      </c>
      <c r="B438" s="63" t="s">
        <v>781</v>
      </c>
      <c r="C438" s="63" t="s">
        <v>331</v>
      </c>
      <c r="D438" s="63" t="s">
        <v>332</v>
      </c>
      <c r="E438" s="63">
        <v>7</v>
      </c>
      <c r="F438" t="str">
        <f t="shared" si="12"/>
        <v>P503</v>
      </c>
      <c r="G438">
        <f t="shared" si="13"/>
        <v>7</v>
      </c>
    </row>
    <row r="439" spans="1:7" x14ac:dyDescent="0.25">
      <c r="A439" s="63">
        <v>5080</v>
      </c>
      <c r="B439" s="63" t="s">
        <v>782</v>
      </c>
      <c r="C439" s="63" t="s">
        <v>331</v>
      </c>
      <c r="D439" s="63" t="s">
        <v>332</v>
      </c>
      <c r="E439" s="63">
        <v>33</v>
      </c>
      <c r="F439" t="str">
        <f t="shared" si="12"/>
        <v>P503</v>
      </c>
      <c r="G439">
        <f t="shared" si="13"/>
        <v>33</v>
      </c>
    </row>
    <row r="440" spans="1:7" x14ac:dyDescent="0.25">
      <c r="A440" s="63">
        <v>6002</v>
      </c>
      <c r="B440" s="63" t="s">
        <v>1243</v>
      </c>
      <c r="C440" s="63" t="s">
        <v>783</v>
      </c>
      <c r="D440" s="63" t="s">
        <v>784</v>
      </c>
      <c r="E440" s="63" t="s">
        <v>363</v>
      </c>
      <c r="F440" t="str">
        <f t="shared" si="12"/>
        <v>RSES</v>
      </c>
      <c r="G440" t="str">
        <f t="shared" si="13"/>
        <v>-</v>
      </c>
    </row>
    <row r="441" spans="1:7" x14ac:dyDescent="0.25">
      <c r="A441" s="63">
        <v>6003</v>
      </c>
      <c r="B441" s="63" t="s">
        <v>1244</v>
      </c>
      <c r="C441" s="63" t="s">
        <v>783</v>
      </c>
      <c r="D441" s="63" t="s">
        <v>784</v>
      </c>
      <c r="E441" s="63">
        <v>1</v>
      </c>
      <c r="F441" t="str">
        <f t="shared" si="12"/>
        <v>RSLS</v>
      </c>
      <c r="G441">
        <f t="shared" si="13"/>
        <v>1</v>
      </c>
    </row>
    <row r="442" spans="1:7" x14ac:dyDescent="0.25">
      <c r="A442" s="63">
        <v>6004</v>
      </c>
      <c r="B442" s="63" t="s">
        <v>1279</v>
      </c>
      <c r="C442" s="63" t="s">
        <v>783</v>
      </c>
      <c r="D442" s="63" t="s">
        <v>784</v>
      </c>
      <c r="E442" s="63">
        <v>3</v>
      </c>
      <c r="F442" t="str">
        <f t="shared" si="12"/>
        <v>RSLS</v>
      </c>
      <c r="G442">
        <f t="shared" si="13"/>
        <v>3</v>
      </c>
    </row>
    <row r="443" spans="1:7" x14ac:dyDescent="0.25">
      <c r="A443" s="63">
        <v>6007</v>
      </c>
      <c r="B443" s="63" t="s">
        <v>792</v>
      </c>
      <c r="C443" s="63" t="s">
        <v>787</v>
      </c>
      <c r="D443" s="63" t="s">
        <v>788</v>
      </c>
      <c r="E443" s="63">
        <v>8</v>
      </c>
      <c r="F443" t="str">
        <f t="shared" si="12"/>
        <v>RMON</v>
      </c>
      <c r="G443">
        <f t="shared" si="13"/>
        <v>8</v>
      </c>
    </row>
    <row r="444" spans="1:7" x14ac:dyDescent="0.25">
      <c r="A444" s="63">
        <v>6008</v>
      </c>
      <c r="B444" s="63" t="s">
        <v>793</v>
      </c>
      <c r="C444" s="63" t="s">
        <v>787</v>
      </c>
      <c r="D444" s="63" t="s">
        <v>788</v>
      </c>
      <c r="E444" s="63">
        <v>200</v>
      </c>
      <c r="F444" t="str">
        <f t="shared" si="12"/>
        <v>RMON</v>
      </c>
      <c r="G444">
        <f t="shared" si="13"/>
        <v>200</v>
      </c>
    </row>
    <row r="445" spans="1:7" x14ac:dyDescent="0.25">
      <c r="A445" s="63">
        <v>6009</v>
      </c>
      <c r="B445" s="63" t="s">
        <v>1245</v>
      </c>
      <c r="C445" s="63" t="s">
        <v>787</v>
      </c>
      <c r="D445" s="63" t="s">
        <v>788</v>
      </c>
      <c r="E445" s="63" t="s">
        <v>363</v>
      </c>
      <c r="F445" t="str">
        <f t="shared" si="12"/>
        <v>RTAC</v>
      </c>
      <c r="G445" t="str">
        <f t="shared" si="13"/>
        <v>-</v>
      </c>
    </row>
    <row r="446" spans="1:7" x14ac:dyDescent="0.25">
      <c r="A446" s="63">
        <v>6010</v>
      </c>
      <c r="B446" s="63" t="s">
        <v>1246</v>
      </c>
      <c r="C446" s="63" t="s">
        <v>787</v>
      </c>
      <c r="D446" s="63" t="s">
        <v>788</v>
      </c>
      <c r="E446" s="63" t="s">
        <v>363</v>
      </c>
      <c r="F446" t="str">
        <f t="shared" si="12"/>
        <v>RTAC</v>
      </c>
      <c r="G446" t="str">
        <f t="shared" si="13"/>
        <v>-</v>
      </c>
    </row>
    <row r="447" spans="1:7" x14ac:dyDescent="0.25">
      <c r="A447" s="63">
        <v>6013</v>
      </c>
      <c r="B447" s="63" t="s">
        <v>1247</v>
      </c>
      <c r="C447" s="63" t="s">
        <v>787</v>
      </c>
      <c r="D447" s="63" t="s">
        <v>788</v>
      </c>
      <c r="E447" s="63">
        <v>2075</v>
      </c>
      <c r="F447" t="str">
        <f t="shared" si="12"/>
        <v>RESW</v>
      </c>
      <c r="G447">
        <f t="shared" si="13"/>
        <v>2075</v>
      </c>
    </row>
    <row r="448" spans="1:7" x14ac:dyDescent="0.25">
      <c r="A448" s="63">
        <v>6014</v>
      </c>
      <c r="B448" s="63" t="s">
        <v>1248</v>
      </c>
      <c r="C448" s="63" t="s">
        <v>787</v>
      </c>
      <c r="D448" s="63" t="s">
        <v>788</v>
      </c>
      <c r="E448" s="63">
        <v>1954</v>
      </c>
      <c r="F448" t="str">
        <f t="shared" si="12"/>
        <v>RESW</v>
      </c>
      <c r="G448">
        <f t="shared" si="13"/>
        <v>1954</v>
      </c>
    </row>
    <row r="449" spans="1:7" x14ac:dyDescent="0.25">
      <c r="A449" s="63">
        <v>7001</v>
      </c>
      <c r="B449" s="63" t="s">
        <v>794</v>
      </c>
      <c r="C449" s="63" t="s">
        <v>331</v>
      </c>
      <c r="D449" s="63" t="s">
        <v>332</v>
      </c>
      <c r="E449" s="63">
        <v>39</v>
      </c>
      <c r="F449" t="str">
        <f t="shared" si="12"/>
        <v>S510</v>
      </c>
      <c r="G449">
        <f t="shared" si="13"/>
        <v>39</v>
      </c>
    </row>
    <row r="450" spans="1:7" x14ac:dyDescent="0.25">
      <c r="A450" s="63">
        <v>7005</v>
      </c>
      <c r="B450" s="63" t="s">
        <v>795</v>
      </c>
      <c r="C450" s="63" t="s">
        <v>331</v>
      </c>
      <c r="D450" s="63" t="s">
        <v>332</v>
      </c>
      <c r="E450" s="63">
        <v>74</v>
      </c>
      <c r="F450" t="str">
        <f t="shared" si="12"/>
        <v>S511</v>
      </c>
      <c r="G450">
        <f t="shared" si="13"/>
        <v>74</v>
      </c>
    </row>
    <row r="451" spans="1:7" x14ac:dyDescent="0.25">
      <c r="A451" s="63">
        <v>7007</v>
      </c>
      <c r="B451" s="63" t="s">
        <v>796</v>
      </c>
      <c r="C451" s="63" t="s">
        <v>331</v>
      </c>
      <c r="D451" s="63" t="s">
        <v>332</v>
      </c>
      <c r="E451" s="63">
        <v>2633</v>
      </c>
      <c r="F451" t="str">
        <f t="shared" ref="F451:F514" si="14">LEFT(B451,LEN(B451)-2)</f>
        <v>S512</v>
      </c>
      <c r="G451">
        <f t="shared" ref="G451:G514" si="15">E451</f>
        <v>2633</v>
      </c>
    </row>
    <row r="452" spans="1:7" x14ac:dyDescent="0.25">
      <c r="A452" s="63">
        <v>7009</v>
      </c>
      <c r="B452" s="63" t="s">
        <v>797</v>
      </c>
      <c r="C452" s="63" t="s">
        <v>331</v>
      </c>
      <c r="D452" s="63" t="s">
        <v>332</v>
      </c>
      <c r="E452" s="63">
        <v>2792</v>
      </c>
      <c r="F452" t="str">
        <f t="shared" si="14"/>
        <v>S512</v>
      </c>
      <c r="G452">
        <f t="shared" si="15"/>
        <v>2792</v>
      </c>
    </row>
    <row r="453" spans="1:7" x14ac:dyDescent="0.25">
      <c r="A453" s="63">
        <v>7013</v>
      </c>
      <c r="B453" s="63" t="s">
        <v>798</v>
      </c>
      <c r="C453" s="63" t="s">
        <v>331</v>
      </c>
      <c r="D453" s="63" t="s">
        <v>332</v>
      </c>
      <c r="E453" s="63">
        <v>787</v>
      </c>
      <c r="F453" t="str">
        <f t="shared" si="14"/>
        <v>S522</v>
      </c>
      <c r="G453">
        <f t="shared" si="15"/>
        <v>787</v>
      </c>
    </row>
    <row r="454" spans="1:7" x14ac:dyDescent="0.25">
      <c r="A454" s="63">
        <v>7014</v>
      </c>
      <c r="B454" s="63" t="s">
        <v>799</v>
      </c>
      <c r="C454" s="63" t="s">
        <v>331</v>
      </c>
      <c r="D454" s="63" t="s">
        <v>332</v>
      </c>
      <c r="E454" s="63">
        <v>401</v>
      </c>
      <c r="F454" t="str">
        <f t="shared" si="14"/>
        <v>S522</v>
      </c>
      <c r="G454">
        <f t="shared" si="15"/>
        <v>401</v>
      </c>
    </row>
    <row r="455" spans="1:7" x14ac:dyDescent="0.25">
      <c r="A455" s="63">
        <v>7015</v>
      </c>
      <c r="B455" s="63" t="s">
        <v>800</v>
      </c>
      <c r="C455" s="63" t="s">
        <v>331</v>
      </c>
      <c r="D455" s="63" t="s">
        <v>332</v>
      </c>
      <c r="E455" s="63">
        <v>947</v>
      </c>
      <c r="F455" t="str">
        <f t="shared" si="14"/>
        <v>S522</v>
      </c>
      <c r="G455">
        <f t="shared" si="15"/>
        <v>947</v>
      </c>
    </row>
    <row r="456" spans="1:7" x14ac:dyDescent="0.25">
      <c r="A456" s="63">
        <v>7016</v>
      </c>
      <c r="B456" s="63" t="s">
        <v>801</v>
      </c>
      <c r="C456" s="63" t="s">
        <v>331</v>
      </c>
      <c r="D456" s="63" t="s">
        <v>332</v>
      </c>
      <c r="E456" s="63">
        <v>100</v>
      </c>
      <c r="F456" t="str">
        <f t="shared" si="14"/>
        <v>S532</v>
      </c>
      <c r="G456">
        <f t="shared" si="15"/>
        <v>100</v>
      </c>
    </row>
    <row r="457" spans="1:7" x14ac:dyDescent="0.25">
      <c r="A457" s="63">
        <v>7018</v>
      </c>
      <c r="B457" s="63" t="s">
        <v>802</v>
      </c>
      <c r="C457" s="63" t="s">
        <v>331</v>
      </c>
      <c r="D457" s="63" t="s">
        <v>332</v>
      </c>
      <c r="E457" s="63">
        <v>694</v>
      </c>
      <c r="F457" t="str">
        <f t="shared" si="14"/>
        <v>S535</v>
      </c>
      <c r="G457">
        <f t="shared" si="15"/>
        <v>694</v>
      </c>
    </row>
    <row r="458" spans="1:7" x14ac:dyDescent="0.25">
      <c r="A458" s="63">
        <v>7019</v>
      </c>
      <c r="B458" s="63" t="s">
        <v>803</v>
      </c>
      <c r="C458" s="63" t="s">
        <v>331</v>
      </c>
      <c r="D458" s="63" t="s">
        <v>332</v>
      </c>
      <c r="E458" s="63">
        <v>681</v>
      </c>
      <c r="F458" t="str">
        <f t="shared" si="14"/>
        <v>S535</v>
      </c>
      <c r="G458">
        <f t="shared" si="15"/>
        <v>681</v>
      </c>
    </row>
    <row r="459" spans="1:7" x14ac:dyDescent="0.25">
      <c r="A459" s="63">
        <v>7020</v>
      </c>
      <c r="B459" s="63" t="s">
        <v>804</v>
      </c>
      <c r="C459" s="63" t="s">
        <v>331</v>
      </c>
      <c r="D459" s="63" t="s">
        <v>332</v>
      </c>
      <c r="E459" s="63">
        <v>12</v>
      </c>
      <c r="F459" t="str">
        <f t="shared" si="14"/>
        <v>S540</v>
      </c>
      <c r="G459">
        <f t="shared" si="15"/>
        <v>12</v>
      </c>
    </row>
    <row r="460" spans="1:7" x14ac:dyDescent="0.25">
      <c r="A460" s="63">
        <v>7021</v>
      </c>
      <c r="B460" s="63" t="s">
        <v>805</v>
      </c>
      <c r="C460" s="63" t="s">
        <v>331</v>
      </c>
      <c r="D460" s="63" t="s">
        <v>332</v>
      </c>
      <c r="E460" s="63">
        <v>16</v>
      </c>
      <c r="F460" t="str">
        <f t="shared" si="14"/>
        <v>S540</v>
      </c>
      <c r="G460">
        <f t="shared" si="15"/>
        <v>16</v>
      </c>
    </row>
    <row r="461" spans="1:7" x14ac:dyDescent="0.25">
      <c r="A461" s="63">
        <v>7022</v>
      </c>
      <c r="B461" s="63" t="s">
        <v>806</v>
      </c>
      <c r="C461" s="63" t="s">
        <v>331</v>
      </c>
      <c r="D461" s="63" t="s">
        <v>332</v>
      </c>
      <c r="E461" s="63">
        <v>36</v>
      </c>
      <c r="F461" t="str">
        <f t="shared" si="14"/>
        <v>S541</v>
      </c>
      <c r="G461">
        <f t="shared" si="15"/>
        <v>36</v>
      </c>
    </row>
    <row r="462" spans="1:7" x14ac:dyDescent="0.25">
      <c r="A462" s="63">
        <v>7023</v>
      </c>
      <c r="B462" s="63" t="s">
        <v>807</v>
      </c>
      <c r="C462" s="63" t="s">
        <v>331</v>
      </c>
      <c r="D462" s="63" t="s">
        <v>332</v>
      </c>
      <c r="E462" s="63">
        <v>39</v>
      </c>
      <c r="F462" t="str">
        <f t="shared" si="14"/>
        <v>S541</v>
      </c>
      <c r="G462">
        <f t="shared" si="15"/>
        <v>39</v>
      </c>
    </row>
    <row r="463" spans="1:7" x14ac:dyDescent="0.25">
      <c r="A463" s="63">
        <v>7024</v>
      </c>
      <c r="B463" s="63" t="s">
        <v>808</v>
      </c>
      <c r="C463" s="63" t="s">
        <v>331</v>
      </c>
      <c r="D463" s="63" t="s">
        <v>332</v>
      </c>
      <c r="E463" s="63">
        <v>165</v>
      </c>
      <c r="F463" t="str">
        <f t="shared" si="14"/>
        <v>S542</v>
      </c>
      <c r="G463">
        <f t="shared" si="15"/>
        <v>165</v>
      </c>
    </row>
    <row r="464" spans="1:7" x14ac:dyDescent="0.25">
      <c r="A464" s="63">
        <v>7025</v>
      </c>
      <c r="B464" s="63" t="s">
        <v>809</v>
      </c>
      <c r="C464" s="63" t="s">
        <v>331</v>
      </c>
      <c r="D464" s="63" t="s">
        <v>332</v>
      </c>
      <c r="E464" s="63">
        <v>219</v>
      </c>
      <c r="F464" t="str">
        <f t="shared" si="14"/>
        <v>S542</v>
      </c>
      <c r="G464">
        <f t="shared" si="15"/>
        <v>219</v>
      </c>
    </row>
    <row r="465" spans="1:7" x14ac:dyDescent="0.25">
      <c r="A465" s="63">
        <v>7026</v>
      </c>
      <c r="B465" s="63" t="s">
        <v>810</v>
      </c>
      <c r="C465" s="63" t="s">
        <v>331</v>
      </c>
      <c r="D465" s="63" t="s">
        <v>332</v>
      </c>
      <c r="E465" s="63">
        <v>1703</v>
      </c>
      <c r="F465" t="str">
        <f t="shared" si="14"/>
        <v>S545</v>
      </c>
      <c r="G465">
        <f t="shared" si="15"/>
        <v>1703</v>
      </c>
    </row>
    <row r="466" spans="1:7" x14ac:dyDescent="0.25">
      <c r="A466" s="63">
        <v>7027</v>
      </c>
      <c r="B466" s="63" t="s">
        <v>811</v>
      </c>
      <c r="C466" s="63" t="s">
        <v>331</v>
      </c>
      <c r="D466" s="63" t="s">
        <v>332</v>
      </c>
      <c r="E466" s="63">
        <v>2363</v>
      </c>
      <c r="F466" t="str">
        <f t="shared" si="14"/>
        <v>S545</v>
      </c>
      <c r="G466">
        <f t="shared" si="15"/>
        <v>2363</v>
      </c>
    </row>
    <row r="467" spans="1:7" x14ac:dyDescent="0.25">
      <c r="A467" s="63">
        <v>7029</v>
      </c>
      <c r="B467" s="63" t="s">
        <v>1249</v>
      </c>
      <c r="C467" s="63" t="s">
        <v>331</v>
      </c>
      <c r="D467" s="63" t="s">
        <v>332</v>
      </c>
      <c r="E467" s="63">
        <v>687</v>
      </c>
      <c r="F467" t="str">
        <f t="shared" si="14"/>
        <v>S550</v>
      </c>
      <c r="G467">
        <f t="shared" si="15"/>
        <v>687</v>
      </c>
    </row>
    <row r="468" spans="1:7" x14ac:dyDescent="0.25">
      <c r="A468" s="63">
        <v>7030</v>
      </c>
      <c r="B468" s="63" t="s">
        <v>1250</v>
      </c>
      <c r="C468" s="63" t="s">
        <v>331</v>
      </c>
      <c r="D468" s="63" t="s">
        <v>332</v>
      </c>
      <c r="E468" s="63">
        <v>1711</v>
      </c>
      <c r="F468" t="str">
        <f t="shared" si="14"/>
        <v>S550</v>
      </c>
      <c r="G468">
        <f t="shared" si="15"/>
        <v>1711</v>
      </c>
    </row>
    <row r="469" spans="1:7" x14ac:dyDescent="0.25">
      <c r="A469" s="63">
        <v>7033</v>
      </c>
      <c r="B469" s="63" t="s">
        <v>1251</v>
      </c>
      <c r="C469" s="63" t="s">
        <v>331</v>
      </c>
      <c r="D469" s="63" t="s">
        <v>332</v>
      </c>
      <c r="E469" s="63">
        <v>438</v>
      </c>
      <c r="F469" t="str">
        <f t="shared" si="14"/>
        <v>S554</v>
      </c>
      <c r="G469">
        <f t="shared" si="15"/>
        <v>438</v>
      </c>
    </row>
    <row r="470" spans="1:7" x14ac:dyDescent="0.25">
      <c r="A470" s="63">
        <v>7034</v>
      </c>
      <c r="B470" s="63" t="s">
        <v>1252</v>
      </c>
      <c r="C470" s="63" t="s">
        <v>331</v>
      </c>
      <c r="D470" s="63" t="s">
        <v>332</v>
      </c>
      <c r="E470" s="63">
        <v>962</v>
      </c>
      <c r="F470" t="str">
        <f t="shared" si="14"/>
        <v>S554</v>
      </c>
      <c r="G470">
        <f t="shared" si="15"/>
        <v>962</v>
      </c>
    </row>
    <row r="471" spans="1:7" x14ac:dyDescent="0.25">
      <c r="A471" s="63">
        <v>7037</v>
      </c>
      <c r="B471" s="63" t="s">
        <v>812</v>
      </c>
      <c r="C471" s="63" t="s">
        <v>331</v>
      </c>
      <c r="D471" s="63" t="s">
        <v>332</v>
      </c>
      <c r="E471" s="63">
        <v>76</v>
      </c>
      <c r="F471" t="str">
        <f t="shared" si="14"/>
        <v>S555</v>
      </c>
      <c r="G471">
        <f t="shared" si="15"/>
        <v>76</v>
      </c>
    </row>
    <row r="472" spans="1:7" x14ac:dyDescent="0.25">
      <c r="A472" s="63">
        <v>7039</v>
      </c>
      <c r="B472" s="63" t="s">
        <v>814</v>
      </c>
      <c r="C472" s="63" t="s">
        <v>331</v>
      </c>
      <c r="D472" s="63" t="s">
        <v>332</v>
      </c>
      <c r="E472" s="63">
        <v>87</v>
      </c>
      <c r="F472" t="str">
        <f t="shared" si="14"/>
        <v>S556</v>
      </c>
      <c r="G472">
        <f t="shared" si="15"/>
        <v>87</v>
      </c>
    </row>
    <row r="473" spans="1:7" x14ac:dyDescent="0.25">
      <c r="A473" s="63">
        <v>7040</v>
      </c>
      <c r="B473" s="63" t="s">
        <v>815</v>
      </c>
      <c r="C473" s="63" t="s">
        <v>331</v>
      </c>
      <c r="D473" s="63" t="s">
        <v>332</v>
      </c>
      <c r="E473" s="63">
        <v>619</v>
      </c>
      <c r="F473" t="str">
        <f t="shared" si="14"/>
        <v>S560</v>
      </c>
      <c r="G473">
        <f t="shared" si="15"/>
        <v>619</v>
      </c>
    </row>
    <row r="474" spans="1:7" x14ac:dyDescent="0.25">
      <c r="A474" s="63">
        <v>7041</v>
      </c>
      <c r="B474" s="63" t="s">
        <v>816</v>
      </c>
      <c r="C474" s="63" t="s">
        <v>331</v>
      </c>
      <c r="D474" s="63" t="s">
        <v>332</v>
      </c>
      <c r="E474" s="63">
        <v>694</v>
      </c>
      <c r="F474" t="str">
        <f t="shared" si="14"/>
        <v>S560</v>
      </c>
      <c r="G474">
        <f t="shared" si="15"/>
        <v>694</v>
      </c>
    </row>
    <row r="475" spans="1:7" x14ac:dyDescent="0.25">
      <c r="A475" s="63">
        <v>7042</v>
      </c>
      <c r="B475" s="63" t="s">
        <v>817</v>
      </c>
      <c r="C475" s="63" t="s">
        <v>331</v>
      </c>
      <c r="D475" s="63" t="s">
        <v>332</v>
      </c>
      <c r="E475" s="63">
        <v>510</v>
      </c>
      <c r="F475" t="str">
        <f t="shared" si="14"/>
        <v>S566</v>
      </c>
      <c r="G475">
        <f t="shared" si="15"/>
        <v>510</v>
      </c>
    </row>
    <row r="476" spans="1:7" x14ac:dyDescent="0.25">
      <c r="A476" s="63">
        <v>7044</v>
      </c>
      <c r="B476" s="63" t="s">
        <v>819</v>
      </c>
      <c r="C476" s="63" t="s">
        <v>331</v>
      </c>
      <c r="D476" s="63" t="s">
        <v>332</v>
      </c>
      <c r="E476" s="63">
        <v>26</v>
      </c>
      <c r="F476" t="str">
        <f t="shared" si="14"/>
        <v>S567</v>
      </c>
      <c r="G476">
        <f t="shared" si="15"/>
        <v>26</v>
      </c>
    </row>
    <row r="477" spans="1:7" x14ac:dyDescent="0.25">
      <c r="A477" s="63">
        <v>7046</v>
      </c>
      <c r="B477" s="63" t="s">
        <v>821</v>
      </c>
      <c r="C477" s="63" t="s">
        <v>331</v>
      </c>
      <c r="D477" s="63" t="s">
        <v>332</v>
      </c>
      <c r="E477" s="63">
        <v>694</v>
      </c>
      <c r="F477" t="str">
        <f t="shared" si="14"/>
        <v>S574</v>
      </c>
      <c r="G477">
        <f t="shared" si="15"/>
        <v>694</v>
      </c>
    </row>
    <row r="478" spans="1:7" x14ac:dyDescent="0.25">
      <c r="A478" s="63">
        <v>7047</v>
      </c>
      <c r="B478" s="63" t="s">
        <v>822</v>
      </c>
      <c r="C478" s="63" t="s">
        <v>331</v>
      </c>
      <c r="D478" s="63" t="s">
        <v>332</v>
      </c>
      <c r="E478" s="63">
        <v>563</v>
      </c>
      <c r="F478" t="str">
        <f t="shared" si="14"/>
        <v>S574</v>
      </c>
      <c r="G478">
        <f t="shared" si="15"/>
        <v>563</v>
      </c>
    </row>
    <row r="479" spans="1:7" x14ac:dyDescent="0.25">
      <c r="A479" s="63">
        <v>7052</v>
      </c>
      <c r="B479" s="63" t="s">
        <v>823</v>
      </c>
      <c r="C479" s="63" t="s">
        <v>331</v>
      </c>
      <c r="D479" s="63" t="s">
        <v>332</v>
      </c>
      <c r="E479" s="63">
        <v>12</v>
      </c>
      <c r="F479" t="str">
        <f t="shared" si="14"/>
        <v>S580</v>
      </c>
      <c r="G479">
        <f t="shared" si="15"/>
        <v>12</v>
      </c>
    </row>
    <row r="480" spans="1:7" x14ac:dyDescent="0.25">
      <c r="A480" s="63">
        <v>7056</v>
      </c>
      <c r="B480" s="63" t="s">
        <v>824</v>
      </c>
      <c r="C480" s="63" t="s">
        <v>331</v>
      </c>
      <c r="D480" s="63" t="s">
        <v>332</v>
      </c>
      <c r="E480" s="63">
        <v>953</v>
      </c>
      <c r="F480" t="str">
        <f t="shared" si="14"/>
        <v>S590</v>
      </c>
      <c r="G480">
        <f t="shared" si="15"/>
        <v>953</v>
      </c>
    </row>
    <row r="481" spans="1:7" x14ac:dyDescent="0.25">
      <c r="A481" s="63">
        <v>7057</v>
      </c>
      <c r="B481" s="63" t="s">
        <v>825</v>
      </c>
      <c r="C481" s="63" t="s">
        <v>331</v>
      </c>
      <c r="D481" s="63" t="s">
        <v>332</v>
      </c>
      <c r="E481" s="63">
        <v>935</v>
      </c>
      <c r="F481" t="str">
        <f t="shared" si="14"/>
        <v>S590</v>
      </c>
      <c r="G481">
        <f t="shared" si="15"/>
        <v>935</v>
      </c>
    </row>
    <row r="482" spans="1:7" x14ac:dyDescent="0.25">
      <c r="A482" s="63">
        <v>7078</v>
      </c>
      <c r="B482" s="63" t="s">
        <v>1253</v>
      </c>
      <c r="C482" s="63" t="s">
        <v>331</v>
      </c>
      <c r="D482" s="63" t="s">
        <v>332</v>
      </c>
      <c r="E482" s="63">
        <v>85</v>
      </c>
      <c r="F482" t="str">
        <f t="shared" si="14"/>
        <v>S555</v>
      </c>
      <c r="G482">
        <f t="shared" si="15"/>
        <v>85</v>
      </c>
    </row>
    <row r="483" spans="1:7" x14ac:dyDescent="0.25">
      <c r="A483" s="63">
        <v>7079</v>
      </c>
      <c r="B483" s="63" t="s">
        <v>1280</v>
      </c>
      <c r="C483" s="63" t="s">
        <v>331</v>
      </c>
      <c r="D483" s="63" t="s">
        <v>332</v>
      </c>
      <c r="E483" s="63">
        <v>173</v>
      </c>
      <c r="F483" t="str">
        <f t="shared" si="14"/>
        <v>S556</v>
      </c>
      <c r="G483">
        <f t="shared" si="15"/>
        <v>173</v>
      </c>
    </row>
    <row r="484" spans="1:7" x14ac:dyDescent="0.25">
      <c r="A484" s="63">
        <v>7080</v>
      </c>
      <c r="B484" s="63" t="s">
        <v>1254</v>
      </c>
      <c r="C484" s="63" t="s">
        <v>331</v>
      </c>
      <c r="D484" s="63" t="s">
        <v>332</v>
      </c>
      <c r="E484" s="63">
        <v>620</v>
      </c>
      <c r="F484" t="str">
        <f t="shared" si="14"/>
        <v>S566</v>
      </c>
      <c r="G484">
        <f t="shared" si="15"/>
        <v>620</v>
      </c>
    </row>
    <row r="485" spans="1:7" x14ac:dyDescent="0.25">
      <c r="A485" s="63">
        <v>7081</v>
      </c>
      <c r="B485" s="63" t="s">
        <v>1281</v>
      </c>
      <c r="C485" s="63" t="s">
        <v>331</v>
      </c>
      <c r="D485" s="63" t="s">
        <v>332</v>
      </c>
      <c r="E485" s="63">
        <v>69</v>
      </c>
      <c r="F485" t="str">
        <f t="shared" si="14"/>
        <v>S567</v>
      </c>
      <c r="G485">
        <f t="shared" si="15"/>
        <v>69</v>
      </c>
    </row>
    <row r="486" spans="1:7" x14ac:dyDescent="0.25">
      <c r="A486" s="63">
        <v>8003</v>
      </c>
      <c r="B486" s="63" t="s">
        <v>826</v>
      </c>
      <c r="C486" s="63" t="s">
        <v>827</v>
      </c>
      <c r="D486" s="63" t="s">
        <v>828</v>
      </c>
      <c r="E486" s="63" t="s">
        <v>363</v>
      </c>
      <c r="F486" t="str">
        <f t="shared" si="14"/>
        <v>WEBW</v>
      </c>
      <c r="G486" t="str">
        <f t="shared" si="15"/>
        <v>-</v>
      </c>
    </row>
    <row r="487" spans="1:7" x14ac:dyDescent="0.25">
      <c r="A487" s="63">
        <v>8004</v>
      </c>
      <c r="B487" s="63" t="s">
        <v>829</v>
      </c>
      <c r="C487" s="63" t="s">
        <v>827</v>
      </c>
      <c r="D487" s="63" t="s">
        <v>828</v>
      </c>
      <c r="E487" s="63" t="s">
        <v>363</v>
      </c>
      <c r="F487" t="str">
        <f t="shared" si="14"/>
        <v>WEBW</v>
      </c>
      <c r="G487" t="str">
        <f t="shared" si="15"/>
        <v>-</v>
      </c>
    </row>
    <row r="488" spans="1:7" x14ac:dyDescent="0.25">
      <c r="A488" s="63">
        <v>8005</v>
      </c>
      <c r="B488" s="63" t="s">
        <v>830</v>
      </c>
      <c r="C488" s="63" t="s">
        <v>827</v>
      </c>
      <c r="D488" s="63" t="s">
        <v>828</v>
      </c>
      <c r="E488" s="63">
        <v>110</v>
      </c>
      <c r="F488" t="str">
        <f t="shared" si="14"/>
        <v>WEDK</v>
      </c>
      <c r="G488">
        <f t="shared" si="15"/>
        <v>110</v>
      </c>
    </row>
    <row r="489" spans="1:7" x14ac:dyDescent="0.25">
      <c r="A489" s="63">
        <v>8006</v>
      </c>
      <c r="B489" s="63" t="s">
        <v>831</v>
      </c>
      <c r="C489" s="63" t="s">
        <v>827</v>
      </c>
      <c r="D489" s="63" t="s">
        <v>828</v>
      </c>
      <c r="E489" s="63">
        <v>146</v>
      </c>
      <c r="F489" t="str">
        <f t="shared" si="14"/>
        <v>WEDK</v>
      </c>
      <c r="G489">
        <f t="shared" si="15"/>
        <v>146</v>
      </c>
    </row>
    <row r="490" spans="1:7" x14ac:dyDescent="0.25">
      <c r="A490" s="63">
        <v>8007</v>
      </c>
      <c r="B490" s="63" t="s">
        <v>832</v>
      </c>
      <c r="C490" s="63" t="s">
        <v>827</v>
      </c>
      <c r="D490" s="63" t="s">
        <v>828</v>
      </c>
      <c r="E490" s="63">
        <v>74</v>
      </c>
      <c r="F490" t="str">
        <f t="shared" si="14"/>
        <v>WFNS</v>
      </c>
      <c r="G490">
        <f t="shared" si="15"/>
        <v>74</v>
      </c>
    </row>
    <row r="491" spans="1:7" x14ac:dyDescent="0.25">
      <c r="A491" s="63">
        <v>8008</v>
      </c>
      <c r="B491" s="63" t="s">
        <v>833</v>
      </c>
      <c r="C491" s="63" t="s">
        <v>827</v>
      </c>
      <c r="D491" s="63" t="s">
        <v>828</v>
      </c>
      <c r="E491" s="63">
        <v>182</v>
      </c>
      <c r="F491" t="str">
        <f t="shared" si="14"/>
        <v>WFNS</v>
      </c>
      <c r="G491">
        <f t="shared" si="15"/>
        <v>182</v>
      </c>
    </row>
    <row r="492" spans="1:7" x14ac:dyDescent="0.25">
      <c r="A492" s="63">
        <v>8009</v>
      </c>
      <c r="B492" s="63" t="s">
        <v>834</v>
      </c>
      <c r="C492" s="63" t="s">
        <v>827</v>
      </c>
      <c r="D492" s="63" t="s">
        <v>828</v>
      </c>
      <c r="E492" s="63">
        <v>144</v>
      </c>
      <c r="F492" t="str">
        <f t="shared" si="14"/>
        <v>WFNV</v>
      </c>
      <c r="G492">
        <f t="shared" si="15"/>
        <v>144</v>
      </c>
    </row>
    <row r="493" spans="1:7" x14ac:dyDescent="0.25">
      <c r="A493" s="63">
        <v>8010</v>
      </c>
      <c r="B493" s="63" t="s">
        <v>835</v>
      </c>
      <c r="C493" s="63" t="s">
        <v>827</v>
      </c>
      <c r="D493" s="63" t="s">
        <v>828</v>
      </c>
      <c r="E493" s="63">
        <v>297</v>
      </c>
      <c r="F493" t="str">
        <f t="shared" si="14"/>
        <v>WFNV</v>
      </c>
      <c r="G493">
        <f t="shared" si="15"/>
        <v>297</v>
      </c>
    </row>
    <row r="494" spans="1:7" x14ac:dyDescent="0.25">
      <c r="A494" s="63">
        <v>8011</v>
      </c>
      <c r="B494" s="63" t="s">
        <v>836</v>
      </c>
      <c r="C494" s="63" t="s">
        <v>827</v>
      </c>
      <c r="D494" s="63" t="s">
        <v>828</v>
      </c>
      <c r="E494" s="63">
        <v>180</v>
      </c>
      <c r="F494" t="str">
        <f t="shared" si="14"/>
        <v>WPDT</v>
      </c>
      <c r="G494">
        <f t="shared" si="15"/>
        <v>180</v>
      </c>
    </row>
    <row r="495" spans="1:7" x14ac:dyDescent="0.25">
      <c r="A495" s="63">
        <v>8012</v>
      </c>
      <c r="B495" s="63" t="s">
        <v>837</v>
      </c>
      <c r="C495" s="63" t="s">
        <v>827</v>
      </c>
      <c r="D495" s="63" t="s">
        <v>828</v>
      </c>
      <c r="E495" s="63">
        <v>93</v>
      </c>
      <c r="F495" t="str">
        <f t="shared" si="14"/>
        <v>WPDT</v>
      </c>
      <c r="G495">
        <f t="shared" si="15"/>
        <v>93</v>
      </c>
    </row>
    <row r="496" spans="1:7" x14ac:dyDescent="0.25">
      <c r="A496" s="63">
        <v>8015</v>
      </c>
      <c r="B496" s="63" t="s">
        <v>838</v>
      </c>
      <c r="C496" s="63" t="s">
        <v>827</v>
      </c>
      <c r="D496" s="63" t="s">
        <v>828</v>
      </c>
      <c r="E496" s="63">
        <v>54</v>
      </c>
      <c r="F496" t="str">
        <f t="shared" si="14"/>
        <v>WSBN</v>
      </c>
      <c r="G496">
        <f t="shared" si="15"/>
        <v>54</v>
      </c>
    </row>
    <row r="497" spans="1:7" x14ac:dyDescent="0.25">
      <c r="A497" s="63">
        <v>8016</v>
      </c>
      <c r="B497" s="63" t="s">
        <v>839</v>
      </c>
      <c r="C497" s="63" t="s">
        <v>827</v>
      </c>
      <c r="D497" s="63" t="s">
        <v>828</v>
      </c>
      <c r="E497" s="63">
        <v>63</v>
      </c>
      <c r="F497" t="str">
        <f t="shared" si="14"/>
        <v>WSBN</v>
      </c>
      <c r="G497">
        <f t="shared" si="15"/>
        <v>63</v>
      </c>
    </row>
    <row r="498" spans="1:7" x14ac:dyDescent="0.25">
      <c r="A498" s="63">
        <v>8017</v>
      </c>
      <c r="B498" s="63" t="s">
        <v>840</v>
      </c>
      <c r="C498" s="63" t="s">
        <v>827</v>
      </c>
      <c r="D498" s="63" t="s">
        <v>828</v>
      </c>
      <c r="E498" s="63">
        <v>179</v>
      </c>
      <c r="F498" t="str">
        <f t="shared" si="14"/>
        <v>WSBR</v>
      </c>
      <c r="G498">
        <f t="shared" si="15"/>
        <v>179</v>
      </c>
    </row>
    <row r="499" spans="1:7" x14ac:dyDescent="0.25">
      <c r="A499" s="63">
        <v>8018</v>
      </c>
      <c r="B499" s="63" t="s">
        <v>841</v>
      </c>
      <c r="C499" s="63" t="s">
        <v>827</v>
      </c>
      <c r="D499" s="63" t="s">
        <v>828</v>
      </c>
      <c r="E499" s="63">
        <v>148</v>
      </c>
      <c r="F499" t="str">
        <f t="shared" si="14"/>
        <v>WSBR</v>
      </c>
      <c r="G499">
        <f t="shared" si="15"/>
        <v>148</v>
      </c>
    </row>
    <row r="500" spans="1:7" x14ac:dyDescent="0.25">
      <c r="A500" s="63">
        <v>8019</v>
      </c>
      <c r="B500" s="63" t="s">
        <v>842</v>
      </c>
      <c r="C500" s="63" t="s">
        <v>827</v>
      </c>
      <c r="D500" s="63" t="s">
        <v>828</v>
      </c>
      <c r="E500" s="63">
        <v>6</v>
      </c>
      <c r="F500" t="str">
        <f t="shared" si="14"/>
        <v>WSVA</v>
      </c>
      <c r="G500">
        <f t="shared" si="15"/>
        <v>6</v>
      </c>
    </row>
    <row r="501" spans="1:7" x14ac:dyDescent="0.25">
      <c r="A501" s="63">
        <v>8020</v>
      </c>
      <c r="B501" s="63" t="s">
        <v>843</v>
      </c>
      <c r="C501" s="63" t="s">
        <v>827</v>
      </c>
      <c r="D501" s="63" t="s">
        <v>828</v>
      </c>
      <c r="E501" s="63" t="s">
        <v>363</v>
      </c>
      <c r="F501" t="str">
        <f t="shared" si="14"/>
        <v>WSVA</v>
      </c>
      <c r="G501" t="str">
        <f t="shared" si="15"/>
        <v>-</v>
      </c>
    </row>
    <row r="502" spans="1:7" x14ac:dyDescent="0.25">
      <c r="A502" s="63">
        <v>8021</v>
      </c>
      <c r="B502" s="63" t="s">
        <v>844</v>
      </c>
      <c r="C502" s="63" t="s">
        <v>827</v>
      </c>
      <c r="D502" s="63" t="s">
        <v>828</v>
      </c>
      <c r="E502" s="63">
        <v>59</v>
      </c>
      <c r="F502" t="str">
        <f t="shared" si="14"/>
        <v>WVSW</v>
      </c>
      <c r="G502">
        <f t="shared" si="15"/>
        <v>59</v>
      </c>
    </row>
    <row r="503" spans="1:7" x14ac:dyDescent="0.25">
      <c r="A503" s="63">
        <v>8022</v>
      </c>
      <c r="B503" s="63" t="s">
        <v>845</v>
      </c>
      <c r="C503" s="63" t="s">
        <v>827</v>
      </c>
      <c r="D503" s="63" t="s">
        <v>828</v>
      </c>
      <c r="E503" s="63">
        <v>9</v>
      </c>
      <c r="F503" t="str">
        <f t="shared" si="14"/>
        <v>WVSW</v>
      </c>
      <c r="G503">
        <f t="shared" si="15"/>
        <v>9</v>
      </c>
    </row>
    <row r="504" spans="1:7" x14ac:dyDescent="0.25">
      <c r="A504" s="63">
        <v>9001</v>
      </c>
      <c r="B504" s="63" t="s">
        <v>1255</v>
      </c>
      <c r="C504" s="63" t="s">
        <v>449</v>
      </c>
      <c r="D504" s="63" t="s">
        <v>450</v>
      </c>
      <c r="E504" s="63" t="s">
        <v>363</v>
      </c>
      <c r="F504" t="str">
        <f t="shared" si="14"/>
        <v xml:space="preserve">Ballard-Whittier </v>
      </c>
      <c r="G504" t="str">
        <f t="shared" si="15"/>
        <v>-</v>
      </c>
    </row>
    <row r="505" spans="1:7" x14ac:dyDescent="0.25">
      <c r="A505" s="63">
        <v>9003</v>
      </c>
      <c r="B505" s="63" t="s">
        <v>1256</v>
      </c>
      <c r="C505" s="63" t="s">
        <v>449</v>
      </c>
      <c r="D505" s="63" t="s">
        <v>450</v>
      </c>
      <c r="E505" s="63">
        <v>0.2</v>
      </c>
      <c r="F505" t="str">
        <f t="shared" si="14"/>
        <v xml:space="preserve">Bothell Express </v>
      </c>
      <c r="G505">
        <f t="shared" si="15"/>
        <v>0.2</v>
      </c>
    </row>
    <row r="506" spans="1:7" x14ac:dyDescent="0.25">
      <c r="A506" s="63">
        <v>9011</v>
      </c>
      <c r="B506" s="63" t="s">
        <v>1260</v>
      </c>
      <c r="C506" s="63" t="s">
        <v>449</v>
      </c>
      <c r="D506" s="63" t="s">
        <v>450</v>
      </c>
      <c r="E506" s="63">
        <v>3</v>
      </c>
      <c r="F506" t="str">
        <f t="shared" si="14"/>
        <v>Capitol Hill-Redmo</v>
      </c>
      <c r="G506">
        <f t="shared" si="15"/>
        <v>3</v>
      </c>
    </row>
    <row r="507" spans="1:7" x14ac:dyDescent="0.25">
      <c r="A507" s="63">
        <v>9017</v>
      </c>
      <c r="B507" s="63" t="s">
        <v>1263</v>
      </c>
      <c r="C507" s="63" t="s">
        <v>449</v>
      </c>
      <c r="D507" s="63" t="s">
        <v>450</v>
      </c>
      <c r="E507" s="63">
        <v>0</v>
      </c>
      <c r="F507" t="str">
        <f t="shared" si="14"/>
        <v>Fremont-Wallingfo</v>
      </c>
      <c r="G507">
        <f t="shared" si="15"/>
        <v>0</v>
      </c>
    </row>
    <row r="508" spans="1:7" x14ac:dyDescent="0.25">
      <c r="A508" s="63">
        <v>9029</v>
      </c>
      <c r="B508" s="63" t="s">
        <v>1269</v>
      </c>
      <c r="C508" s="63" t="s">
        <v>449</v>
      </c>
      <c r="D508" s="63" t="s">
        <v>450</v>
      </c>
      <c r="E508" s="63" t="s">
        <v>363</v>
      </c>
      <c r="F508" t="str">
        <f t="shared" si="14"/>
        <v>Phinney Ridge-Gre</v>
      </c>
      <c r="G508" t="str">
        <f t="shared" si="15"/>
        <v>-</v>
      </c>
    </row>
    <row r="509" spans="1:7" x14ac:dyDescent="0.25">
      <c r="A509" s="63">
        <v>9033</v>
      </c>
      <c r="B509" s="63" t="s">
        <v>1270</v>
      </c>
      <c r="C509" s="63" t="s">
        <v>449</v>
      </c>
      <c r="D509" s="63" t="s">
        <v>450</v>
      </c>
      <c r="E509" s="63" t="s">
        <v>363</v>
      </c>
      <c r="F509" t="str">
        <f t="shared" si="14"/>
        <v>Queen Anne-Belltow</v>
      </c>
      <c r="G509" t="str">
        <f t="shared" si="15"/>
        <v>-</v>
      </c>
    </row>
    <row r="510" spans="1:7" x14ac:dyDescent="0.25">
      <c r="A510" s="63">
        <v>9047</v>
      </c>
      <c r="B510" s="63" t="s">
        <v>1277</v>
      </c>
      <c r="C510" s="63" t="s">
        <v>449</v>
      </c>
      <c r="D510" s="63" t="s">
        <v>450</v>
      </c>
      <c r="E510" s="63" t="s">
        <v>363</v>
      </c>
      <c r="F510" t="str">
        <f t="shared" si="14"/>
        <v>South Lake Union-R</v>
      </c>
      <c r="G510" t="str">
        <f t="shared" si="15"/>
        <v>-</v>
      </c>
    </row>
    <row r="511" spans="1:7" x14ac:dyDescent="0.25">
      <c r="A511" s="63"/>
      <c r="B511" s="63"/>
      <c r="C511" s="63"/>
      <c r="D511" s="63"/>
      <c r="E511" s="63"/>
    </row>
    <row r="512" spans="1:7" x14ac:dyDescent="0.25">
      <c r="A512" s="63"/>
      <c r="B512" s="63"/>
      <c r="C512" s="63"/>
      <c r="D512" s="63"/>
      <c r="E512" s="63"/>
    </row>
    <row r="513" spans="1:5" x14ac:dyDescent="0.25">
      <c r="A513" s="63"/>
      <c r="B513" s="63"/>
      <c r="C513" s="63"/>
      <c r="D513" s="63"/>
      <c r="E513" s="63"/>
    </row>
    <row r="514" spans="1:5" x14ac:dyDescent="0.25">
      <c r="A514" s="63"/>
      <c r="B514" s="63"/>
      <c r="C514" s="63"/>
      <c r="D514" s="63"/>
      <c r="E514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42"/>
  <sheetViews>
    <sheetView topLeftCell="A607" workbookViewId="0">
      <selection activeCell="F630" sqref="F630:H642"/>
    </sheetView>
  </sheetViews>
  <sheetFormatPr defaultRowHeight="15" x14ac:dyDescent="0.25"/>
  <cols>
    <col min="6" max="6" width="7.140625" bestFit="1" customWidth="1"/>
    <col min="7" max="7" width="6.140625" bestFit="1" customWidth="1"/>
  </cols>
  <sheetData>
    <row r="1" spans="1:8" x14ac:dyDescent="0.25">
      <c r="A1" t="s">
        <v>1214</v>
      </c>
      <c r="B1" t="s">
        <v>1215</v>
      </c>
      <c r="C1" t="s">
        <v>329</v>
      </c>
      <c r="D1" t="s">
        <v>1216</v>
      </c>
      <c r="E1" t="s">
        <v>1217</v>
      </c>
      <c r="F1" t="s">
        <v>1104</v>
      </c>
      <c r="G1" t="s">
        <v>1105</v>
      </c>
      <c r="H1" t="s">
        <v>1117</v>
      </c>
    </row>
    <row r="2" spans="1:8" x14ac:dyDescent="0.25">
      <c r="A2" s="63">
        <v>1001</v>
      </c>
      <c r="B2" s="63" t="s">
        <v>330</v>
      </c>
      <c r="C2" s="63" t="s">
        <v>331</v>
      </c>
      <c r="D2" s="63" t="s">
        <v>332</v>
      </c>
      <c r="E2" s="63">
        <v>160</v>
      </c>
      <c r="F2" t="str">
        <f>LEFT(B2,LEN(B2)-2)</f>
        <v>C101</v>
      </c>
      <c r="G2">
        <f>E2</f>
        <v>160</v>
      </c>
      <c r="H2" t="str">
        <f>D2</f>
        <v>LocalBus</v>
      </c>
    </row>
    <row r="3" spans="1:8" x14ac:dyDescent="0.25">
      <c r="A3" s="63">
        <v>1002</v>
      </c>
      <c r="B3" s="63" t="s">
        <v>333</v>
      </c>
      <c r="C3" s="63" t="s">
        <v>331</v>
      </c>
      <c r="D3" s="63" t="s">
        <v>332</v>
      </c>
      <c r="E3" s="63">
        <v>62</v>
      </c>
      <c r="F3" t="str">
        <f t="shared" ref="F3:F66" si="0">LEFT(B3,LEN(B3)-2)</f>
        <v>C101</v>
      </c>
      <c r="G3">
        <f t="shared" ref="G3:G66" si="1">E3</f>
        <v>62</v>
      </c>
      <c r="H3" t="str">
        <f t="shared" ref="H3:H66" si="2">D3</f>
        <v>LocalBus</v>
      </c>
    </row>
    <row r="4" spans="1:8" x14ac:dyDescent="0.25">
      <c r="A4" s="63">
        <v>1003</v>
      </c>
      <c r="B4" s="63" t="s">
        <v>334</v>
      </c>
      <c r="C4" s="63" t="s">
        <v>331</v>
      </c>
      <c r="D4" s="63" t="s">
        <v>332</v>
      </c>
      <c r="E4" s="63">
        <v>281</v>
      </c>
      <c r="F4" t="str">
        <f t="shared" si="0"/>
        <v>C105</v>
      </c>
      <c r="G4">
        <f t="shared" si="1"/>
        <v>281</v>
      </c>
      <c r="H4" t="str">
        <f t="shared" si="2"/>
        <v>LocalBus</v>
      </c>
    </row>
    <row r="5" spans="1:8" x14ac:dyDescent="0.25">
      <c r="A5" s="63">
        <v>1004</v>
      </c>
      <c r="B5" s="63" t="s">
        <v>335</v>
      </c>
      <c r="C5" s="63" t="s">
        <v>331</v>
      </c>
      <c r="D5" s="63" t="s">
        <v>332</v>
      </c>
      <c r="E5" s="63">
        <v>305</v>
      </c>
      <c r="F5" t="str">
        <f t="shared" si="0"/>
        <v>C105</v>
      </c>
      <c r="G5">
        <f t="shared" si="1"/>
        <v>305</v>
      </c>
      <c r="H5" t="str">
        <f t="shared" si="2"/>
        <v>LocalBus</v>
      </c>
    </row>
    <row r="6" spans="1:8" x14ac:dyDescent="0.25">
      <c r="A6" s="63">
        <v>1005</v>
      </c>
      <c r="B6" s="63" t="s">
        <v>336</v>
      </c>
      <c r="C6" s="63" t="s">
        <v>331</v>
      </c>
      <c r="D6" s="63" t="s">
        <v>332</v>
      </c>
      <c r="E6" s="63">
        <v>84</v>
      </c>
      <c r="F6" t="str">
        <f t="shared" si="0"/>
        <v>C106</v>
      </c>
      <c r="G6">
        <f t="shared" si="1"/>
        <v>84</v>
      </c>
      <c r="H6" t="str">
        <f t="shared" si="2"/>
        <v>LocalBus</v>
      </c>
    </row>
    <row r="7" spans="1:8" x14ac:dyDescent="0.25">
      <c r="A7" s="63">
        <v>1006</v>
      </c>
      <c r="B7" s="63" t="s">
        <v>337</v>
      </c>
      <c r="C7" s="63" t="s">
        <v>331</v>
      </c>
      <c r="D7" s="63" t="s">
        <v>332</v>
      </c>
      <c r="E7" s="63">
        <v>122</v>
      </c>
      <c r="F7" t="str">
        <f t="shared" si="0"/>
        <v>C106</v>
      </c>
      <c r="G7">
        <f t="shared" si="1"/>
        <v>122</v>
      </c>
      <c r="H7" t="str">
        <f t="shared" si="2"/>
        <v>LocalBus</v>
      </c>
    </row>
    <row r="8" spans="1:8" x14ac:dyDescent="0.25">
      <c r="A8" s="63">
        <v>1007</v>
      </c>
      <c r="B8" s="63" t="s">
        <v>338</v>
      </c>
      <c r="C8" s="63" t="s">
        <v>331</v>
      </c>
      <c r="D8" s="63" t="s">
        <v>332</v>
      </c>
      <c r="E8" s="63">
        <v>44</v>
      </c>
      <c r="F8" t="str">
        <f t="shared" si="0"/>
        <v>C110</v>
      </c>
      <c r="G8">
        <f t="shared" si="1"/>
        <v>44</v>
      </c>
      <c r="H8" t="str">
        <f t="shared" si="2"/>
        <v>LocalBus</v>
      </c>
    </row>
    <row r="9" spans="1:8" x14ac:dyDescent="0.25">
      <c r="A9" s="63">
        <v>1008</v>
      </c>
      <c r="B9" s="63" t="s">
        <v>339</v>
      </c>
      <c r="C9" s="63" t="s">
        <v>331</v>
      </c>
      <c r="D9" s="63" t="s">
        <v>332</v>
      </c>
      <c r="E9" s="63">
        <v>4</v>
      </c>
      <c r="F9" t="str">
        <f t="shared" si="0"/>
        <v>C110</v>
      </c>
      <c r="G9">
        <f t="shared" si="1"/>
        <v>4</v>
      </c>
      <c r="H9" t="str">
        <f t="shared" si="2"/>
        <v>LocalBus</v>
      </c>
    </row>
    <row r="10" spans="1:8" x14ac:dyDescent="0.25">
      <c r="A10" s="63">
        <v>1009</v>
      </c>
      <c r="B10" s="63" t="s">
        <v>975</v>
      </c>
      <c r="C10" s="63" t="s">
        <v>331</v>
      </c>
      <c r="D10" s="63" t="s">
        <v>332</v>
      </c>
      <c r="E10" s="63" t="s">
        <v>363</v>
      </c>
      <c r="F10" t="str">
        <f t="shared" si="0"/>
        <v>C111</v>
      </c>
      <c r="G10" t="str">
        <f t="shared" si="1"/>
        <v>-</v>
      </c>
      <c r="H10" t="str">
        <f t="shared" si="2"/>
        <v>LocalBus</v>
      </c>
    </row>
    <row r="11" spans="1:8" x14ac:dyDescent="0.25">
      <c r="A11" s="63">
        <v>1011</v>
      </c>
      <c r="B11" s="63" t="s">
        <v>340</v>
      </c>
      <c r="C11" s="63" t="s">
        <v>331</v>
      </c>
      <c r="D11" s="63" t="s">
        <v>332</v>
      </c>
      <c r="E11" s="63">
        <v>37</v>
      </c>
      <c r="F11" t="str">
        <f t="shared" si="0"/>
        <v>C112</v>
      </c>
      <c r="G11">
        <f t="shared" si="1"/>
        <v>37</v>
      </c>
      <c r="H11" t="str">
        <f t="shared" si="2"/>
        <v>LocalBus</v>
      </c>
    </row>
    <row r="12" spans="1:8" x14ac:dyDescent="0.25">
      <c r="A12" s="63">
        <v>1012</v>
      </c>
      <c r="B12" s="63" t="s">
        <v>341</v>
      </c>
      <c r="C12" s="63" t="s">
        <v>331</v>
      </c>
      <c r="D12" s="63" t="s">
        <v>332</v>
      </c>
      <c r="E12" s="63">
        <v>85</v>
      </c>
      <c r="F12" t="str">
        <f t="shared" si="0"/>
        <v>C112</v>
      </c>
      <c r="G12">
        <f t="shared" si="1"/>
        <v>85</v>
      </c>
      <c r="H12" t="str">
        <f t="shared" si="2"/>
        <v>LocalBus</v>
      </c>
    </row>
    <row r="13" spans="1:8" x14ac:dyDescent="0.25">
      <c r="A13" s="63">
        <v>1013</v>
      </c>
      <c r="B13" s="63" t="s">
        <v>342</v>
      </c>
      <c r="C13" s="63" t="s">
        <v>331</v>
      </c>
      <c r="D13" s="63" t="s">
        <v>332</v>
      </c>
      <c r="E13" s="63">
        <v>126</v>
      </c>
      <c r="F13" t="str">
        <f t="shared" si="0"/>
        <v>C113</v>
      </c>
      <c r="G13">
        <f t="shared" si="1"/>
        <v>126</v>
      </c>
      <c r="H13" t="str">
        <f t="shared" si="2"/>
        <v>LocalBus</v>
      </c>
    </row>
    <row r="14" spans="1:8" x14ac:dyDescent="0.25">
      <c r="A14" s="63">
        <v>1014</v>
      </c>
      <c r="B14" s="63" t="s">
        <v>343</v>
      </c>
      <c r="C14" s="63" t="s">
        <v>331</v>
      </c>
      <c r="D14" s="63" t="s">
        <v>332</v>
      </c>
      <c r="E14" s="63">
        <v>215</v>
      </c>
      <c r="F14" t="str">
        <f t="shared" si="0"/>
        <v>C113</v>
      </c>
      <c r="G14">
        <f t="shared" si="1"/>
        <v>215</v>
      </c>
      <c r="H14" t="str">
        <f t="shared" si="2"/>
        <v>LocalBus</v>
      </c>
    </row>
    <row r="15" spans="1:8" x14ac:dyDescent="0.25">
      <c r="A15" s="63">
        <v>1015</v>
      </c>
      <c r="B15" s="63" t="s">
        <v>344</v>
      </c>
      <c r="C15" s="63" t="s">
        <v>331</v>
      </c>
      <c r="D15" s="63" t="s">
        <v>332</v>
      </c>
      <c r="E15" s="63">
        <v>492</v>
      </c>
      <c r="F15" t="str">
        <f t="shared" si="0"/>
        <v>C115</v>
      </c>
      <c r="G15">
        <f t="shared" si="1"/>
        <v>492</v>
      </c>
      <c r="H15" t="str">
        <f t="shared" si="2"/>
        <v>LocalBus</v>
      </c>
    </row>
    <row r="16" spans="1:8" x14ac:dyDescent="0.25">
      <c r="A16" s="63">
        <v>1016</v>
      </c>
      <c r="B16" s="63" t="s">
        <v>345</v>
      </c>
      <c r="C16" s="63" t="s">
        <v>331</v>
      </c>
      <c r="D16" s="63" t="s">
        <v>332</v>
      </c>
      <c r="E16" s="63">
        <v>357</v>
      </c>
      <c r="F16" t="str">
        <f t="shared" si="0"/>
        <v>C115</v>
      </c>
      <c r="G16">
        <f t="shared" si="1"/>
        <v>357</v>
      </c>
      <c r="H16" t="str">
        <f t="shared" si="2"/>
        <v>LocalBus</v>
      </c>
    </row>
    <row r="17" spans="1:8" x14ac:dyDescent="0.25">
      <c r="A17" s="63">
        <v>1017</v>
      </c>
      <c r="B17" s="63" t="s">
        <v>346</v>
      </c>
      <c r="C17" s="63" t="s">
        <v>331</v>
      </c>
      <c r="D17" s="63" t="s">
        <v>332</v>
      </c>
      <c r="E17" s="63">
        <v>239</v>
      </c>
      <c r="F17" t="str">
        <f t="shared" si="0"/>
        <v>C116</v>
      </c>
      <c r="G17">
        <f t="shared" si="1"/>
        <v>239</v>
      </c>
      <c r="H17" t="str">
        <f t="shared" si="2"/>
        <v>LocalBus</v>
      </c>
    </row>
    <row r="18" spans="1:8" x14ac:dyDescent="0.25">
      <c r="A18" s="63">
        <v>1018</v>
      </c>
      <c r="B18" s="63" t="s">
        <v>347</v>
      </c>
      <c r="C18" s="63" t="s">
        <v>331</v>
      </c>
      <c r="D18" s="63" t="s">
        <v>332</v>
      </c>
      <c r="E18" s="63">
        <v>219</v>
      </c>
      <c r="F18" t="str">
        <f t="shared" si="0"/>
        <v>C116</v>
      </c>
      <c r="G18">
        <f t="shared" si="1"/>
        <v>219</v>
      </c>
      <c r="H18" t="str">
        <f t="shared" si="2"/>
        <v>LocalBus</v>
      </c>
    </row>
    <row r="19" spans="1:8" x14ac:dyDescent="0.25">
      <c r="A19" s="63">
        <v>1019</v>
      </c>
      <c r="B19" s="63" t="s">
        <v>348</v>
      </c>
      <c r="C19" s="63" t="s">
        <v>331</v>
      </c>
      <c r="D19" s="63" t="s">
        <v>332</v>
      </c>
      <c r="E19" s="63">
        <v>235</v>
      </c>
      <c r="F19" t="str">
        <f t="shared" si="0"/>
        <v>C119</v>
      </c>
      <c r="G19">
        <f t="shared" si="1"/>
        <v>235</v>
      </c>
      <c r="H19" t="str">
        <f t="shared" si="2"/>
        <v>LocalBus</v>
      </c>
    </row>
    <row r="20" spans="1:8" x14ac:dyDescent="0.25">
      <c r="A20" s="63">
        <v>1020</v>
      </c>
      <c r="B20" s="63" t="s">
        <v>349</v>
      </c>
      <c r="C20" s="63" t="s">
        <v>331</v>
      </c>
      <c r="D20" s="63" t="s">
        <v>332</v>
      </c>
      <c r="E20" s="63">
        <v>228</v>
      </c>
      <c r="F20" t="str">
        <f t="shared" si="0"/>
        <v>C119</v>
      </c>
      <c r="G20">
        <f t="shared" si="1"/>
        <v>228</v>
      </c>
      <c r="H20" t="str">
        <f t="shared" si="2"/>
        <v>LocalBus</v>
      </c>
    </row>
    <row r="21" spans="1:8" x14ac:dyDescent="0.25">
      <c r="A21" s="63">
        <v>1021</v>
      </c>
      <c r="B21" s="63" t="s">
        <v>350</v>
      </c>
      <c r="C21" s="63" t="s">
        <v>331</v>
      </c>
      <c r="D21" s="63" t="s">
        <v>332</v>
      </c>
      <c r="E21" s="63">
        <v>60</v>
      </c>
      <c r="F21" t="str">
        <f t="shared" si="0"/>
        <v>C120</v>
      </c>
      <c r="G21">
        <f t="shared" si="1"/>
        <v>60</v>
      </c>
      <c r="H21" t="str">
        <f t="shared" si="2"/>
        <v>LocalBus</v>
      </c>
    </row>
    <row r="22" spans="1:8" x14ac:dyDescent="0.25">
      <c r="A22" s="63">
        <v>1022</v>
      </c>
      <c r="B22" s="63" t="s">
        <v>351</v>
      </c>
      <c r="C22" s="63" t="s">
        <v>331</v>
      </c>
      <c r="D22" s="63" t="s">
        <v>332</v>
      </c>
      <c r="E22" s="63">
        <v>12</v>
      </c>
      <c r="F22" t="str">
        <f t="shared" si="0"/>
        <v>C120</v>
      </c>
      <c r="G22">
        <f t="shared" si="1"/>
        <v>12</v>
      </c>
      <c r="H22" t="str">
        <f t="shared" si="2"/>
        <v>LocalBus</v>
      </c>
    </row>
    <row r="23" spans="1:8" x14ac:dyDescent="0.25">
      <c r="A23" s="63">
        <v>1023</v>
      </c>
      <c r="B23" s="63" t="s">
        <v>352</v>
      </c>
      <c r="C23" s="63" t="s">
        <v>331</v>
      </c>
      <c r="D23" s="63" t="s">
        <v>332</v>
      </c>
      <c r="E23" s="63">
        <v>98</v>
      </c>
      <c r="F23" t="str">
        <f t="shared" si="0"/>
        <v>C130</v>
      </c>
      <c r="G23">
        <f t="shared" si="1"/>
        <v>98</v>
      </c>
      <c r="H23" t="str">
        <f t="shared" si="2"/>
        <v>LocalBus</v>
      </c>
    </row>
    <row r="24" spans="1:8" x14ac:dyDescent="0.25">
      <c r="A24" s="63">
        <v>1024</v>
      </c>
      <c r="B24" s="63" t="s">
        <v>353</v>
      </c>
      <c r="C24" s="63" t="s">
        <v>331</v>
      </c>
      <c r="D24" s="63" t="s">
        <v>332</v>
      </c>
      <c r="E24" s="63">
        <v>211</v>
      </c>
      <c r="F24" t="str">
        <f t="shared" si="0"/>
        <v>C130</v>
      </c>
      <c r="G24">
        <f t="shared" si="1"/>
        <v>211</v>
      </c>
      <c r="H24" t="str">
        <f t="shared" si="2"/>
        <v>LocalBus</v>
      </c>
    </row>
    <row r="25" spans="1:8" x14ac:dyDescent="0.25">
      <c r="A25" s="63">
        <v>1025</v>
      </c>
      <c r="B25" s="63" t="s">
        <v>354</v>
      </c>
      <c r="C25" s="63" t="s">
        <v>331</v>
      </c>
      <c r="D25" s="63" t="s">
        <v>332</v>
      </c>
      <c r="E25" s="63">
        <v>13</v>
      </c>
      <c r="F25" t="str">
        <f t="shared" si="0"/>
        <v>C196</v>
      </c>
      <c r="G25">
        <f t="shared" si="1"/>
        <v>13</v>
      </c>
      <c r="H25" t="str">
        <f t="shared" si="2"/>
        <v>LocalBus</v>
      </c>
    </row>
    <row r="26" spans="1:8" x14ac:dyDescent="0.25">
      <c r="A26" s="63">
        <v>1026</v>
      </c>
      <c r="B26" s="63" t="s">
        <v>355</v>
      </c>
      <c r="C26" s="63" t="s">
        <v>331</v>
      </c>
      <c r="D26" s="63" t="s">
        <v>332</v>
      </c>
      <c r="E26" s="63">
        <v>99</v>
      </c>
      <c r="F26" t="str">
        <f t="shared" si="0"/>
        <v>C196</v>
      </c>
      <c r="G26">
        <f t="shared" si="1"/>
        <v>99</v>
      </c>
      <c r="H26" t="str">
        <f t="shared" si="2"/>
        <v>LocalBus</v>
      </c>
    </row>
    <row r="27" spans="1:8" x14ac:dyDescent="0.25">
      <c r="A27" s="63">
        <v>1027</v>
      </c>
      <c r="B27" s="63" t="s">
        <v>356</v>
      </c>
      <c r="C27" s="63" t="s">
        <v>331</v>
      </c>
      <c r="D27" s="63" t="s">
        <v>332</v>
      </c>
      <c r="E27" s="63">
        <v>683</v>
      </c>
      <c r="F27" t="str">
        <f t="shared" si="0"/>
        <v>C201</v>
      </c>
      <c r="G27">
        <f t="shared" si="1"/>
        <v>683</v>
      </c>
      <c r="H27" t="str">
        <f t="shared" si="2"/>
        <v>LocalBus</v>
      </c>
    </row>
    <row r="28" spans="1:8" x14ac:dyDescent="0.25">
      <c r="A28" s="63">
        <v>1028</v>
      </c>
      <c r="B28" s="63" t="s">
        <v>357</v>
      </c>
      <c r="C28" s="63" t="s">
        <v>331</v>
      </c>
      <c r="D28" s="63" t="s">
        <v>332</v>
      </c>
      <c r="E28" s="63">
        <v>542</v>
      </c>
      <c r="F28" t="str">
        <f t="shared" si="0"/>
        <v>C201</v>
      </c>
      <c r="G28">
        <f t="shared" si="1"/>
        <v>542</v>
      </c>
      <c r="H28" t="str">
        <f t="shared" si="2"/>
        <v>LocalBus</v>
      </c>
    </row>
    <row r="29" spans="1:8" x14ac:dyDescent="0.25">
      <c r="A29" s="63">
        <v>1029</v>
      </c>
      <c r="B29" s="63" t="s">
        <v>358</v>
      </c>
      <c r="C29" s="63" t="s">
        <v>331</v>
      </c>
      <c r="D29" s="63" t="s">
        <v>332</v>
      </c>
      <c r="E29" s="63">
        <v>579</v>
      </c>
      <c r="F29" t="str">
        <f t="shared" si="0"/>
        <v>C202</v>
      </c>
      <c r="G29">
        <f t="shared" si="1"/>
        <v>579</v>
      </c>
      <c r="H29" t="str">
        <f t="shared" si="2"/>
        <v>LocalBus</v>
      </c>
    </row>
    <row r="30" spans="1:8" x14ac:dyDescent="0.25">
      <c r="A30" s="63">
        <v>1030</v>
      </c>
      <c r="B30" s="63" t="s">
        <v>359</v>
      </c>
      <c r="C30" s="63" t="s">
        <v>331</v>
      </c>
      <c r="D30" s="63" t="s">
        <v>332</v>
      </c>
      <c r="E30" s="63">
        <v>382</v>
      </c>
      <c r="F30" t="str">
        <f t="shared" si="0"/>
        <v>C202</v>
      </c>
      <c r="G30">
        <f t="shared" si="1"/>
        <v>382</v>
      </c>
      <c r="H30" t="str">
        <f t="shared" si="2"/>
        <v>LocalBus</v>
      </c>
    </row>
    <row r="31" spans="1:8" x14ac:dyDescent="0.25">
      <c r="A31" s="63">
        <v>1031</v>
      </c>
      <c r="B31" s="63" t="s">
        <v>360</v>
      </c>
      <c r="C31" s="63" t="s">
        <v>331</v>
      </c>
      <c r="D31" s="63" t="s">
        <v>332</v>
      </c>
      <c r="E31" s="63">
        <v>9</v>
      </c>
      <c r="F31" t="str">
        <f t="shared" si="0"/>
        <v>C220</v>
      </c>
      <c r="G31">
        <f t="shared" si="1"/>
        <v>9</v>
      </c>
      <c r="H31" t="str">
        <f t="shared" si="2"/>
        <v>LocalBus</v>
      </c>
    </row>
    <row r="32" spans="1:8" x14ac:dyDescent="0.25">
      <c r="A32" s="63">
        <v>1032</v>
      </c>
      <c r="B32" s="63" t="s">
        <v>361</v>
      </c>
      <c r="C32" s="63" t="s">
        <v>331</v>
      </c>
      <c r="D32" s="63" t="s">
        <v>332</v>
      </c>
      <c r="E32" s="63">
        <v>10</v>
      </c>
      <c r="F32" t="str">
        <f t="shared" si="0"/>
        <v>C220</v>
      </c>
      <c r="G32">
        <f t="shared" si="1"/>
        <v>10</v>
      </c>
      <c r="H32" t="str">
        <f t="shared" si="2"/>
        <v>LocalBus</v>
      </c>
    </row>
    <row r="33" spans="1:8" x14ac:dyDescent="0.25">
      <c r="A33" s="63">
        <v>1033</v>
      </c>
      <c r="B33" s="63" t="s">
        <v>362</v>
      </c>
      <c r="C33" s="63" t="s">
        <v>331</v>
      </c>
      <c r="D33" s="63" t="s">
        <v>332</v>
      </c>
      <c r="E33" s="63" t="s">
        <v>363</v>
      </c>
      <c r="F33" t="str">
        <f t="shared" si="0"/>
        <v>C222</v>
      </c>
      <c r="G33" t="str">
        <f t="shared" si="1"/>
        <v>-</v>
      </c>
      <c r="H33" t="str">
        <f t="shared" si="2"/>
        <v>LocalBus</v>
      </c>
    </row>
    <row r="34" spans="1:8" x14ac:dyDescent="0.25">
      <c r="A34" s="63">
        <v>1034</v>
      </c>
      <c r="B34" s="63" t="s">
        <v>364</v>
      </c>
      <c r="C34" s="63" t="s">
        <v>331</v>
      </c>
      <c r="D34" s="63" t="s">
        <v>332</v>
      </c>
      <c r="E34" s="63" t="s">
        <v>363</v>
      </c>
      <c r="F34" t="str">
        <f t="shared" si="0"/>
        <v>C222</v>
      </c>
      <c r="G34" t="str">
        <f t="shared" si="1"/>
        <v>-</v>
      </c>
      <c r="H34" t="str">
        <f t="shared" si="2"/>
        <v>LocalBus</v>
      </c>
    </row>
    <row r="35" spans="1:8" x14ac:dyDescent="0.25">
      <c r="A35" s="63">
        <v>1035</v>
      </c>
      <c r="B35" s="63" t="s">
        <v>976</v>
      </c>
      <c r="C35" s="63" t="s">
        <v>331</v>
      </c>
      <c r="D35" s="63" t="s">
        <v>332</v>
      </c>
      <c r="E35" s="63">
        <v>4</v>
      </c>
      <c r="F35" t="str">
        <f t="shared" si="0"/>
        <v>C227</v>
      </c>
      <c r="G35">
        <f t="shared" si="1"/>
        <v>4</v>
      </c>
      <c r="H35" t="str">
        <f t="shared" si="2"/>
        <v>LocalBus</v>
      </c>
    </row>
    <row r="36" spans="1:8" x14ac:dyDescent="0.25">
      <c r="A36" s="63">
        <v>1037</v>
      </c>
      <c r="B36" s="63" t="s">
        <v>977</v>
      </c>
      <c r="C36" s="63" t="s">
        <v>331</v>
      </c>
      <c r="D36" s="63" t="s">
        <v>332</v>
      </c>
      <c r="E36" s="63">
        <v>18</v>
      </c>
      <c r="F36" t="str">
        <f t="shared" si="0"/>
        <v>C230</v>
      </c>
      <c r="G36">
        <f t="shared" si="1"/>
        <v>18</v>
      </c>
      <c r="H36" t="str">
        <f t="shared" si="2"/>
        <v>LocalBus</v>
      </c>
    </row>
    <row r="37" spans="1:8" x14ac:dyDescent="0.25">
      <c r="A37" s="63">
        <v>1039</v>
      </c>
      <c r="B37" s="63" t="s">
        <v>365</v>
      </c>
      <c r="C37" s="63" t="s">
        <v>331</v>
      </c>
      <c r="D37" s="63" t="s">
        <v>332</v>
      </c>
      <c r="E37" s="63">
        <v>317</v>
      </c>
      <c r="F37" t="str">
        <f t="shared" si="0"/>
        <v>C240</v>
      </c>
      <c r="G37">
        <f t="shared" si="1"/>
        <v>317</v>
      </c>
      <c r="H37" t="str">
        <f t="shared" si="2"/>
        <v>LocalBus</v>
      </c>
    </row>
    <row r="38" spans="1:8" x14ac:dyDescent="0.25">
      <c r="A38" s="63">
        <v>1040</v>
      </c>
      <c r="B38" s="63" t="s">
        <v>366</v>
      </c>
      <c r="C38" s="63" t="s">
        <v>331</v>
      </c>
      <c r="D38" s="63" t="s">
        <v>332</v>
      </c>
      <c r="E38" s="63">
        <v>162</v>
      </c>
      <c r="F38" t="str">
        <f t="shared" si="0"/>
        <v>C240</v>
      </c>
      <c r="G38">
        <f t="shared" si="1"/>
        <v>162</v>
      </c>
      <c r="H38" t="str">
        <f t="shared" si="2"/>
        <v>LocalBus</v>
      </c>
    </row>
    <row r="39" spans="1:8" x14ac:dyDescent="0.25">
      <c r="A39" s="63">
        <v>1041</v>
      </c>
      <c r="B39" s="63" t="s">
        <v>978</v>
      </c>
      <c r="C39" s="63" t="s">
        <v>331</v>
      </c>
      <c r="D39" s="63" t="s">
        <v>332</v>
      </c>
      <c r="E39" s="63">
        <v>50</v>
      </c>
      <c r="F39" t="str">
        <f t="shared" si="0"/>
        <v>C247</v>
      </c>
      <c r="G39">
        <f t="shared" si="1"/>
        <v>50</v>
      </c>
      <c r="H39" t="str">
        <f t="shared" si="2"/>
        <v>LocalBus</v>
      </c>
    </row>
    <row r="40" spans="1:8" x14ac:dyDescent="0.25">
      <c r="A40" s="63">
        <v>1043</v>
      </c>
      <c r="B40" s="63" t="s">
        <v>367</v>
      </c>
      <c r="C40" s="63" t="s">
        <v>331</v>
      </c>
      <c r="D40" s="63" t="s">
        <v>332</v>
      </c>
      <c r="E40" s="63">
        <v>258</v>
      </c>
      <c r="F40" t="str">
        <f t="shared" si="0"/>
        <v>C270</v>
      </c>
      <c r="G40">
        <f t="shared" si="1"/>
        <v>258</v>
      </c>
      <c r="H40" t="str">
        <f t="shared" si="2"/>
        <v>LocalBus</v>
      </c>
    </row>
    <row r="41" spans="1:8" x14ac:dyDescent="0.25">
      <c r="A41" s="63">
        <v>1044</v>
      </c>
      <c r="B41" s="63" t="s">
        <v>368</v>
      </c>
      <c r="C41" s="63" t="s">
        <v>331</v>
      </c>
      <c r="D41" s="63" t="s">
        <v>332</v>
      </c>
      <c r="E41" s="63">
        <v>173</v>
      </c>
      <c r="F41" t="str">
        <f t="shared" si="0"/>
        <v>C270</v>
      </c>
      <c r="G41">
        <f t="shared" si="1"/>
        <v>173</v>
      </c>
      <c r="H41" t="str">
        <f t="shared" si="2"/>
        <v>LocalBus</v>
      </c>
    </row>
    <row r="42" spans="1:8" x14ac:dyDescent="0.25">
      <c r="A42" s="63">
        <v>1045</v>
      </c>
      <c r="B42" s="63" t="s">
        <v>369</v>
      </c>
      <c r="C42" s="63" t="s">
        <v>331</v>
      </c>
      <c r="D42" s="63" t="s">
        <v>332</v>
      </c>
      <c r="E42" s="63">
        <v>115</v>
      </c>
      <c r="F42" t="str">
        <f t="shared" si="0"/>
        <v>C275</v>
      </c>
      <c r="G42">
        <f t="shared" si="1"/>
        <v>115</v>
      </c>
      <c r="H42" t="str">
        <f t="shared" si="2"/>
        <v>LocalBus</v>
      </c>
    </row>
    <row r="43" spans="1:8" x14ac:dyDescent="0.25">
      <c r="A43" s="63">
        <v>1046</v>
      </c>
      <c r="B43" s="63" t="s">
        <v>370</v>
      </c>
      <c r="C43" s="63" t="s">
        <v>331</v>
      </c>
      <c r="D43" s="63" t="s">
        <v>332</v>
      </c>
      <c r="E43" s="63">
        <v>77</v>
      </c>
      <c r="F43" t="str">
        <f t="shared" si="0"/>
        <v>C275</v>
      </c>
      <c r="G43">
        <f t="shared" si="1"/>
        <v>77</v>
      </c>
      <c r="H43" t="str">
        <f t="shared" si="2"/>
        <v>LocalBus</v>
      </c>
    </row>
    <row r="44" spans="1:8" x14ac:dyDescent="0.25">
      <c r="A44" s="63">
        <v>1047</v>
      </c>
      <c r="B44" s="63" t="s">
        <v>979</v>
      </c>
      <c r="C44" s="63" t="s">
        <v>331</v>
      </c>
      <c r="D44" s="63" t="s">
        <v>332</v>
      </c>
      <c r="E44" s="63">
        <v>30</v>
      </c>
      <c r="F44" t="str">
        <f t="shared" si="0"/>
        <v>C277</v>
      </c>
      <c r="G44">
        <f t="shared" si="1"/>
        <v>30</v>
      </c>
      <c r="H44" t="str">
        <f t="shared" si="2"/>
        <v>LocalBus</v>
      </c>
    </row>
    <row r="45" spans="1:8" x14ac:dyDescent="0.25">
      <c r="A45" s="63">
        <v>1049</v>
      </c>
      <c r="B45" s="63" t="s">
        <v>371</v>
      </c>
      <c r="C45" s="63" t="s">
        <v>331</v>
      </c>
      <c r="D45" s="63" t="s">
        <v>332</v>
      </c>
      <c r="E45" s="63">
        <v>141</v>
      </c>
      <c r="F45" t="str">
        <f t="shared" si="0"/>
        <v>C280</v>
      </c>
      <c r="G45">
        <f t="shared" si="1"/>
        <v>141</v>
      </c>
      <c r="H45" t="str">
        <f t="shared" si="2"/>
        <v>LocalBus</v>
      </c>
    </row>
    <row r="46" spans="1:8" x14ac:dyDescent="0.25">
      <c r="A46" s="63">
        <v>1050</v>
      </c>
      <c r="B46" s="63" t="s">
        <v>372</v>
      </c>
      <c r="C46" s="63" t="s">
        <v>331</v>
      </c>
      <c r="D46" s="63" t="s">
        <v>332</v>
      </c>
      <c r="E46" s="63">
        <v>130</v>
      </c>
      <c r="F46" t="str">
        <f t="shared" si="0"/>
        <v>C280</v>
      </c>
      <c r="G46">
        <f t="shared" si="1"/>
        <v>130</v>
      </c>
      <c r="H46" t="str">
        <f t="shared" si="2"/>
        <v>LocalBus</v>
      </c>
    </row>
    <row r="47" spans="1:8" x14ac:dyDescent="0.25">
      <c r="A47" s="63">
        <v>1051</v>
      </c>
      <c r="B47" s="63" t="s">
        <v>373</v>
      </c>
      <c r="C47" s="63" t="s">
        <v>331</v>
      </c>
      <c r="D47" s="63" t="s">
        <v>332</v>
      </c>
      <c r="E47" s="63">
        <v>102</v>
      </c>
      <c r="F47" t="str">
        <f t="shared" si="0"/>
        <v>C402</v>
      </c>
      <c r="G47">
        <f t="shared" si="1"/>
        <v>102</v>
      </c>
      <c r="H47" t="str">
        <f t="shared" si="2"/>
        <v>LocalBus</v>
      </c>
    </row>
    <row r="48" spans="1:8" x14ac:dyDescent="0.25">
      <c r="A48" s="63">
        <v>1053</v>
      </c>
      <c r="B48" s="63" t="s">
        <v>980</v>
      </c>
      <c r="C48" s="63" t="s">
        <v>331</v>
      </c>
      <c r="D48" s="63" t="s">
        <v>332</v>
      </c>
      <c r="E48" s="63">
        <v>180</v>
      </c>
      <c r="F48" t="str">
        <f t="shared" si="0"/>
        <v>C405</v>
      </c>
      <c r="G48">
        <f t="shared" si="1"/>
        <v>180</v>
      </c>
      <c r="H48" t="str">
        <f t="shared" si="2"/>
        <v>LocalBus</v>
      </c>
    </row>
    <row r="49" spans="1:8" x14ac:dyDescent="0.25">
      <c r="A49" s="63">
        <v>1055</v>
      </c>
      <c r="B49" s="63" t="s">
        <v>981</v>
      </c>
      <c r="C49" s="63" t="s">
        <v>331</v>
      </c>
      <c r="D49" s="63" t="s">
        <v>332</v>
      </c>
      <c r="E49" s="63">
        <v>78</v>
      </c>
      <c r="F49" t="str">
        <f t="shared" si="0"/>
        <v>C410</v>
      </c>
      <c r="G49">
        <f t="shared" si="1"/>
        <v>78</v>
      </c>
      <c r="H49" t="str">
        <f t="shared" si="2"/>
        <v>LocalBus</v>
      </c>
    </row>
    <row r="50" spans="1:8" x14ac:dyDescent="0.25">
      <c r="A50" s="63">
        <v>1057</v>
      </c>
      <c r="B50" s="63" t="s">
        <v>982</v>
      </c>
      <c r="C50" s="63" t="s">
        <v>331</v>
      </c>
      <c r="D50" s="63" t="s">
        <v>332</v>
      </c>
      <c r="E50" s="63">
        <v>259</v>
      </c>
      <c r="F50" t="str">
        <f t="shared" si="0"/>
        <v>C412</v>
      </c>
      <c r="G50">
        <f t="shared" si="1"/>
        <v>259</v>
      </c>
      <c r="H50" t="str">
        <f t="shared" si="2"/>
        <v>LocalBus</v>
      </c>
    </row>
    <row r="51" spans="1:8" x14ac:dyDescent="0.25">
      <c r="A51" s="63">
        <v>1059</v>
      </c>
      <c r="B51" s="63" t="s">
        <v>375</v>
      </c>
      <c r="C51" s="63" t="s">
        <v>331</v>
      </c>
      <c r="D51" s="63" t="s">
        <v>332</v>
      </c>
      <c r="E51" s="63">
        <v>160</v>
      </c>
      <c r="F51" t="str">
        <f t="shared" si="0"/>
        <v>C413</v>
      </c>
      <c r="G51">
        <f t="shared" si="1"/>
        <v>160</v>
      </c>
      <c r="H51" t="str">
        <f t="shared" si="2"/>
        <v>LocalBus</v>
      </c>
    </row>
    <row r="52" spans="1:8" x14ac:dyDescent="0.25">
      <c r="A52" s="63">
        <v>1061</v>
      </c>
      <c r="B52" s="63" t="s">
        <v>377</v>
      </c>
      <c r="C52" s="63" t="s">
        <v>331</v>
      </c>
      <c r="D52" s="63" t="s">
        <v>332</v>
      </c>
      <c r="E52" s="63">
        <v>290</v>
      </c>
      <c r="F52" t="str">
        <f t="shared" si="0"/>
        <v>C415</v>
      </c>
      <c r="G52">
        <f t="shared" si="1"/>
        <v>290</v>
      </c>
      <c r="H52" t="str">
        <f t="shared" si="2"/>
        <v>LocalBus</v>
      </c>
    </row>
    <row r="53" spans="1:8" x14ac:dyDescent="0.25">
      <c r="A53" s="63">
        <v>1063</v>
      </c>
      <c r="B53" s="63" t="s">
        <v>983</v>
      </c>
      <c r="C53" s="63" t="s">
        <v>331</v>
      </c>
      <c r="D53" s="63" t="s">
        <v>332</v>
      </c>
      <c r="E53" s="63">
        <v>110</v>
      </c>
      <c r="F53" t="str">
        <f t="shared" si="0"/>
        <v>C416</v>
      </c>
      <c r="G53">
        <f t="shared" si="1"/>
        <v>110</v>
      </c>
      <c r="H53" t="str">
        <f t="shared" si="2"/>
        <v>LocalBus</v>
      </c>
    </row>
    <row r="54" spans="1:8" x14ac:dyDescent="0.25">
      <c r="A54" s="63">
        <v>1065</v>
      </c>
      <c r="B54" s="63" t="s">
        <v>984</v>
      </c>
      <c r="C54" s="63" t="s">
        <v>331</v>
      </c>
      <c r="D54" s="63" t="s">
        <v>332</v>
      </c>
      <c r="E54" s="63">
        <v>287</v>
      </c>
      <c r="F54" t="str">
        <f t="shared" si="0"/>
        <v>C417</v>
      </c>
      <c r="G54">
        <f t="shared" si="1"/>
        <v>287</v>
      </c>
      <c r="H54" t="str">
        <f t="shared" si="2"/>
        <v>LocalBus</v>
      </c>
    </row>
    <row r="55" spans="1:8" x14ac:dyDescent="0.25">
      <c r="A55" s="63">
        <v>1067</v>
      </c>
      <c r="B55" s="63" t="s">
        <v>379</v>
      </c>
      <c r="C55" s="63" t="s">
        <v>331</v>
      </c>
      <c r="D55" s="63" t="s">
        <v>332</v>
      </c>
      <c r="E55" s="63">
        <v>70</v>
      </c>
      <c r="F55" t="str">
        <f t="shared" si="0"/>
        <v>C421</v>
      </c>
      <c r="G55">
        <f t="shared" si="1"/>
        <v>70</v>
      </c>
      <c r="H55" t="str">
        <f t="shared" si="2"/>
        <v>LocalBus</v>
      </c>
    </row>
    <row r="56" spans="1:8" x14ac:dyDescent="0.25">
      <c r="A56" s="63">
        <v>1069</v>
      </c>
      <c r="B56" s="63" t="s">
        <v>985</v>
      </c>
      <c r="C56" s="63" t="s">
        <v>331</v>
      </c>
      <c r="D56" s="63" t="s">
        <v>332</v>
      </c>
      <c r="E56" s="63">
        <v>222</v>
      </c>
      <c r="F56" t="str">
        <f t="shared" si="0"/>
        <v>C422</v>
      </c>
      <c r="G56">
        <f t="shared" si="1"/>
        <v>222</v>
      </c>
      <c r="H56" t="str">
        <f t="shared" si="2"/>
        <v>LocalBus</v>
      </c>
    </row>
    <row r="57" spans="1:8" x14ac:dyDescent="0.25">
      <c r="A57" s="63">
        <v>1071</v>
      </c>
      <c r="B57" s="63" t="s">
        <v>986</v>
      </c>
      <c r="C57" s="63" t="s">
        <v>331</v>
      </c>
      <c r="D57" s="63" t="s">
        <v>332</v>
      </c>
      <c r="E57" s="63">
        <v>60</v>
      </c>
      <c r="F57" t="str">
        <f t="shared" si="0"/>
        <v>C424</v>
      </c>
      <c r="G57">
        <f t="shared" si="1"/>
        <v>60</v>
      </c>
      <c r="H57" t="str">
        <f t="shared" si="2"/>
        <v>LocalBus</v>
      </c>
    </row>
    <row r="58" spans="1:8" x14ac:dyDescent="0.25">
      <c r="A58" s="63">
        <v>1073</v>
      </c>
      <c r="B58" s="63" t="s">
        <v>987</v>
      </c>
      <c r="C58" s="63" t="s">
        <v>331</v>
      </c>
      <c r="D58" s="63" t="s">
        <v>332</v>
      </c>
      <c r="E58" s="63">
        <v>122</v>
      </c>
      <c r="F58" t="str">
        <f t="shared" si="0"/>
        <v>C425</v>
      </c>
      <c r="G58">
        <f t="shared" si="1"/>
        <v>122</v>
      </c>
      <c r="H58" t="str">
        <f t="shared" si="2"/>
        <v>LocalBus</v>
      </c>
    </row>
    <row r="59" spans="1:8" x14ac:dyDescent="0.25">
      <c r="A59" s="63">
        <v>1075</v>
      </c>
      <c r="B59" s="63" t="s">
        <v>988</v>
      </c>
      <c r="C59" s="63" t="s">
        <v>331</v>
      </c>
      <c r="D59" s="63" t="s">
        <v>332</v>
      </c>
      <c r="E59" s="63">
        <v>221</v>
      </c>
      <c r="F59" t="str">
        <f t="shared" si="0"/>
        <v>C435</v>
      </c>
      <c r="G59">
        <f t="shared" si="1"/>
        <v>221</v>
      </c>
      <c r="H59" t="str">
        <f t="shared" si="2"/>
        <v>LocalBus</v>
      </c>
    </row>
    <row r="60" spans="1:8" x14ac:dyDescent="0.25">
      <c r="A60" s="63">
        <v>1077</v>
      </c>
      <c r="B60" s="63" t="s">
        <v>989</v>
      </c>
      <c r="C60" s="63" t="s">
        <v>331</v>
      </c>
      <c r="D60" s="63" t="s">
        <v>332</v>
      </c>
      <c r="E60" s="63">
        <v>91</v>
      </c>
      <c r="F60" t="str">
        <f t="shared" si="0"/>
        <v>C821</v>
      </c>
      <c r="G60">
        <f t="shared" si="1"/>
        <v>91</v>
      </c>
      <c r="H60" t="str">
        <f t="shared" si="2"/>
        <v>LocalBus</v>
      </c>
    </row>
    <row r="61" spans="1:8" x14ac:dyDescent="0.25">
      <c r="A61" s="63">
        <v>1079</v>
      </c>
      <c r="B61" s="63" t="s">
        <v>381</v>
      </c>
      <c r="C61" s="63" t="s">
        <v>331</v>
      </c>
      <c r="D61" s="63" t="s">
        <v>332</v>
      </c>
      <c r="E61" s="63">
        <v>119</v>
      </c>
      <c r="F61" t="str">
        <f t="shared" si="0"/>
        <v>C855</v>
      </c>
      <c r="G61">
        <f t="shared" si="1"/>
        <v>119</v>
      </c>
      <c r="H61" t="str">
        <f t="shared" si="2"/>
        <v>LocalBus</v>
      </c>
    </row>
    <row r="62" spans="1:8" x14ac:dyDescent="0.25">
      <c r="A62" s="63">
        <v>1081</v>
      </c>
      <c r="B62" s="63" t="s">
        <v>383</v>
      </c>
      <c r="C62" s="63" t="s">
        <v>331</v>
      </c>
      <c r="D62" s="63" t="s">
        <v>332</v>
      </c>
      <c r="E62" s="63">
        <v>250</v>
      </c>
      <c r="F62" t="str">
        <f t="shared" si="0"/>
        <v>C860</v>
      </c>
      <c r="G62">
        <f t="shared" si="1"/>
        <v>250</v>
      </c>
      <c r="H62" t="str">
        <f t="shared" si="2"/>
        <v>LocalBus</v>
      </c>
    </row>
    <row r="63" spans="1:8" x14ac:dyDescent="0.25">
      <c r="A63" s="63">
        <v>1083</v>
      </c>
      <c r="B63" s="63" t="s">
        <v>385</v>
      </c>
      <c r="C63" s="63" t="s">
        <v>331</v>
      </c>
      <c r="D63" s="63" t="s">
        <v>332</v>
      </c>
      <c r="E63" s="63">
        <v>323</v>
      </c>
      <c r="F63" t="str">
        <f t="shared" si="0"/>
        <v>C871</v>
      </c>
      <c r="G63">
        <f t="shared" si="1"/>
        <v>323</v>
      </c>
      <c r="H63" t="str">
        <f t="shared" si="2"/>
        <v>LocalBus</v>
      </c>
    </row>
    <row r="64" spans="1:8" x14ac:dyDescent="0.25">
      <c r="A64" s="63">
        <v>1085</v>
      </c>
      <c r="B64" s="63" t="s">
        <v>990</v>
      </c>
      <c r="C64" s="63" t="s">
        <v>331</v>
      </c>
      <c r="D64" s="63" t="s">
        <v>332</v>
      </c>
      <c r="E64" s="63">
        <v>194</v>
      </c>
      <c r="F64" t="str">
        <f t="shared" si="0"/>
        <v>C880</v>
      </c>
      <c r="G64">
        <f t="shared" si="1"/>
        <v>194</v>
      </c>
      <c r="H64" t="str">
        <f t="shared" si="2"/>
        <v>LocalBus</v>
      </c>
    </row>
    <row r="65" spans="1:8" x14ac:dyDescent="0.25">
      <c r="A65" s="63">
        <v>1087</v>
      </c>
      <c r="B65" s="63" t="s">
        <v>387</v>
      </c>
      <c r="C65" s="63" t="s">
        <v>331</v>
      </c>
      <c r="D65" s="63" t="s">
        <v>332</v>
      </c>
      <c r="E65" s="63">
        <v>875</v>
      </c>
      <c r="F65" t="str">
        <f t="shared" si="0"/>
        <v>CSWF</v>
      </c>
      <c r="G65">
        <f t="shared" si="1"/>
        <v>875</v>
      </c>
      <c r="H65" t="str">
        <f t="shared" si="2"/>
        <v>LocalBus</v>
      </c>
    </row>
    <row r="66" spans="1:8" x14ac:dyDescent="0.25">
      <c r="A66" s="63">
        <v>1088</v>
      </c>
      <c r="B66" s="63" t="s">
        <v>388</v>
      </c>
      <c r="C66" s="63" t="s">
        <v>331</v>
      </c>
      <c r="D66" s="63" t="s">
        <v>332</v>
      </c>
      <c r="E66" s="63">
        <v>863</v>
      </c>
      <c r="F66" t="str">
        <f t="shared" si="0"/>
        <v>CSWF</v>
      </c>
      <c r="G66">
        <f t="shared" si="1"/>
        <v>863</v>
      </c>
      <c r="H66" t="str">
        <f t="shared" si="2"/>
        <v>LocalBus</v>
      </c>
    </row>
    <row r="67" spans="1:8" x14ac:dyDescent="0.25">
      <c r="A67" s="63">
        <v>2001</v>
      </c>
      <c r="B67" s="63" t="s">
        <v>389</v>
      </c>
      <c r="C67" s="63" t="s">
        <v>331</v>
      </c>
      <c r="D67" s="63" t="s">
        <v>332</v>
      </c>
      <c r="E67" s="63">
        <v>1</v>
      </c>
      <c r="F67" t="str">
        <f t="shared" ref="F67:F130" si="3">LEFT(B67,LEN(B67)-2)</f>
        <v>E002</v>
      </c>
      <c r="G67">
        <f t="shared" ref="G67:G130" si="4">E67</f>
        <v>1</v>
      </c>
      <c r="H67" t="str">
        <f t="shared" ref="H67:H130" si="5">D67</f>
        <v>LocalBus</v>
      </c>
    </row>
    <row r="68" spans="1:8" x14ac:dyDescent="0.25">
      <c r="A68" s="63">
        <v>2002</v>
      </c>
      <c r="B68" s="63" t="s">
        <v>390</v>
      </c>
      <c r="C68" s="63" t="s">
        <v>331</v>
      </c>
      <c r="D68" s="63" t="s">
        <v>332</v>
      </c>
      <c r="E68" s="63">
        <v>234</v>
      </c>
      <c r="F68" t="str">
        <f t="shared" si="3"/>
        <v>E003</v>
      </c>
      <c r="G68">
        <f t="shared" si="4"/>
        <v>234</v>
      </c>
      <c r="H68" t="str">
        <f t="shared" si="5"/>
        <v>LocalBus</v>
      </c>
    </row>
    <row r="69" spans="1:8" x14ac:dyDescent="0.25">
      <c r="A69" s="63">
        <v>2003</v>
      </c>
      <c r="B69" s="63" t="s">
        <v>391</v>
      </c>
      <c r="C69" s="63" t="s">
        <v>331</v>
      </c>
      <c r="D69" s="63" t="s">
        <v>332</v>
      </c>
      <c r="E69" s="63">
        <v>84</v>
      </c>
      <c r="F69" t="str">
        <f t="shared" si="3"/>
        <v>E003</v>
      </c>
      <c r="G69">
        <f t="shared" si="4"/>
        <v>84</v>
      </c>
      <c r="H69" t="str">
        <f t="shared" si="5"/>
        <v>LocalBus</v>
      </c>
    </row>
    <row r="70" spans="1:8" x14ac:dyDescent="0.25">
      <c r="A70" s="63">
        <v>2004</v>
      </c>
      <c r="B70" s="63" t="s">
        <v>392</v>
      </c>
      <c r="C70" s="63" t="s">
        <v>331</v>
      </c>
      <c r="D70" s="63" t="s">
        <v>332</v>
      </c>
      <c r="E70" s="63">
        <v>10</v>
      </c>
      <c r="F70" t="str">
        <f t="shared" si="3"/>
        <v>E004</v>
      </c>
      <c r="G70">
        <f t="shared" si="4"/>
        <v>10</v>
      </c>
      <c r="H70" t="str">
        <f t="shared" si="5"/>
        <v>LocalBus</v>
      </c>
    </row>
    <row r="71" spans="1:8" x14ac:dyDescent="0.25">
      <c r="A71" s="63">
        <v>2005</v>
      </c>
      <c r="B71" s="63" t="s">
        <v>862</v>
      </c>
      <c r="C71" s="63" t="s">
        <v>331</v>
      </c>
      <c r="D71" s="63" t="s">
        <v>332</v>
      </c>
      <c r="E71" s="63" t="s">
        <v>363</v>
      </c>
      <c r="F71" t="str">
        <f t="shared" si="3"/>
        <v>E006</v>
      </c>
      <c r="G71" t="str">
        <f t="shared" si="4"/>
        <v>-</v>
      </c>
      <c r="H71" t="str">
        <f t="shared" si="5"/>
        <v>LocalBus</v>
      </c>
    </row>
    <row r="72" spans="1:8" x14ac:dyDescent="0.25">
      <c r="A72" s="63">
        <v>2006</v>
      </c>
      <c r="B72" s="63" t="s">
        <v>863</v>
      </c>
      <c r="C72" s="63" t="s">
        <v>331</v>
      </c>
      <c r="D72" s="63" t="s">
        <v>332</v>
      </c>
      <c r="E72" s="63" t="s">
        <v>363</v>
      </c>
      <c r="F72" t="str">
        <f t="shared" si="3"/>
        <v>E006</v>
      </c>
      <c r="G72" t="str">
        <f t="shared" si="4"/>
        <v>-</v>
      </c>
      <c r="H72" t="str">
        <f t="shared" si="5"/>
        <v>LocalBus</v>
      </c>
    </row>
    <row r="73" spans="1:8" x14ac:dyDescent="0.25">
      <c r="A73" s="63">
        <v>2007</v>
      </c>
      <c r="B73" s="63" t="s">
        <v>393</v>
      </c>
      <c r="C73" s="63" t="s">
        <v>331</v>
      </c>
      <c r="D73" s="63" t="s">
        <v>332</v>
      </c>
      <c r="E73" s="63">
        <v>283</v>
      </c>
      <c r="F73" t="str">
        <f t="shared" si="3"/>
        <v>E007</v>
      </c>
      <c r="G73">
        <f t="shared" si="4"/>
        <v>283</v>
      </c>
      <c r="H73" t="str">
        <f t="shared" si="5"/>
        <v>LocalBus</v>
      </c>
    </row>
    <row r="74" spans="1:8" x14ac:dyDescent="0.25">
      <c r="A74" s="63">
        <v>2008</v>
      </c>
      <c r="B74" s="63" t="s">
        <v>394</v>
      </c>
      <c r="C74" s="63" t="s">
        <v>331</v>
      </c>
      <c r="D74" s="63" t="s">
        <v>332</v>
      </c>
      <c r="E74" s="63">
        <v>189</v>
      </c>
      <c r="F74" t="str">
        <f t="shared" si="3"/>
        <v>E007</v>
      </c>
      <c r="G74">
        <f t="shared" si="4"/>
        <v>189</v>
      </c>
      <c r="H74" t="str">
        <f t="shared" si="5"/>
        <v>LocalBus</v>
      </c>
    </row>
    <row r="75" spans="1:8" x14ac:dyDescent="0.25">
      <c r="A75" s="63">
        <v>2009</v>
      </c>
      <c r="B75" s="63" t="s">
        <v>395</v>
      </c>
      <c r="C75" s="63" t="s">
        <v>331</v>
      </c>
      <c r="D75" s="63" t="s">
        <v>332</v>
      </c>
      <c r="E75" s="63">
        <v>83</v>
      </c>
      <c r="F75" t="str">
        <f t="shared" si="3"/>
        <v>E008</v>
      </c>
      <c r="G75">
        <f t="shared" si="4"/>
        <v>83</v>
      </c>
      <c r="H75" t="str">
        <f t="shared" si="5"/>
        <v>LocalBus</v>
      </c>
    </row>
    <row r="76" spans="1:8" x14ac:dyDescent="0.25">
      <c r="A76" s="63">
        <v>2010</v>
      </c>
      <c r="B76" s="63" t="s">
        <v>396</v>
      </c>
      <c r="C76" s="63" t="s">
        <v>331</v>
      </c>
      <c r="D76" s="63" t="s">
        <v>332</v>
      </c>
      <c r="E76" s="63">
        <v>29</v>
      </c>
      <c r="F76" t="str">
        <f t="shared" si="3"/>
        <v>E008</v>
      </c>
      <c r="G76">
        <f t="shared" si="4"/>
        <v>29</v>
      </c>
      <c r="H76" t="str">
        <f t="shared" si="5"/>
        <v>LocalBus</v>
      </c>
    </row>
    <row r="77" spans="1:8" x14ac:dyDescent="0.25">
      <c r="A77" s="63">
        <v>2011</v>
      </c>
      <c r="B77" s="63" t="s">
        <v>397</v>
      </c>
      <c r="C77" s="63" t="s">
        <v>331</v>
      </c>
      <c r="D77" s="63" t="s">
        <v>332</v>
      </c>
      <c r="E77" s="63" t="s">
        <v>363</v>
      </c>
      <c r="F77" t="str">
        <f t="shared" si="3"/>
        <v>E012</v>
      </c>
      <c r="G77" t="str">
        <f t="shared" si="4"/>
        <v>-</v>
      </c>
      <c r="H77" t="str">
        <f t="shared" si="5"/>
        <v>LocalBus</v>
      </c>
    </row>
    <row r="78" spans="1:8" x14ac:dyDescent="0.25">
      <c r="A78" s="63">
        <v>2012</v>
      </c>
      <c r="B78" s="63" t="s">
        <v>398</v>
      </c>
      <c r="C78" s="63" t="s">
        <v>331</v>
      </c>
      <c r="D78" s="63" t="s">
        <v>332</v>
      </c>
      <c r="E78" s="63" t="s">
        <v>363</v>
      </c>
      <c r="F78" t="str">
        <f t="shared" si="3"/>
        <v>E017</v>
      </c>
      <c r="G78" t="str">
        <f t="shared" si="4"/>
        <v>-</v>
      </c>
      <c r="H78" t="str">
        <f t="shared" si="5"/>
        <v>LocalBus</v>
      </c>
    </row>
    <row r="79" spans="1:8" x14ac:dyDescent="0.25">
      <c r="A79" s="63">
        <v>2013</v>
      </c>
      <c r="B79" s="63" t="s">
        <v>399</v>
      </c>
      <c r="C79" s="63" t="s">
        <v>331</v>
      </c>
      <c r="D79" s="63" t="s">
        <v>332</v>
      </c>
      <c r="E79" s="63" t="s">
        <v>363</v>
      </c>
      <c r="F79" t="str">
        <f t="shared" si="3"/>
        <v>E017</v>
      </c>
      <c r="G79" t="str">
        <f t="shared" si="4"/>
        <v>-</v>
      </c>
      <c r="H79" t="str">
        <f t="shared" si="5"/>
        <v>LocalBus</v>
      </c>
    </row>
    <row r="80" spans="1:8" x14ac:dyDescent="0.25">
      <c r="A80" s="63">
        <v>2014</v>
      </c>
      <c r="B80" s="63" t="s">
        <v>400</v>
      </c>
      <c r="C80" s="63" t="s">
        <v>331</v>
      </c>
      <c r="D80" s="63" t="s">
        <v>332</v>
      </c>
      <c r="E80" s="63">
        <v>197</v>
      </c>
      <c r="F80" t="str">
        <f t="shared" si="3"/>
        <v>E018</v>
      </c>
      <c r="G80">
        <f t="shared" si="4"/>
        <v>197</v>
      </c>
      <c r="H80" t="str">
        <f t="shared" si="5"/>
        <v>LocalBus</v>
      </c>
    </row>
    <row r="81" spans="1:8" x14ac:dyDescent="0.25">
      <c r="A81" s="63">
        <v>2015</v>
      </c>
      <c r="B81" s="63" t="s">
        <v>991</v>
      </c>
      <c r="C81" s="63" t="s">
        <v>331</v>
      </c>
      <c r="D81" s="63" t="s">
        <v>332</v>
      </c>
      <c r="E81" s="63">
        <v>93</v>
      </c>
      <c r="F81" t="str">
        <f t="shared" si="3"/>
        <v>E018</v>
      </c>
      <c r="G81">
        <f t="shared" si="4"/>
        <v>93</v>
      </c>
      <c r="H81" t="str">
        <f t="shared" si="5"/>
        <v>LocalBus</v>
      </c>
    </row>
    <row r="82" spans="1:8" x14ac:dyDescent="0.25">
      <c r="A82" s="63">
        <v>2016</v>
      </c>
      <c r="B82" s="63" t="s">
        <v>992</v>
      </c>
      <c r="C82" s="63" t="s">
        <v>331</v>
      </c>
      <c r="D82" s="63" t="s">
        <v>332</v>
      </c>
      <c r="E82" s="63">
        <v>71</v>
      </c>
      <c r="F82" t="str">
        <f t="shared" si="3"/>
        <v>E029</v>
      </c>
      <c r="G82">
        <f t="shared" si="4"/>
        <v>71</v>
      </c>
      <c r="H82" t="str">
        <f t="shared" si="5"/>
        <v>LocalBus</v>
      </c>
    </row>
    <row r="83" spans="1:8" x14ac:dyDescent="0.25">
      <c r="A83" s="63">
        <v>2017</v>
      </c>
      <c r="B83" s="63" t="s">
        <v>401</v>
      </c>
      <c r="C83" s="63" t="s">
        <v>331</v>
      </c>
      <c r="D83" s="63" t="s">
        <v>332</v>
      </c>
      <c r="E83" s="63">
        <v>351</v>
      </c>
      <c r="F83" t="str">
        <f t="shared" si="3"/>
        <v>E029</v>
      </c>
      <c r="G83">
        <f t="shared" si="4"/>
        <v>351</v>
      </c>
      <c r="H83" t="str">
        <f t="shared" si="5"/>
        <v>LocalBus</v>
      </c>
    </row>
    <row r="84" spans="1:8" x14ac:dyDescent="0.25">
      <c r="A84" s="63">
        <v>2019</v>
      </c>
      <c r="B84" s="63" t="s">
        <v>993</v>
      </c>
      <c r="C84" s="63" t="s">
        <v>331</v>
      </c>
      <c r="D84" s="63" t="s">
        <v>332</v>
      </c>
      <c r="E84" s="63">
        <v>5</v>
      </c>
      <c r="F84" t="str">
        <f t="shared" si="3"/>
        <v>E070</v>
      </c>
      <c r="G84">
        <f t="shared" si="4"/>
        <v>5</v>
      </c>
      <c r="H84" t="str">
        <f t="shared" si="5"/>
        <v>LocalBus</v>
      </c>
    </row>
    <row r="85" spans="1:8" x14ac:dyDescent="0.25">
      <c r="A85" s="63">
        <v>3001</v>
      </c>
      <c r="B85" s="63" t="s">
        <v>402</v>
      </c>
      <c r="C85" s="63" t="s">
        <v>331</v>
      </c>
      <c r="D85" s="63" t="s">
        <v>332</v>
      </c>
      <c r="E85" s="63">
        <v>8</v>
      </c>
      <c r="F85" t="str">
        <f t="shared" si="3"/>
        <v>K004</v>
      </c>
      <c r="G85">
        <f t="shared" si="4"/>
        <v>8</v>
      </c>
      <c r="H85" t="str">
        <f t="shared" si="5"/>
        <v>LocalBus</v>
      </c>
    </row>
    <row r="86" spans="1:8" x14ac:dyDescent="0.25">
      <c r="A86" s="63">
        <v>3002</v>
      </c>
      <c r="B86" s="63" t="s">
        <v>403</v>
      </c>
      <c r="C86" s="63" t="s">
        <v>331</v>
      </c>
      <c r="D86" s="63" t="s">
        <v>332</v>
      </c>
      <c r="E86" s="63">
        <v>14</v>
      </c>
      <c r="F86" t="str">
        <f t="shared" si="3"/>
        <v>K005</v>
      </c>
      <c r="G86">
        <f t="shared" si="4"/>
        <v>14</v>
      </c>
      <c r="H86" t="str">
        <f t="shared" si="5"/>
        <v>LocalBus</v>
      </c>
    </row>
    <row r="87" spans="1:8" x14ac:dyDescent="0.25">
      <c r="A87" s="63">
        <v>3003</v>
      </c>
      <c r="B87" s="63" t="s">
        <v>404</v>
      </c>
      <c r="C87" s="63" t="s">
        <v>331</v>
      </c>
      <c r="D87" s="63" t="s">
        <v>332</v>
      </c>
      <c r="E87" s="63">
        <v>14</v>
      </c>
      <c r="F87" t="str">
        <f t="shared" si="3"/>
        <v>K008</v>
      </c>
      <c r="G87">
        <f t="shared" si="4"/>
        <v>14</v>
      </c>
      <c r="H87" t="str">
        <f t="shared" si="5"/>
        <v>LocalBus</v>
      </c>
    </row>
    <row r="88" spans="1:8" x14ac:dyDescent="0.25">
      <c r="A88" s="63">
        <v>3004</v>
      </c>
      <c r="B88" s="63" t="s">
        <v>405</v>
      </c>
      <c r="C88" s="63" t="s">
        <v>331</v>
      </c>
      <c r="D88" s="63" t="s">
        <v>332</v>
      </c>
      <c r="E88" s="63">
        <v>9</v>
      </c>
      <c r="F88" t="str">
        <f t="shared" si="3"/>
        <v>K009</v>
      </c>
      <c r="G88">
        <f t="shared" si="4"/>
        <v>9</v>
      </c>
      <c r="H88" t="str">
        <f t="shared" si="5"/>
        <v>LocalBus</v>
      </c>
    </row>
    <row r="89" spans="1:8" x14ac:dyDescent="0.25">
      <c r="A89" s="63">
        <v>3005</v>
      </c>
      <c r="B89" s="63" t="s">
        <v>406</v>
      </c>
      <c r="C89" s="63" t="s">
        <v>331</v>
      </c>
      <c r="D89" s="63" t="s">
        <v>332</v>
      </c>
      <c r="E89" s="63">
        <v>171</v>
      </c>
      <c r="F89" t="str">
        <f t="shared" si="3"/>
        <v>K011</v>
      </c>
      <c r="G89">
        <f t="shared" si="4"/>
        <v>171</v>
      </c>
      <c r="H89" t="str">
        <f t="shared" si="5"/>
        <v>LocalBus</v>
      </c>
    </row>
    <row r="90" spans="1:8" x14ac:dyDescent="0.25">
      <c r="A90" s="63">
        <v>3007</v>
      </c>
      <c r="B90" s="63" t="s">
        <v>407</v>
      </c>
      <c r="C90" s="63" t="s">
        <v>331</v>
      </c>
      <c r="D90" s="63" t="s">
        <v>332</v>
      </c>
      <c r="E90" s="63">
        <v>820</v>
      </c>
      <c r="F90" t="str">
        <f t="shared" si="3"/>
        <v>K012</v>
      </c>
      <c r="G90">
        <f t="shared" si="4"/>
        <v>820</v>
      </c>
      <c r="H90" t="str">
        <f t="shared" si="5"/>
        <v>LocalBus</v>
      </c>
    </row>
    <row r="91" spans="1:8" x14ac:dyDescent="0.25">
      <c r="A91" s="63">
        <v>3008</v>
      </c>
      <c r="B91" s="63" t="s">
        <v>408</v>
      </c>
      <c r="C91" s="63" t="s">
        <v>331</v>
      </c>
      <c r="D91" s="63" t="s">
        <v>332</v>
      </c>
      <c r="E91" s="63" t="s">
        <v>363</v>
      </c>
      <c r="F91" t="str">
        <f t="shared" si="3"/>
        <v>K013</v>
      </c>
      <c r="G91" t="str">
        <f t="shared" si="4"/>
        <v>-</v>
      </c>
      <c r="H91" t="str">
        <f t="shared" si="5"/>
        <v>LocalBus</v>
      </c>
    </row>
    <row r="92" spans="1:8" x14ac:dyDescent="0.25">
      <c r="A92" s="63">
        <v>3009</v>
      </c>
      <c r="B92" s="63" t="s">
        <v>409</v>
      </c>
      <c r="C92" s="63" t="s">
        <v>331</v>
      </c>
      <c r="D92" s="63" t="s">
        <v>332</v>
      </c>
      <c r="E92" s="63">
        <v>7</v>
      </c>
      <c r="F92" t="str">
        <f t="shared" si="3"/>
        <v>K017</v>
      </c>
      <c r="G92">
        <f t="shared" si="4"/>
        <v>7</v>
      </c>
      <c r="H92" t="str">
        <f t="shared" si="5"/>
        <v>LocalBus</v>
      </c>
    </row>
    <row r="93" spans="1:8" x14ac:dyDescent="0.25">
      <c r="A93" s="63">
        <v>3010</v>
      </c>
      <c r="B93" s="63" t="s">
        <v>410</v>
      </c>
      <c r="C93" s="63" t="s">
        <v>331</v>
      </c>
      <c r="D93" s="63" t="s">
        <v>332</v>
      </c>
      <c r="E93" s="63">
        <v>53</v>
      </c>
      <c r="F93" t="str">
        <f t="shared" si="3"/>
        <v>K017</v>
      </c>
      <c r="G93">
        <f t="shared" si="4"/>
        <v>53</v>
      </c>
      <c r="H93" t="str">
        <f t="shared" si="5"/>
        <v>LocalBus</v>
      </c>
    </row>
    <row r="94" spans="1:8" x14ac:dyDescent="0.25">
      <c r="A94" s="63">
        <v>3011</v>
      </c>
      <c r="B94" s="63" t="s">
        <v>411</v>
      </c>
      <c r="C94" s="63" t="s">
        <v>331</v>
      </c>
      <c r="D94" s="63" t="s">
        <v>332</v>
      </c>
      <c r="E94" s="63">
        <v>126</v>
      </c>
      <c r="F94" t="str">
        <f t="shared" si="3"/>
        <v>K020</v>
      </c>
      <c r="G94">
        <f t="shared" si="4"/>
        <v>126</v>
      </c>
      <c r="H94" t="str">
        <f t="shared" si="5"/>
        <v>LocalBus</v>
      </c>
    </row>
    <row r="95" spans="1:8" x14ac:dyDescent="0.25">
      <c r="A95" s="63">
        <v>3012</v>
      </c>
      <c r="B95" s="63" t="s">
        <v>412</v>
      </c>
      <c r="C95" s="63" t="s">
        <v>331</v>
      </c>
      <c r="D95" s="63" t="s">
        <v>332</v>
      </c>
      <c r="E95" s="63">
        <v>48</v>
      </c>
      <c r="F95" t="str">
        <f t="shared" si="3"/>
        <v>K020</v>
      </c>
      <c r="G95">
        <f t="shared" si="4"/>
        <v>48</v>
      </c>
      <c r="H95" t="str">
        <f t="shared" si="5"/>
        <v>LocalBus</v>
      </c>
    </row>
    <row r="96" spans="1:8" x14ac:dyDescent="0.25">
      <c r="A96" s="63">
        <v>3013</v>
      </c>
      <c r="B96" s="63" t="s">
        <v>413</v>
      </c>
      <c r="C96" s="63" t="s">
        <v>331</v>
      </c>
      <c r="D96" s="63" t="s">
        <v>332</v>
      </c>
      <c r="E96" s="63">
        <v>2</v>
      </c>
      <c r="F96" t="str">
        <f t="shared" si="3"/>
        <v>K021</v>
      </c>
      <c r="G96">
        <f t="shared" si="4"/>
        <v>2</v>
      </c>
      <c r="H96" t="str">
        <f t="shared" si="5"/>
        <v>LocalBus</v>
      </c>
    </row>
    <row r="97" spans="1:8" x14ac:dyDescent="0.25">
      <c r="A97" s="63">
        <v>3015</v>
      </c>
      <c r="B97" s="63" t="s">
        <v>994</v>
      </c>
      <c r="C97" s="63" t="s">
        <v>331</v>
      </c>
      <c r="D97" s="63" t="s">
        <v>332</v>
      </c>
      <c r="E97" s="63">
        <v>58</v>
      </c>
      <c r="F97" t="str">
        <f t="shared" si="3"/>
        <v>K022</v>
      </c>
      <c r="G97">
        <f t="shared" si="4"/>
        <v>58</v>
      </c>
      <c r="H97" t="str">
        <f t="shared" si="5"/>
        <v>LocalBus</v>
      </c>
    </row>
    <row r="98" spans="1:8" x14ac:dyDescent="0.25">
      <c r="A98" s="63">
        <v>3016</v>
      </c>
      <c r="B98" s="63" t="s">
        <v>414</v>
      </c>
      <c r="C98" s="63" t="s">
        <v>331</v>
      </c>
      <c r="D98" s="63" t="s">
        <v>332</v>
      </c>
      <c r="E98" s="63" t="s">
        <v>363</v>
      </c>
      <c r="F98" t="str">
        <f t="shared" si="3"/>
        <v>K023</v>
      </c>
      <c r="G98" t="str">
        <f t="shared" si="4"/>
        <v>-</v>
      </c>
      <c r="H98" t="str">
        <f t="shared" si="5"/>
        <v>LocalBus</v>
      </c>
    </row>
    <row r="99" spans="1:8" x14ac:dyDescent="0.25">
      <c r="A99" s="63">
        <v>3017</v>
      </c>
      <c r="B99" s="63" t="s">
        <v>415</v>
      </c>
      <c r="C99" s="63" t="s">
        <v>331</v>
      </c>
      <c r="D99" s="63" t="s">
        <v>332</v>
      </c>
      <c r="E99" s="63">
        <v>11</v>
      </c>
      <c r="F99" t="str">
        <f t="shared" si="3"/>
        <v>K023</v>
      </c>
      <c r="G99">
        <f t="shared" si="4"/>
        <v>11</v>
      </c>
      <c r="H99" t="str">
        <f t="shared" si="5"/>
        <v>LocalBus</v>
      </c>
    </row>
    <row r="100" spans="1:8" x14ac:dyDescent="0.25">
      <c r="A100" s="63">
        <v>3018</v>
      </c>
      <c r="B100" s="63" t="s">
        <v>416</v>
      </c>
      <c r="C100" s="63" t="s">
        <v>331</v>
      </c>
      <c r="D100" s="63" t="s">
        <v>332</v>
      </c>
      <c r="E100" s="63">
        <v>0.1</v>
      </c>
      <c r="F100" t="str">
        <f t="shared" si="3"/>
        <v>K024</v>
      </c>
      <c r="G100">
        <f t="shared" si="4"/>
        <v>0.1</v>
      </c>
      <c r="H100" t="str">
        <f t="shared" si="5"/>
        <v>LocalBus</v>
      </c>
    </row>
    <row r="101" spans="1:8" x14ac:dyDescent="0.25">
      <c r="A101" s="63">
        <v>3019</v>
      </c>
      <c r="B101" s="63" t="s">
        <v>417</v>
      </c>
      <c r="C101" s="63" t="s">
        <v>331</v>
      </c>
      <c r="D101" s="63" t="s">
        <v>332</v>
      </c>
      <c r="E101" s="63" t="s">
        <v>363</v>
      </c>
      <c r="F101" t="str">
        <f t="shared" si="3"/>
        <v>K025</v>
      </c>
      <c r="G101" t="str">
        <f t="shared" si="4"/>
        <v>-</v>
      </c>
      <c r="H101" t="str">
        <f t="shared" si="5"/>
        <v>LocalBus</v>
      </c>
    </row>
    <row r="102" spans="1:8" x14ac:dyDescent="0.25">
      <c r="A102" s="63">
        <v>3020</v>
      </c>
      <c r="B102" s="63" t="s">
        <v>418</v>
      </c>
      <c r="C102" s="63" t="s">
        <v>331</v>
      </c>
      <c r="D102" s="63" t="s">
        <v>332</v>
      </c>
      <c r="E102" s="63">
        <v>273</v>
      </c>
      <c r="F102" t="str">
        <f t="shared" si="3"/>
        <v>K026</v>
      </c>
      <c r="G102">
        <f t="shared" si="4"/>
        <v>273</v>
      </c>
      <c r="H102" t="str">
        <f t="shared" si="5"/>
        <v>LocalBus</v>
      </c>
    </row>
    <row r="103" spans="1:8" x14ac:dyDescent="0.25">
      <c r="A103" s="63">
        <v>3022</v>
      </c>
      <c r="B103" s="63" t="s">
        <v>419</v>
      </c>
      <c r="C103" s="63" t="s">
        <v>331</v>
      </c>
      <c r="D103" s="63" t="s">
        <v>332</v>
      </c>
      <c r="E103" s="63">
        <v>3</v>
      </c>
      <c r="F103" t="str">
        <f t="shared" si="3"/>
        <v>K029</v>
      </c>
      <c r="G103">
        <f t="shared" si="4"/>
        <v>3</v>
      </c>
      <c r="H103" t="str">
        <f t="shared" si="5"/>
        <v>LocalBus</v>
      </c>
    </row>
    <row r="104" spans="1:8" x14ac:dyDescent="0.25">
      <c r="A104" s="63">
        <v>3023</v>
      </c>
      <c r="B104" s="63" t="s">
        <v>420</v>
      </c>
      <c r="C104" s="63" t="s">
        <v>331</v>
      </c>
      <c r="D104" s="63" t="s">
        <v>332</v>
      </c>
      <c r="E104" s="63">
        <v>83</v>
      </c>
      <c r="F104" t="str">
        <f t="shared" si="3"/>
        <v>K032</v>
      </c>
      <c r="G104">
        <f t="shared" si="4"/>
        <v>83</v>
      </c>
      <c r="H104" t="str">
        <f t="shared" si="5"/>
        <v>LocalBus</v>
      </c>
    </row>
    <row r="105" spans="1:8" x14ac:dyDescent="0.25">
      <c r="A105" s="63">
        <v>3025</v>
      </c>
      <c r="B105" s="63" t="s">
        <v>995</v>
      </c>
      <c r="C105" s="63" t="s">
        <v>331</v>
      </c>
      <c r="D105" s="63" t="s">
        <v>332</v>
      </c>
      <c r="E105" s="63">
        <v>259</v>
      </c>
      <c r="F105" t="str">
        <f t="shared" si="3"/>
        <v>K033</v>
      </c>
      <c r="G105">
        <f t="shared" si="4"/>
        <v>259</v>
      </c>
      <c r="H105" t="str">
        <f t="shared" si="5"/>
        <v>LocalBus</v>
      </c>
    </row>
    <row r="106" spans="1:8" x14ac:dyDescent="0.25">
      <c r="A106" s="63">
        <v>3026</v>
      </c>
      <c r="B106" s="63" t="s">
        <v>421</v>
      </c>
      <c r="C106" s="63" t="s">
        <v>331</v>
      </c>
      <c r="D106" s="63" t="s">
        <v>332</v>
      </c>
      <c r="E106" s="63" t="s">
        <v>363</v>
      </c>
      <c r="F106" t="str">
        <f t="shared" si="3"/>
        <v>K034</v>
      </c>
      <c r="G106" t="str">
        <f t="shared" si="4"/>
        <v>-</v>
      </c>
      <c r="H106" t="str">
        <f t="shared" si="5"/>
        <v>LocalBus</v>
      </c>
    </row>
    <row r="107" spans="1:8" x14ac:dyDescent="0.25">
      <c r="A107" s="63">
        <v>3027</v>
      </c>
      <c r="B107" s="63" t="s">
        <v>422</v>
      </c>
      <c r="C107" s="63" t="s">
        <v>331</v>
      </c>
      <c r="D107" s="63" t="s">
        <v>332</v>
      </c>
      <c r="E107" s="63" t="s">
        <v>363</v>
      </c>
      <c r="F107" t="str">
        <f t="shared" si="3"/>
        <v>K035</v>
      </c>
      <c r="G107" t="str">
        <f t="shared" si="4"/>
        <v>-</v>
      </c>
      <c r="H107" t="str">
        <f t="shared" si="5"/>
        <v>LocalBus</v>
      </c>
    </row>
    <row r="108" spans="1:8" x14ac:dyDescent="0.25">
      <c r="A108" s="63">
        <v>3028</v>
      </c>
      <c r="B108" s="63" t="s">
        <v>423</v>
      </c>
      <c r="C108" s="63" t="s">
        <v>331</v>
      </c>
      <c r="D108" s="63" t="s">
        <v>332</v>
      </c>
      <c r="E108" s="63" t="s">
        <v>363</v>
      </c>
      <c r="F108" t="str">
        <f t="shared" si="3"/>
        <v>K036</v>
      </c>
      <c r="G108" t="str">
        <f t="shared" si="4"/>
        <v>-</v>
      </c>
      <c r="H108" t="str">
        <f t="shared" si="5"/>
        <v>LocalBus</v>
      </c>
    </row>
    <row r="109" spans="1:8" x14ac:dyDescent="0.25">
      <c r="A109" s="63">
        <v>3029</v>
      </c>
      <c r="B109" s="63" t="s">
        <v>424</v>
      </c>
      <c r="C109" s="63" t="s">
        <v>331</v>
      </c>
      <c r="D109" s="63" t="s">
        <v>332</v>
      </c>
      <c r="E109" s="63" t="s">
        <v>363</v>
      </c>
      <c r="F109" t="str">
        <f t="shared" si="3"/>
        <v>K037</v>
      </c>
      <c r="G109" t="str">
        <f t="shared" si="4"/>
        <v>-</v>
      </c>
      <c r="H109" t="str">
        <f t="shared" si="5"/>
        <v>LocalBus</v>
      </c>
    </row>
    <row r="110" spans="1:8" x14ac:dyDescent="0.25">
      <c r="A110" s="63">
        <v>3030</v>
      </c>
      <c r="B110" s="63" t="s">
        <v>425</v>
      </c>
      <c r="C110" s="63" t="s">
        <v>331</v>
      </c>
      <c r="D110" s="63" t="s">
        <v>332</v>
      </c>
      <c r="E110" s="63" t="s">
        <v>363</v>
      </c>
      <c r="F110" t="str">
        <f t="shared" si="3"/>
        <v>K041</v>
      </c>
      <c r="G110" t="str">
        <f t="shared" si="4"/>
        <v>-</v>
      </c>
      <c r="H110" t="str">
        <f t="shared" si="5"/>
        <v>LocalBus</v>
      </c>
    </row>
    <row r="111" spans="1:8" x14ac:dyDescent="0.25">
      <c r="A111" s="63">
        <v>3031</v>
      </c>
      <c r="B111" s="63" t="s">
        <v>426</v>
      </c>
      <c r="C111" s="63" t="s">
        <v>331</v>
      </c>
      <c r="D111" s="63" t="s">
        <v>332</v>
      </c>
      <c r="E111" s="63" t="s">
        <v>363</v>
      </c>
      <c r="F111" t="str">
        <f t="shared" si="3"/>
        <v>K043</v>
      </c>
      <c r="G111" t="str">
        <f t="shared" si="4"/>
        <v>-</v>
      </c>
      <c r="H111" t="str">
        <f t="shared" si="5"/>
        <v>LocalBus</v>
      </c>
    </row>
    <row r="112" spans="1:8" x14ac:dyDescent="0.25">
      <c r="A112" s="63">
        <v>3032</v>
      </c>
      <c r="B112" s="63" t="s">
        <v>427</v>
      </c>
      <c r="C112" s="63" t="s">
        <v>331</v>
      </c>
      <c r="D112" s="63" t="s">
        <v>332</v>
      </c>
      <c r="E112" s="63" t="s">
        <v>363</v>
      </c>
      <c r="F112" t="str">
        <f t="shared" si="3"/>
        <v>K081</v>
      </c>
      <c r="G112" t="str">
        <f t="shared" si="4"/>
        <v>-</v>
      </c>
      <c r="H112" t="str">
        <f t="shared" si="5"/>
        <v>LocalBus</v>
      </c>
    </row>
    <row r="113" spans="1:8" x14ac:dyDescent="0.25">
      <c r="A113" s="63">
        <v>3034</v>
      </c>
      <c r="B113" s="63" t="s">
        <v>996</v>
      </c>
      <c r="C113" s="63" t="s">
        <v>331</v>
      </c>
      <c r="D113" s="63" t="s">
        <v>332</v>
      </c>
      <c r="E113" s="63">
        <v>87</v>
      </c>
      <c r="F113" t="str">
        <f t="shared" si="3"/>
        <v>K085</v>
      </c>
      <c r="G113">
        <f t="shared" si="4"/>
        <v>87</v>
      </c>
      <c r="H113" t="str">
        <f t="shared" si="5"/>
        <v>LocalBus</v>
      </c>
    </row>
    <row r="114" spans="1:8" x14ac:dyDescent="0.25">
      <c r="A114" s="63">
        <v>3035</v>
      </c>
      <c r="B114" s="63" t="s">
        <v>428</v>
      </c>
      <c r="C114" s="63" t="s">
        <v>331</v>
      </c>
      <c r="D114" s="63" t="s">
        <v>332</v>
      </c>
      <c r="E114" s="63">
        <v>8</v>
      </c>
      <c r="F114" t="str">
        <f t="shared" si="3"/>
        <v>K086</v>
      </c>
      <c r="G114">
        <f t="shared" si="4"/>
        <v>8</v>
      </c>
      <c r="H114" t="str">
        <f t="shared" si="5"/>
        <v>LocalBus</v>
      </c>
    </row>
    <row r="115" spans="1:8" x14ac:dyDescent="0.25">
      <c r="A115" s="63">
        <v>3036</v>
      </c>
      <c r="B115" s="63" t="s">
        <v>429</v>
      </c>
      <c r="C115" s="63" t="s">
        <v>331</v>
      </c>
      <c r="D115" s="63" t="s">
        <v>332</v>
      </c>
      <c r="E115" s="63">
        <v>1</v>
      </c>
      <c r="F115" t="str">
        <f t="shared" si="3"/>
        <v>K086</v>
      </c>
      <c r="G115">
        <f t="shared" si="4"/>
        <v>1</v>
      </c>
      <c r="H115" t="str">
        <f t="shared" si="5"/>
        <v>LocalBus</v>
      </c>
    </row>
    <row r="116" spans="1:8" x14ac:dyDescent="0.25">
      <c r="A116" s="63">
        <v>3038</v>
      </c>
      <c r="B116" s="63" t="s">
        <v>997</v>
      </c>
      <c r="C116" s="63" t="s">
        <v>331</v>
      </c>
      <c r="D116" s="63" t="s">
        <v>332</v>
      </c>
      <c r="E116" s="63">
        <v>13</v>
      </c>
      <c r="F116" t="str">
        <f t="shared" si="3"/>
        <v>K090</v>
      </c>
      <c r="G116">
        <f t="shared" si="4"/>
        <v>13</v>
      </c>
      <c r="H116" t="str">
        <f t="shared" si="5"/>
        <v>LocalBus</v>
      </c>
    </row>
    <row r="117" spans="1:8" x14ac:dyDescent="0.25">
      <c r="A117" s="63">
        <v>3039</v>
      </c>
      <c r="B117" s="63" t="s">
        <v>430</v>
      </c>
      <c r="C117" s="63" t="s">
        <v>331</v>
      </c>
      <c r="D117" s="63" t="s">
        <v>332</v>
      </c>
      <c r="E117" s="63">
        <v>132</v>
      </c>
      <c r="F117" t="str">
        <f t="shared" si="3"/>
        <v>K091</v>
      </c>
      <c r="G117">
        <f t="shared" si="4"/>
        <v>132</v>
      </c>
      <c r="H117" t="str">
        <f t="shared" si="5"/>
        <v>LocalBus</v>
      </c>
    </row>
    <row r="118" spans="1:8" x14ac:dyDescent="0.25">
      <c r="A118" s="63">
        <v>3040</v>
      </c>
      <c r="B118" s="63" t="s">
        <v>431</v>
      </c>
      <c r="C118" s="63" t="s">
        <v>331</v>
      </c>
      <c r="D118" s="63" t="s">
        <v>332</v>
      </c>
      <c r="E118" s="63">
        <v>30</v>
      </c>
      <c r="F118" t="str">
        <f t="shared" si="3"/>
        <v>K091</v>
      </c>
      <c r="G118">
        <f t="shared" si="4"/>
        <v>30</v>
      </c>
      <c r="H118" t="str">
        <f t="shared" si="5"/>
        <v>LocalBus</v>
      </c>
    </row>
    <row r="119" spans="1:8" x14ac:dyDescent="0.25">
      <c r="A119" s="63">
        <v>3041</v>
      </c>
      <c r="B119" s="63" t="s">
        <v>432</v>
      </c>
      <c r="C119" s="63" t="s">
        <v>331</v>
      </c>
      <c r="D119" s="63" t="s">
        <v>332</v>
      </c>
      <c r="E119" s="63">
        <v>16</v>
      </c>
      <c r="F119" t="str">
        <f t="shared" si="3"/>
        <v>K092</v>
      </c>
      <c r="G119">
        <f t="shared" si="4"/>
        <v>16</v>
      </c>
      <c r="H119" t="str">
        <f t="shared" si="5"/>
        <v>LocalBus</v>
      </c>
    </row>
    <row r="120" spans="1:8" x14ac:dyDescent="0.25">
      <c r="A120" s="63">
        <v>3042</v>
      </c>
      <c r="B120" s="63" t="s">
        <v>998</v>
      </c>
      <c r="C120" s="63" t="s">
        <v>331</v>
      </c>
      <c r="D120" s="63" t="s">
        <v>332</v>
      </c>
      <c r="E120" s="63">
        <v>20</v>
      </c>
      <c r="F120" t="str">
        <f t="shared" si="3"/>
        <v>K093</v>
      </c>
      <c r="G120">
        <f t="shared" si="4"/>
        <v>20</v>
      </c>
      <c r="H120" t="str">
        <f t="shared" si="5"/>
        <v>LocalBus</v>
      </c>
    </row>
    <row r="121" spans="1:8" x14ac:dyDescent="0.25">
      <c r="A121" s="63">
        <v>3044</v>
      </c>
      <c r="B121" s="63" t="s">
        <v>999</v>
      </c>
      <c r="C121" s="63" t="s">
        <v>331</v>
      </c>
      <c r="D121" s="63" t="s">
        <v>332</v>
      </c>
      <c r="E121" s="63" t="s">
        <v>363</v>
      </c>
      <c r="F121" t="str">
        <f t="shared" si="3"/>
        <v>K094</v>
      </c>
      <c r="G121" t="str">
        <f t="shared" si="4"/>
        <v>-</v>
      </c>
      <c r="H121" t="str">
        <f t="shared" si="5"/>
        <v>LocalBus</v>
      </c>
    </row>
    <row r="122" spans="1:8" x14ac:dyDescent="0.25">
      <c r="A122" s="63">
        <v>3047</v>
      </c>
      <c r="B122" s="63" t="s">
        <v>1000</v>
      </c>
      <c r="C122" s="63" t="s">
        <v>331</v>
      </c>
      <c r="D122" s="63" t="s">
        <v>332</v>
      </c>
      <c r="E122" s="63">
        <v>20</v>
      </c>
      <c r="F122" t="str">
        <f t="shared" si="3"/>
        <v>K095</v>
      </c>
      <c r="G122">
        <f t="shared" si="4"/>
        <v>20</v>
      </c>
      <c r="H122" t="str">
        <f t="shared" si="5"/>
        <v>LocalBus</v>
      </c>
    </row>
    <row r="123" spans="1:8" x14ac:dyDescent="0.25">
      <c r="A123" s="63">
        <v>3048</v>
      </c>
      <c r="B123" s="63" t="s">
        <v>1001</v>
      </c>
      <c r="C123" s="63" t="s">
        <v>331</v>
      </c>
      <c r="D123" s="63" t="s">
        <v>332</v>
      </c>
      <c r="E123" s="63">
        <v>2</v>
      </c>
      <c r="F123" t="str">
        <f t="shared" si="3"/>
        <v>K096</v>
      </c>
      <c r="G123">
        <f t="shared" si="4"/>
        <v>2</v>
      </c>
      <c r="H123" t="str">
        <f t="shared" si="5"/>
        <v>LocalBus</v>
      </c>
    </row>
    <row r="124" spans="1:8" x14ac:dyDescent="0.25">
      <c r="A124" s="63">
        <v>3051</v>
      </c>
      <c r="B124" s="63" t="s">
        <v>1002</v>
      </c>
      <c r="C124" s="63" t="s">
        <v>331</v>
      </c>
      <c r="D124" s="63" t="s">
        <v>332</v>
      </c>
      <c r="E124" s="63" t="s">
        <v>363</v>
      </c>
      <c r="F124" t="str">
        <f t="shared" si="3"/>
        <v>K097</v>
      </c>
      <c r="G124" t="str">
        <f t="shared" si="4"/>
        <v>-</v>
      </c>
      <c r="H124" t="str">
        <f t="shared" si="5"/>
        <v>LocalBus</v>
      </c>
    </row>
    <row r="125" spans="1:8" x14ac:dyDescent="0.25">
      <c r="A125" s="63">
        <v>3053</v>
      </c>
      <c r="B125" s="63" t="s">
        <v>1003</v>
      </c>
      <c r="C125" s="63" t="s">
        <v>331</v>
      </c>
      <c r="D125" s="63" t="s">
        <v>332</v>
      </c>
      <c r="E125" s="63" t="s">
        <v>363</v>
      </c>
      <c r="F125" t="str">
        <f t="shared" si="3"/>
        <v>K098</v>
      </c>
      <c r="G125" t="str">
        <f t="shared" si="4"/>
        <v>-</v>
      </c>
      <c r="H125" t="str">
        <f t="shared" si="5"/>
        <v>LocalBus</v>
      </c>
    </row>
    <row r="126" spans="1:8" x14ac:dyDescent="0.25">
      <c r="A126" s="63">
        <v>3055</v>
      </c>
      <c r="B126" s="63" t="s">
        <v>1004</v>
      </c>
      <c r="C126" s="63" t="s">
        <v>331</v>
      </c>
      <c r="D126" s="63" t="s">
        <v>332</v>
      </c>
      <c r="E126" s="63">
        <v>10</v>
      </c>
      <c r="F126" t="str">
        <f t="shared" si="3"/>
        <v>K099</v>
      </c>
      <c r="G126">
        <f t="shared" si="4"/>
        <v>10</v>
      </c>
      <c r="H126" t="str">
        <f t="shared" si="5"/>
        <v>LocalBus</v>
      </c>
    </row>
    <row r="127" spans="1:8" x14ac:dyDescent="0.25">
      <c r="A127" s="63">
        <v>3057</v>
      </c>
      <c r="B127" s="63" t="s">
        <v>1005</v>
      </c>
      <c r="C127" s="63" t="s">
        <v>331</v>
      </c>
      <c r="D127" s="63" t="s">
        <v>332</v>
      </c>
      <c r="E127" s="63">
        <v>11</v>
      </c>
      <c r="F127" t="str">
        <f t="shared" si="3"/>
        <v>K106</v>
      </c>
      <c r="G127">
        <f t="shared" si="4"/>
        <v>11</v>
      </c>
      <c r="H127" t="str">
        <f t="shared" si="5"/>
        <v>LocalBus</v>
      </c>
    </row>
    <row r="128" spans="1:8" x14ac:dyDescent="0.25">
      <c r="A128" s="63">
        <v>3058</v>
      </c>
      <c r="B128" s="63" t="s">
        <v>1006</v>
      </c>
      <c r="C128" s="63" t="s">
        <v>331</v>
      </c>
      <c r="D128" s="63" t="s">
        <v>332</v>
      </c>
      <c r="E128" s="63">
        <v>11</v>
      </c>
      <c r="F128" t="str">
        <f t="shared" si="3"/>
        <v>K15A</v>
      </c>
      <c r="G128">
        <f t="shared" si="4"/>
        <v>11</v>
      </c>
      <c r="H128" t="str">
        <f t="shared" si="5"/>
        <v>LocalBus</v>
      </c>
    </row>
    <row r="129" spans="1:8" x14ac:dyDescent="0.25">
      <c r="A129" s="63">
        <v>3060</v>
      </c>
      <c r="B129" s="63" t="s">
        <v>1007</v>
      </c>
      <c r="C129" s="63" t="s">
        <v>331</v>
      </c>
      <c r="D129" s="63" t="s">
        <v>332</v>
      </c>
      <c r="E129" s="63">
        <v>11</v>
      </c>
      <c r="F129" t="str">
        <f t="shared" si="3"/>
        <v>K15B</v>
      </c>
      <c r="G129">
        <f t="shared" si="4"/>
        <v>11</v>
      </c>
      <c r="H129" t="str">
        <f t="shared" si="5"/>
        <v>LocalBus</v>
      </c>
    </row>
    <row r="130" spans="1:8" x14ac:dyDescent="0.25">
      <c r="A130" s="63">
        <v>3062</v>
      </c>
      <c r="B130" s="63" t="s">
        <v>1008</v>
      </c>
      <c r="C130" s="63" t="s">
        <v>331</v>
      </c>
      <c r="D130" s="63" t="s">
        <v>332</v>
      </c>
      <c r="E130" s="63">
        <v>11</v>
      </c>
      <c r="F130" t="str">
        <f t="shared" si="3"/>
        <v>K15C</v>
      </c>
      <c r="G130">
        <f t="shared" si="4"/>
        <v>11</v>
      </c>
      <c r="H130" t="str">
        <f t="shared" si="5"/>
        <v>LocalBus</v>
      </c>
    </row>
    <row r="131" spans="1:8" x14ac:dyDescent="0.25">
      <c r="A131" s="63">
        <v>3064</v>
      </c>
      <c r="B131" s="63" t="s">
        <v>1009</v>
      </c>
      <c r="C131" s="63" t="s">
        <v>331</v>
      </c>
      <c r="D131" s="63" t="s">
        <v>332</v>
      </c>
      <c r="E131" s="63">
        <v>22</v>
      </c>
      <c r="F131" t="str">
        <f t="shared" ref="F131:F194" si="6">LEFT(B131,LEN(B131)-2)</f>
        <v>K15K</v>
      </c>
      <c r="G131">
        <f t="shared" ref="G131:G194" si="7">E131</f>
        <v>22</v>
      </c>
      <c r="H131" t="str">
        <f t="shared" ref="H131:H194" si="8">D131</f>
        <v>LocalBus</v>
      </c>
    </row>
    <row r="132" spans="1:8" x14ac:dyDescent="0.25">
      <c r="A132" s="63">
        <v>3066</v>
      </c>
      <c r="B132" s="63" t="s">
        <v>1010</v>
      </c>
      <c r="C132" s="63" t="s">
        <v>331</v>
      </c>
      <c r="D132" s="63" t="s">
        <v>332</v>
      </c>
      <c r="E132" s="63">
        <v>87</v>
      </c>
      <c r="F132" t="str">
        <f t="shared" si="6"/>
        <v>K90A</v>
      </c>
      <c r="G132">
        <f t="shared" si="7"/>
        <v>87</v>
      </c>
      <c r="H132" t="str">
        <f t="shared" si="8"/>
        <v>LocalBus</v>
      </c>
    </row>
    <row r="133" spans="1:8" x14ac:dyDescent="0.25">
      <c r="A133" s="63">
        <v>3068</v>
      </c>
      <c r="B133" s="63" t="s">
        <v>1011</v>
      </c>
      <c r="C133" s="63" t="s">
        <v>331</v>
      </c>
      <c r="D133" s="63" t="s">
        <v>332</v>
      </c>
      <c r="E133" s="63">
        <v>61</v>
      </c>
      <c r="F133" t="str">
        <f t="shared" si="6"/>
        <v>K90B</v>
      </c>
      <c r="G133">
        <f t="shared" si="7"/>
        <v>61</v>
      </c>
      <c r="H133" t="str">
        <f t="shared" si="8"/>
        <v>LocalBus</v>
      </c>
    </row>
    <row r="134" spans="1:8" x14ac:dyDescent="0.25">
      <c r="A134" s="63">
        <v>3070</v>
      </c>
      <c r="B134" s="63" t="s">
        <v>1012</v>
      </c>
      <c r="C134" s="63" t="s">
        <v>331</v>
      </c>
      <c r="D134" s="63" t="s">
        <v>332</v>
      </c>
      <c r="E134" s="63" t="s">
        <v>363</v>
      </c>
      <c r="F134" t="str">
        <f t="shared" si="6"/>
        <v>K90C</v>
      </c>
      <c r="G134" t="str">
        <f t="shared" si="7"/>
        <v>-</v>
      </c>
      <c r="H134" t="str">
        <f t="shared" si="8"/>
        <v>LocalBus</v>
      </c>
    </row>
    <row r="135" spans="1:8" x14ac:dyDescent="0.25">
      <c r="A135" s="63">
        <v>3072</v>
      </c>
      <c r="B135" s="63" t="s">
        <v>1013</v>
      </c>
      <c r="C135" s="63" t="s">
        <v>331</v>
      </c>
      <c r="D135" s="63" t="s">
        <v>332</v>
      </c>
      <c r="E135" s="63" t="s">
        <v>363</v>
      </c>
      <c r="F135" t="str">
        <f t="shared" si="6"/>
        <v>K90D</v>
      </c>
      <c r="G135" t="str">
        <f t="shared" si="7"/>
        <v>-</v>
      </c>
      <c r="H135" t="str">
        <f t="shared" si="8"/>
        <v>LocalBus</v>
      </c>
    </row>
    <row r="136" spans="1:8" x14ac:dyDescent="0.25">
      <c r="A136" s="63">
        <v>3074</v>
      </c>
      <c r="B136" s="63" t="s">
        <v>1014</v>
      </c>
      <c r="C136" s="63" t="s">
        <v>827</v>
      </c>
      <c r="D136" s="63" t="s">
        <v>828</v>
      </c>
      <c r="E136" s="63">
        <v>126</v>
      </c>
      <c r="F136" t="str">
        <f t="shared" si="6"/>
        <v>KA-B</v>
      </c>
      <c r="G136">
        <f t="shared" si="7"/>
        <v>126</v>
      </c>
      <c r="H136" t="str">
        <f t="shared" si="8"/>
        <v>Ferry</v>
      </c>
    </row>
    <row r="137" spans="1:8" x14ac:dyDescent="0.25">
      <c r="A137" s="63">
        <v>3077</v>
      </c>
      <c r="B137" s="63" t="s">
        <v>1015</v>
      </c>
      <c r="C137" s="63" t="s">
        <v>827</v>
      </c>
      <c r="D137" s="63" t="s">
        <v>828</v>
      </c>
      <c r="E137" s="63">
        <v>161</v>
      </c>
      <c r="F137" t="str">
        <f t="shared" si="6"/>
        <v>KB-A</v>
      </c>
      <c r="G137">
        <f t="shared" si="7"/>
        <v>161</v>
      </c>
      <c r="H137" t="str">
        <f t="shared" si="8"/>
        <v>Ferry</v>
      </c>
    </row>
    <row r="138" spans="1:8" x14ac:dyDescent="0.25">
      <c r="A138" s="63">
        <v>3078</v>
      </c>
      <c r="B138" s="63" t="s">
        <v>433</v>
      </c>
      <c r="C138" s="63" t="s">
        <v>331</v>
      </c>
      <c r="D138" s="63" t="s">
        <v>332</v>
      </c>
      <c r="E138" s="63">
        <v>153</v>
      </c>
      <c r="F138" t="str">
        <f t="shared" si="6"/>
        <v>KPRD</v>
      </c>
      <c r="G138">
        <f t="shared" si="7"/>
        <v>153</v>
      </c>
      <c r="H138" t="str">
        <f t="shared" si="8"/>
        <v>LocalBus</v>
      </c>
    </row>
    <row r="139" spans="1:8" x14ac:dyDescent="0.25">
      <c r="A139" s="63">
        <v>4001</v>
      </c>
      <c r="B139" s="63" t="s">
        <v>434</v>
      </c>
      <c r="C139" s="63" t="s">
        <v>331</v>
      </c>
      <c r="D139" s="63" t="s">
        <v>332</v>
      </c>
      <c r="E139" s="63">
        <v>419</v>
      </c>
      <c r="F139" t="str">
        <f t="shared" si="6"/>
        <v>M001</v>
      </c>
      <c r="G139">
        <f t="shared" si="7"/>
        <v>419</v>
      </c>
      <c r="H139" t="str">
        <f t="shared" si="8"/>
        <v>LocalBus</v>
      </c>
    </row>
    <row r="140" spans="1:8" x14ac:dyDescent="0.25">
      <c r="A140" s="63">
        <v>4002</v>
      </c>
      <c r="B140" s="63" t="s">
        <v>435</v>
      </c>
      <c r="C140" s="63" t="s">
        <v>331</v>
      </c>
      <c r="D140" s="63" t="s">
        <v>332</v>
      </c>
      <c r="E140" s="63">
        <v>5</v>
      </c>
      <c r="F140" t="str">
        <f t="shared" si="6"/>
        <v>M001</v>
      </c>
      <c r="G140">
        <f t="shared" si="7"/>
        <v>5</v>
      </c>
      <c r="H140" t="str">
        <f t="shared" si="8"/>
        <v>LocalBus</v>
      </c>
    </row>
    <row r="141" spans="1:8" x14ac:dyDescent="0.25">
      <c r="A141" s="63">
        <v>4003</v>
      </c>
      <c r="B141" s="63" t="s">
        <v>436</v>
      </c>
      <c r="C141" s="63" t="s">
        <v>331</v>
      </c>
      <c r="D141" s="63" t="s">
        <v>332</v>
      </c>
      <c r="E141" s="63">
        <v>884</v>
      </c>
      <c r="F141" t="str">
        <f t="shared" si="6"/>
        <v>M002</v>
      </c>
      <c r="G141">
        <f t="shared" si="7"/>
        <v>884</v>
      </c>
      <c r="H141" t="str">
        <f t="shared" si="8"/>
        <v>LocalBus</v>
      </c>
    </row>
    <row r="142" spans="1:8" x14ac:dyDescent="0.25">
      <c r="A142" s="63">
        <v>4004</v>
      </c>
      <c r="B142" s="63" t="s">
        <v>437</v>
      </c>
      <c r="C142" s="63" t="s">
        <v>331</v>
      </c>
      <c r="D142" s="63" t="s">
        <v>332</v>
      </c>
      <c r="E142" s="63">
        <v>154</v>
      </c>
      <c r="F142" t="str">
        <f t="shared" si="6"/>
        <v>M002</v>
      </c>
      <c r="G142">
        <f t="shared" si="7"/>
        <v>154</v>
      </c>
      <c r="H142" t="str">
        <f t="shared" si="8"/>
        <v>LocalBus</v>
      </c>
    </row>
    <row r="143" spans="1:8" x14ac:dyDescent="0.25">
      <c r="A143" s="63">
        <v>4005</v>
      </c>
      <c r="B143" s="63" t="s">
        <v>438</v>
      </c>
      <c r="C143" s="63" t="s">
        <v>331</v>
      </c>
      <c r="D143" s="63" t="s">
        <v>332</v>
      </c>
      <c r="E143" s="63">
        <v>217</v>
      </c>
      <c r="F143" t="str">
        <f t="shared" si="6"/>
        <v>M003</v>
      </c>
      <c r="G143">
        <f t="shared" si="7"/>
        <v>217</v>
      </c>
      <c r="H143" t="str">
        <f t="shared" si="8"/>
        <v>LocalBus</v>
      </c>
    </row>
    <row r="144" spans="1:8" x14ac:dyDescent="0.25">
      <c r="A144" s="63">
        <v>4006</v>
      </c>
      <c r="B144" s="63" t="s">
        <v>439</v>
      </c>
      <c r="C144" s="63" t="s">
        <v>331</v>
      </c>
      <c r="D144" s="63" t="s">
        <v>332</v>
      </c>
      <c r="E144" s="63">
        <v>656</v>
      </c>
      <c r="F144" t="str">
        <f t="shared" si="6"/>
        <v>M003</v>
      </c>
      <c r="G144">
        <f t="shared" si="7"/>
        <v>656</v>
      </c>
      <c r="H144" t="str">
        <f t="shared" si="8"/>
        <v>LocalBus</v>
      </c>
    </row>
    <row r="145" spans="1:8" x14ac:dyDescent="0.25">
      <c r="A145" s="63">
        <v>4007</v>
      </c>
      <c r="B145" s="63" t="s">
        <v>440</v>
      </c>
      <c r="C145" s="63" t="s">
        <v>331</v>
      </c>
      <c r="D145" s="63" t="s">
        <v>332</v>
      </c>
      <c r="E145" s="63">
        <v>610</v>
      </c>
      <c r="F145" t="str">
        <f t="shared" si="6"/>
        <v>M004</v>
      </c>
      <c r="G145">
        <f t="shared" si="7"/>
        <v>610</v>
      </c>
      <c r="H145" t="str">
        <f t="shared" si="8"/>
        <v>LocalBus</v>
      </c>
    </row>
    <row r="146" spans="1:8" x14ac:dyDescent="0.25">
      <c r="A146" s="63">
        <v>4008</v>
      </c>
      <c r="B146" s="63" t="s">
        <v>441</v>
      </c>
      <c r="C146" s="63" t="s">
        <v>331</v>
      </c>
      <c r="D146" s="63" t="s">
        <v>332</v>
      </c>
      <c r="E146" s="63">
        <v>480</v>
      </c>
      <c r="F146" t="str">
        <f t="shared" si="6"/>
        <v>M004</v>
      </c>
      <c r="G146">
        <f t="shared" si="7"/>
        <v>480</v>
      </c>
      <c r="H146" t="str">
        <f t="shared" si="8"/>
        <v>LocalBus</v>
      </c>
    </row>
    <row r="147" spans="1:8" x14ac:dyDescent="0.25">
      <c r="A147" s="63">
        <v>4009</v>
      </c>
      <c r="B147" s="63" t="s">
        <v>442</v>
      </c>
      <c r="C147" s="63" t="s">
        <v>331</v>
      </c>
      <c r="D147" s="63" t="s">
        <v>332</v>
      </c>
      <c r="E147" s="63">
        <v>1746</v>
      </c>
      <c r="F147" t="str">
        <f t="shared" si="6"/>
        <v>M005</v>
      </c>
      <c r="G147">
        <f t="shared" si="7"/>
        <v>1746</v>
      </c>
      <c r="H147" t="str">
        <f t="shared" si="8"/>
        <v>LocalBus</v>
      </c>
    </row>
    <row r="148" spans="1:8" x14ac:dyDescent="0.25">
      <c r="A148" s="63">
        <v>4010</v>
      </c>
      <c r="B148" s="63" t="s">
        <v>443</v>
      </c>
      <c r="C148" s="63" t="s">
        <v>331</v>
      </c>
      <c r="D148" s="63" t="s">
        <v>332</v>
      </c>
      <c r="E148" s="63">
        <v>617</v>
      </c>
      <c r="F148" t="str">
        <f t="shared" si="6"/>
        <v>M005</v>
      </c>
      <c r="G148">
        <f t="shared" si="7"/>
        <v>617</v>
      </c>
      <c r="H148" t="str">
        <f t="shared" si="8"/>
        <v>LocalBus</v>
      </c>
    </row>
    <row r="149" spans="1:8" x14ac:dyDescent="0.25">
      <c r="A149" s="63">
        <v>4011</v>
      </c>
      <c r="B149" s="63" t="s">
        <v>444</v>
      </c>
      <c r="C149" s="63" t="s">
        <v>331</v>
      </c>
      <c r="D149" s="63" t="s">
        <v>332</v>
      </c>
      <c r="E149" s="63">
        <v>922</v>
      </c>
      <c r="F149" t="str">
        <f t="shared" si="6"/>
        <v>M007</v>
      </c>
      <c r="G149">
        <f t="shared" si="7"/>
        <v>922</v>
      </c>
      <c r="H149" t="str">
        <f t="shared" si="8"/>
        <v>LocalBus</v>
      </c>
    </row>
    <row r="150" spans="1:8" x14ac:dyDescent="0.25">
      <c r="A150" s="63">
        <v>4012</v>
      </c>
      <c r="B150" s="63" t="s">
        <v>445</v>
      </c>
      <c r="C150" s="63" t="s">
        <v>331</v>
      </c>
      <c r="D150" s="63" t="s">
        <v>332</v>
      </c>
      <c r="E150" s="63">
        <v>188</v>
      </c>
      <c r="F150" t="str">
        <f t="shared" si="6"/>
        <v>M007</v>
      </c>
      <c r="G150">
        <f t="shared" si="7"/>
        <v>188</v>
      </c>
      <c r="H150" t="str">
        <f t="shared" si="8"/>
        <v>LocalBus</v>
      </c>
    </row>
    <row r="151" spans="1:8" x14ac:dyDescent="0.25">
      <c r="A151" s="63">
        <v>4013</v>
      </c>
      <c r="B151" s="63" t="s">
        <v>446</v>
      </c>
      <c r="C151" s="63" t="s">
        <v>331</v>
      </c>
      <c r="D151" s="63" t="s">
        <v>332</v>
      </c>
      <c r="E151" s="63">
        <v>665</v>
      </c>
      <c r="F151" t="str">
        <f t="shared" si="6"/>
        <v>M008</v>
      </c>
      <c r="G151">
        <f t="shared" si="7"/>
        <v>665</v>
      </c>
      <c r="H151" t="str">
        <f t="shared" si="8"/>
        <v>LocalBus</v>
      </c>
    </row>
    <row r="152" spans="1:8" x14ac:dyDescent="0.25">
      <c r="A152" s="63">
        <v>4014</v>
      </c>
      <c r="B152" s="63" t="s">
        <v>447</v>
      </c>
      <c r="C152" s="63" t="s">
        <v>331</v>
      </c>
      <c r="D152" s="63" t="s">
        <v>332</v>
      </c>
      <c r="E152" s="63">
        <v>95</v>
      </c>
      <c r="F152" t="str">
        <f t="shared" si="6"/>
        <v>M008</v>
      </c>
      <c r="G152">
        <f t="shared" si="7"/>
        <v>95</v>
      </c>
      <c r="H152" t="str">
        <f t="shared" si="8"/>
        <v>LocalBus</v>
      </c>
    </row>
    <row r="153" spans="1:8" x14ac:dyDescent="0.25">
      <c r="A153" s="63">
        <v>4015</v>
      </c>
      <c r="B153" s="63" t="s">
        <v>448</v>
      </c>
      <c r="C153" s="63" t="s">
        <v>449</v>
      </c>
      <c r="D153" s="63" t="s">
        <v>450</v>
      </c>
      <c r="E153" s="63">
        <v>262</v>
      </c>
      <c r="F153" t="str">
        <f t="shared" si="6"/>
        <v>M009</v>
      </c>
      <c r="G153">
        <f t="shared" si="7"/>
        <v>262</v>
      </c>
      <c r="H153" t="str">
        <f t="shared" si="8"/>
        <v>ExpBus</v>
      </c>
    </row>
    <row r="154" spans="1:8" x14ac:dyDescent="0.25">
      <c r="A154" s="63">
        <v>4016</v>
      </c>
      <c r="B154" s="63" t="s">
        <v>451</v>
      </c>
      <c r="C154" s="63" t="s">
        <v>449</v>
      </c>
      <c r="D154" s="63" t="s">
        <v>450</v>
      </c>
      <c r="E154" s="63">
        <v>1218</v>
      </c>
      <c r="F154" t="str">
        <f t="shared" si="6"/>
        <v>M009</v>
      </c>
      <c r="G154">
        <f t="shared" si="7"/>
        <v>1218</v>
      </c>
      <c r="H154" t="str">
        <f t="shared" si="8"/>
        <v>ExpBus</v>
      </c>
    </row>
    <row r="155" spans="1:8" x14ac:dyDescent="0.25">
      <c r="A155" s="63">
        <v>4017</v>
      </c>
      <c r="B155" s="63" t="s">
        <v>452</v>
      </c>
      <c r="C155" s="63" t="s">
        <v>331</v>
      </c>
      <c r="D155" s="63" t="s">
        <v>332</v>
      </c>
      <c r="E155" s="63">
        <v>1652</v>
      </c>
      <c r="F155" t="str">
        <f t="shared" si="6"/>
        <v>M00A</v>
      </c>
      <c r="G155">
        <f t="shared" si="7"/>
        <v>1652</v>
      </c>
      <c r="H155" t="str">
        <f t="shared" si="8"/>
        <v>LocalBus</v>
      </c>
    </row>
    <row r="156" spans="1:8" x14ac:dyDescent="0.25">
      <c r="A156" s="63">
        <v>4018</v>
      </c>
      <c r="B156" s="63" t="s">
        <v>453</v>
      </c>
      <c r="C156" s="63" t="s">
        <v>331</v>
      </c>
      <c r="D156" s="63" t="s">
        <v>332</v>
      </c>
      <c r="E156" s="63">
        <v>2132</v>
      </c>
      <c r="F156" t="str">
        <f t="shared" si="6"/>
        <v>M00A</v>
      </c>
      <c r="G156">
        <f t="shared" si="7"/>
        <v>2132</v>
      </c>
      <c r="H156" t="str">
        <f t="shared" si="8"/>
        <v>LocalBus</v>
      </c>
    </row>
    <row r="157" spans="1:8" x14ac:dyDescent="0.25">
      <c r="A157" s="63">
        <v>4019</v>
      </c>
      <c r="B157" s="63" t="s">
        <v>454</v>
      </c>
      <c r="C157" s="63" t="s">
        <v>331</v>
      </c>
      <c r="D157" s="63" t="s">
        <v>332</v>
      </c>
      <c r="E157" s="63">
        <v>773</v>
      </c>
      <c r="F157" t="str">
        <f t="shared" si="6"/>
        <v>M00B</v>
      </c>
      <c r="G157">
        <f t="shared" si="7"/>
        <v>773</v>
      </c>
      <c r="H157" t="str">
        <f t="shared" si="8"/>
        <v>LocalBus</v>
      </c>
    </row>
    <row r="158" spans="1:8" x14ac:dyDescent="0.25">
      <c r="A158" s="63">
        <v>4020</v>
      </c>
      <c r="B158" s="63" t="s">
        <v>455</v>
      </c>
      <c r="C158" s="63" t="s">
        <v>331</v>
      </c>
      <c r="D158" s="63" t="s">
        <v>332</v>
      </c>
      <c r="E158" s="63">
        <v>436</v>
      </c>
      <c r="F158" t="str">
        <f t="shared" si="6"/>
        <v>M00B</v>
      </c>
      <c r="G158">
        <f t="shared" si="7"/>
        <v>436</v>
      </c>
      <c r="H158" t="str">
        <f t="shared" si="8"/>
        <v>LocalBus</v>
      </c>
    </row>
    <row r="159" spans="1:8" x14ac:dyDescent="0.25">
      <c r="A159" s="63">
        <v>4021</v>
      </c>
      <c r="B159" s="63" t="s">
        <v>456</v>
      </c>
      <c r="C159" s="63" t="s">
        <v>331</v>
      </c>
      <c r="D159" s="63" t="s">
        <v>332</v>
      </c>
      <c r="E159" s="63">
        <v>79</v>
      </c>
      <c r="F159" t="str">
        <f t="shared" si="6"/>
        <v>M00C</v>
      </c>
      <c r="G159">
        <f t="shared" si="7"/>
        <v>79</v>
      </c>
      <c r="H159" t="str">
        <f t="shared" si="8"/>
        <v>LocalBus</v>
      </c>
    </row>
    <row r="160" spans="1:8" x14ac:dyDescent="0.25">
      <c r="A160" s="63">
        <v>4022</v>
      </c>
      <c r="B160" s="63" t="s">
        <v>457</v>
      </c>
      <c r="C160" s="63" t="s">
        <v>331</v>
      </c>
      <c r="D160" s="63" t="s">
        <v>332</v>
      </c>
      <c r="E160" s="63">
        <v>1148</v>
      </c>
      <c r="F160" t="str">
        <f t="shared" si="6"/>
        <v>M00C</v>
      </c>
      <c r="G160">
        <f t="shared" si="7"/>
        <v>1148</v>
      </c>
      <c r="H160" t="str">
        <f t="shared" si="8"/>
        <v>LocalBus</v>
      </c>
    </row>
    <row r="161" spans="1:8" x14ac:dyDescent="0.25">
      <c r="A161" s="63">
        <v>4023</v>
      </c>
      <c r="B161" s="63" t="s">
        <v>458</v>
      </c>
      <c r="C161" s="63" t="s">
        <v>331</v>
      </c>
      <c r="D161" s="63" t="s">
        <v>332</v>
      </c>
      <c r="E161" s="63">
        <v>2604</v>
      </c>
      <c r="F161" t="str">
        <f t="shared" si="6"/>
        <v>M00D</v>
      </c>
      <c r="G161">
        <f t="shared" si="7"/>
        <v>2604</v>
      </c>
      <c r="H161" t="str">
        <f t="shared" si="8"/>
        <v>LocalBus</v>
      </c>
    </row>
    <row r="162" spans="1:8" x14ac:dyDescent="0.25">
      <c r="A162" s="63">
        <v>4024</v>
      </c>
      <c r="B162" s="63" t="s">
        <v>459</v>
      </c>
      <c r="C162" s="63" t="s">
        <v>331</v>
      </c>
      <c r="D162" s="63" t="s">
        <v>332</v>
      </c>
      <c r="E162" s="63">
        <v>2335</v>
      </c>
      <c r="F162" t="str">
        <f t="shared" si="6"/>
        <v>M00D</v>
      </c>
      <c r="G162">
        <f t="shared" si="7"/>
        <v>2335</v>
      </c>
      <c r="H162" t="str">
        <f t="shared" si="8"/>
        <v>LocalBus</v>
      </c>
    </row>
    <row r="163" spans="1:8" x14ac:dyDescent="0.25">
      <c r="A163" s="63">
        <v>4025</v>
      </c>
      <c r="B163" s="63" t="s">
        <v>460</v>
      </c>
      <c r="C163" s="63" t="s">
        <v>331</v>
      </c>
      <c r="D163" s="63" t="s">
        <v>332</v>
      </c>
      <c r="E163" s="63">
        <v>4177</v>
      </c>
      <c r="F163" t="str">
        <f t="shared" si="6"/>
        <v>M00E</v>
      </c>
      <c r="G163">
        <f t="shared" si="7"/>
        <v>4177</v>
      </c>
      <c r="H163" t="str">
        <f t="shared" si="8"/>
        <v>LocalBus</v>
      </c>
    </row>
    <row r="164" spans="1:8" x14ac:dyDescent="0.25">
      <c r="A164" s="63">
        <v>4026</v>
      </c>
      <c r="B164" s="63" t="s">
        <v>461</v>
      </c>
      <c r="C164" s="63" t="s">
        <v>331</v>
      </c>
      <c r="D164" s="63" t="s">
        <v>332</v>
      </c>
      <c r="E164" s="63">
        <v>1303</v>
      </c>
      <c r="F164" t="str">
        <f t="shared" si="6"/>
        <v>M00E</v>
      </c>
      <c r="G164">
        <f t="shared" si="7"/>
        <v>1303</v>
      </c>
      <c r="H164" t="str">
        <f t="shared" si="8"/>
        <v>LocalBus</v>
      </c>
    </row>
    <row r="165" spans="1:8" x14ac:dyDescent="0.25">
      <c r="A165" s="63">
        <v>4027</v>
      </c>
      <c r="B165" s="63" t="s">
        <v>462</v>
      </c>
      <c r="C165" s="63" t="s">
        <v>331</v>
      </c>
      <c r="D165" s="63" t="s">
        <v>332</v>
      </c>
      <c r="E165" s="63">
        <v>221</v>
      </c>
      <c r="F165" t="str">
        <f t="shared" si="6"/>
        <v>M010</v>
      </c>
      <c r="G165">
        <f t="shared" si="7"/>
        <v>221</v>
      </c>
      <c r="H165" t="str">
        <f t="shared" si="8"/>
        <v>LocalBus</v>
      </c>
    </row>
    <row r="166" spans="1:8" x14ac:dyDescent="0.25">
      <c r="A166" s="63">
        <v>4028</v>
      </c>
      <c r="B166" s="63" t="s">
        <v>463</v>
      </c>
      <c r="C166" s="63" t="s">
        <v>331</v>
      </c>
      <c r="D166" s="63" t="s">
        <v>332</v>
      </c>
      <c r="E166" s="63">
        <v>5</v>
      </c>
      <c r="F166" t="str">
        <f t="shared" si="6"/>
        <v>M010</v>
      </c>
      <c r="G166">
        <f t="shared" si="7"/>
        <v>5</v>
      </c>
      <c r="H166" t="str">
        <f t="shared" si="8"/>
        <v>LocalBus</v>
      </c>
    </row>
    <row r="167" spans="1:8" x14ac:dyDescent="0.25">
      <c r="A167" s="63">
        <v>4029</v>
      </c>
      <c r="B167" s="63" t="s">
        <v>464</v>
      </c>
      <c r="C167" s="63" t="s">
        <v>331</v>
      </c>
      <c r="D167" s="63" t="s">
        <v>332</v>
      </c>
      <c r="E167" s="63">
        <v>564</v>
      </c>
      <c r="F167" t="str">
        <f t="shared" si="6"/>
        <v>M011</v>
      </c>
      <c r="G167">
        <f t="shared" si="7"/>
        <v>564</v>
      </c>
      <c r="H167" t="str">
        <f t="shared" si="8"/>
        <v>LocalBus</v>
      </c>
    </row>
    <row r="168" spans="1:8" x14ac:dyDescent="0.25">
      <c r="A168" s="63">
        <v>4030</v>
      </c>
      <c r="B168" s="63" t="s">
        <v>465</v>
      </c>
      <c r="C168" s="63" t="s">
        <v>331</v>
      </c>
      <c r="D168" s="63" t="s">
        <v>332</v>
      </c>
      <c r="E168" s="63">
        <v>226</v>
      </c>
      <c r="F168" t="str">
        <f t="shared" si="6"/>
        <v>M011</v>
      </c>
      <c r="G168">
        <f t="shared" si="7"/>
        <v>226</v>
      </c>
      <c r="H168" t="str">
        <f t="shared" si="8"/>
        <v>LocalBus</v>
      </c>
    </row>
    <row r="169" spans="1:8" x14ac:dyDescent="0.25">
      <c r="A169" s="63">
        <v>4031</v>
      </c>
      <c r="B169" s="63" t="s">
        <v>466</v>
      </c>
      <c r="C169" s="63" t="s">
        <v>331</v>
      </c>
      <c r="D169" s="63" t="s">
        <v>332</v>
      </c>
      <c r="E169" s="63">
        <v>80</v>
      </c>
      <c r="F169" t="str">
        <f t="shared" si="6"/>
        <v>M012</v>
      </c>
      <c r="G169">
        <f t="shared" si="7"/>
        <v>80</v>
      </c>
      <c r="H169" t="str">
        <f t="shared" si="8"/>
        <v>LocalBus</v>
      </c>
    </row>
    <row r="170" spans="1:8" x14ac:dyDescent="0.25">
      <c r="A170" s="63">
        <v>4032</v>
      </c>
      <c r="B170" s="63" t="s">
        <v>467</v>
      </c>
      <c r="C170" s="63" t="s">
        <v>331</v>
      </c>
      <c r="D170" s="63" t="s">
        <v>332</v>
      </c>
      <c r="E170" s="63">
        <v>817</v>
      </c>
      <c r="F170" t="str">
        <f t="shared" si="6"/>
        <v>M012</v>
      </c>
      <c r="G170">
        <f t="shared" si="7"/>
        <v>817</v>
      </c>
      <c r="H170" t="str">
        <f t="shared" si="8"/>
        <v>LocalBus</v>
      </c>
    </row>
    <row r="171" spans="1:8" x14ac:dyDescent="0.25">
      <c r="A171" s="63">
        <v>4033</v>
      </c>
      <c r="B171" s="63" t="s">
        <v>468</v>
      </c>
      <c r="C171" s="63" t="s">
        <v>331</v>
      </c>
      <c r="D171" s="63" t="s">
        <v>332</v>
      </c>
      <c r="E171" s="63">
        <v>184</v>
      </c>
      <c r="F171" t="str">
        <f t="shared" si="6"/>
        <v>M013</v>
      </c>
      <c r="G171">
        <f t="shared" si="7"/>
        <v>184</v>
      </c>
      <c r="H171" t="str">
        <f t="shared" si="8"/>
        <v>LocalBus</v>
      </c>
    </row>
    <row r="172" spans="1:8" x14ac:dyDescent="0.25">
      <c r="A172" s="63">
        <v>4034</v>
      </c>
      <c r="B172" s="63" t="s">
        <v>469</v>
      </c>
      <c r="C172" s="63" t="s">
        <v>331</v>
      </c>
      <c r="D172" s="63" t="s">
        <v>332</v>
      </c>
      <c r="E172" s="63">
        <v>197</v>
      </c>
      <c r="F172" t="str">
        <f t="shared" si="6"/>
        <v>M013</v>
      </c>
      <c r="G172">
        <f t="shared" si="7"/>
        <v>197</v>
      </c>
      <c r="H172" t="str">
        <f t="shared" si="8"/>
        <v>LocalBus</v>
      </c>
    </row>
    <row r="173" spans="1:8" x14ac:dyDescent="0.25">
      <c r="A173" s="63">
        <v>4035</v>
      </c>
      <c r="B173" s="63" t="s">
        <v>470</v>
      </c>
      <c r="C173" s="63" t="s">
        <v>331</v>
      </c>
      <c r="D173" s="63" t="s">
        <v>332</v>
      </c>
      <c r="E173" s="63" t="s">
        <v>363</v>
      </c>
      <c r="F173" t="str">
        <f t="shared" si="6"/>
        <v>M014</v>
      </c>
      <c r="G173" t="str">
        <f t="shared" si="7"/>
        <v>-</v>
      </c>
      <c r="H173" t="str">
        <f t="shared" si="8"/>
        <v>LocalBus</v>
      </c>
    </row>
    <row r="174" spans="1:8" x14ac:dyDescent="0.25">
      <c r="A174" s="63">
        <v>4036</v>
      </c>
      <c r="B174" s="63" t="s">
        <v>471</v>
      </c>
      <c r="C174" s="63" t="s">
        <v>331</v>
      </c>
      <c r="D174" s="63" t="s">
        <v>332</v>
      </c>
      <c r="E174" s="63">
        <v>518</v>
      </c>
      <c r="F174" t="str">
        <f t="shared" si="6"/>
        <v>M014</v>
      </c>
      <c r="G174">
        <f t="shared" si="7"/>
        <v>518</v>
      </c>
      <c r="H174" t="str">
        <f t="shared" si="8"/>
        <v>LocalBus</v>
      </c>
    </row>
    <row r="175" spans="1:8" x14ac:dyDescent="0.25">
      <c r="A175" s="63">
        <v>4037</v>
      </c>
      <c r="B175" s="63" t="s">
        <v>1016</v>
      </c>
      <c r="C175" s="63" t="s">
        <v>449</v>
      </c>
      <c r="D175" s="63" t="s">
        <v>450</v>
      </c>
      <c r="E175" s="63">
        <v>424</v>
      </c>
      <c r="F175" t="str">
        <f t="shared" si="6"/>
        <v>M015</v>
      </c>
      <c r="G175">
        <f t="shared" si="7"/>
        <v>424</v>
      </c>
      <c r="H175" t="str">
        <f t="shared" si="8"/>
        <v>ExpBus</v>
      </c>
    </row>
    <row r="176" spans="1:8" x14ac:dyDescent="0.25">
      <c r="A176" s="63">
        <v>4039</v>
      </c>
      <c r="B176" s="63" t="s">
        <v>472</v>
      </c>
      <c r="C176" s="63" t="s">
        <v>331</v>
      </c>
      <c r="D176" s="63" t="s">
        <v>332</v>
      </c>
      <c r="E176" s="63">
        <v>84</v>
      </c>
      <c r="F176" t="str">
        <f t="shared" si="6"/>
        <v>M016</v>
      </c>
      <c r="G176">
        <f t="shared" si="7"/>
        <v>84</v>
      </c>
      <c r="H176" t="str">
        <f t="shared" si="8"/>
        <v>LocalBus</v>
      </c>
    </row>
    <row r="177" spans="1:8" x14ac:dyDescent="0.25">
      <c r="A177" s="63">
        <v>4040</v>
      </c>
      <c r="B177" s="63" t="s">
        <v>473</v>
      </c>
      <c r="C177" s="63" t="s">
        <v>331</v>
      </c>
      <c r="D177" s="63" t="s">
        <v>332</v>
      </c>
      <c r="E177" s="63">
        <v>646</v>
      </c>
      <c r="F177" t="str">
        <f t="shared" si="6"/>
        <v>M016</v>
      </c>
      <c r="G177">
        <f t="shared" si="7"/>
        <v>646</v>
      </c>
      <c r="H177" t="str">
        <f t="shared" si="8"/>
        <v>LocalBus</v>
      </c>
    </row>
    <row r="178" spans="1:8" x14ac:dyDescent="0.25">
      <c r="A178" s="63">
        <v>4041</v>
      </c>
      <c r="B178" s="63" t="s">
        <v>1017</v>
      </c>
      <c r="C178" s="63" t="s">
        <v>449</v>
      </c>
      <c r="D178" s="63" t="s">
        <v>450</v>
      </c>
      <c r="E178" s="63">
        <v>244</v>
      </c>
      <c r="F178" t="str">
        <f t="shared" si="6"/>
        <v>M017</v>
      </c>
      <c r="G178">
        <f t="shared" si="7"/>
        <v>244</v>
      </c>
      <c r="H178" t="str">
        <f t="shared" si="8"/>
        <v>ExpBus</v>
      </c>
    </row>
    <row r="179" spans="1:8" x14ac:dyDescent="0.25">
      <c r="A179" s="63">
        <v>4043</v>
      </c>
      <c r="B179" s="63" t="s">
        <v>1018</v>
      </c>
      <c r="C179" s="63" t="s">
        <v>449</v>
      </c>
      <c r="D179" s="63" t="s">
        <v>450</v>
      </c>
      <c r="E179" s="63">
        <v>485</v>
      </c>
      <c r="F179" t="str">
        <f t="shared" si="6"/>
        <v>M018</v>
      </c>
      <c r="G179">
        <f t="shared" si="7"/>
        <v>485</v>
      </c>
      <c r="H179" t="str">
        <f t="shared" si="8"/>
        <v>ExpBus</v>
      </c>
    </row>
    <row r="180" spans="1:8" x14ac:dyDescent="0.25">
      <c r="A180" s="63">
        <v>4045</v>
      </c>
      <c r="B180" s="63" t="s">
        <v>1019</v>
      </c>
      <c r="C180" s="63" t="s">
        <v>331</v>
      </c>
      <c r="D180" s="63" t="s">
        <v>332</v>
      </c>
      <c r="E180" s="63">
        <v>134</v>
      </c>
      <c r="F180" t="str">
        <f t="shared" si="6"/>
        <v>M019</v>
      </c>
      <c r="G180">
        <f t="shared" si="7"/>
        <v>134</v>
      </c>
      <c r="H180" t="str">
        <f t="shared" si="8"/>
        <v>LocalBus</v>
      </c>
    </row>
    <row r="181" spans="1:8" x14ac:dyDescent="0.25">
      <c r="A181" s="63">
        <v>4047</v>
      </c>
      <c r="B181" s="63" t="s">
        <v>474</v>
      </c>
      <c r="C181" s="63" t="s">
        <v>331</v>
      </c>
      <c r="D181" s="63" t="s">
        <v>332</v>
      </c>
      <c r="E181" s="63">
        <v>396</v>
      </c>
      <c r="F181" t="str">
        <f t="shared" si="6"/>
        <v>M021</v>
      </c>
      <c r="G181">
        <f t="shared" si="7"/>
        <v>396</v>
      </c>
      <c r="H181" t="str">
        <f t="shared" si="8"/>
        <v>LocalBus</v>
      </c>
    </row>
    <row r="182" spans="1:8" x14ac:dyDescent="0.25">
      <c r="A182" s="63">
        <v>4048</v>
      </c>
      <c r="B182" s="63" t="s">
        <v>475</v>
      </c>
      <c r="C182" s="63" t="s">
        <v>449</v>
      </c>
      <c r="D182" s="63" t="s">
        <v>450</v>
      </c>
      <c r="E182" s="63">
        <v>14</v>
      </c>
      <c r="F182" t="str">
        <f t="shared" si="6"/>
        <v>M021</v>
      </c>
      <c r="G182">
        <f t="shared" si="7"/>
        <v>14</v>
      </c>
      <c r="H182" t="str">
        <f t="shared" si="8"/>
        <v>ExpBus</v>
      </c>
    </row>
    <row r="183" spans="1:8" x14ac:dyDescent="0.25">
      <c r="A183" s="63">
        <v>4049</v>
      </c>
      <c r="B183" s="63" t="s">
        <v>476</v>
      </c>
      <c r="C183" s="63" t="s">
        <v>331</v>
      </c>
      <c r="D183" s="63" t="s">
        <v>332</v>
      </c>
      <c r="E183" s="63" t="s">
        <v>363</v>
      </c>
      <c r="F183" t="str">
        <f t="shared" si="6"/>
        <v>M022</v>
      </c>
      <c r="G183" t="str">
        <f t="shared" si="7"/>
        <v>-</v>
      </c>
      <c r="H183" t="str">
        <f t="shared" si="8"/>
        <v>LocalBus</v>
      </c>
    </row>
    <row r="184" spans="1:8" x14ac:dyDescent="0.25">
      <c r="A184" s="63">
        <v>4050</v>
      </c>
      <c r="B184" s="63" t="s">
        <v>477</v>
      </c>
      <c r="C184" s="63" t="s">
        <v>331</v>
      </c>
      <c r="D184" s="63" t="s">
        <v>332</v>
      </c>
      <c r="E184" s="63" t="s">
        <v>363</v>
      </c>
      <c r="F184" t="str">
        <f t="shared" si="6"/>
        <v>M022</v>
      </c>
      <c r="G184" t="str">
        <f t="shared" si="7"/>
        <v>-</v>
      </c>
      <c r="H184" t="str">
        <f t="shared" si="8"/>
        <v>LocalBus</v>
      </c>
    </row>
    <row r="185" spans="1:8" x14ac:dyDescent="0.25">
      <c r="A185" s="63">
        <v>4051</v>
      </c>
      <c r="B185" s="63" t="s">
        <v>478</v>
      </c>
      <c r="C185" s="63" t="s">
        <v>331</v>
      </c>
      <c r="D185" s="63" t="s">
        <v>332</v>
      </c>
      <c r="E185" s="63">
        <v>689</v>
      </c>
      <c r="F185" t="str">
        <f t="shared" si="6"/>
        <v>M024</v>
      </c>
      <c r="G185">
        <f t="shared" si="7"/>
        <v>689</v>
      </c>
      <c r="H185" t="str">
        <f t="shared" si="8"/>
        <v>LocalBus</v>
      </c>
    </row>
    <row r="186" spans="1:8" x14ac:dyDescent="0.25">
      <c r="A186" s="63">
        <v>4052</v>
      </c>
      <c r="B186" s="63" t="s">
        <v>479</v>
      </c>
      <c r="C186" s="63" t="s">
        <v>331</v>
      </c>
      <c r="D186" s="63" t="s">
        <v>332</v>
      </c>
      <c r="E186" s="63">
        <v>409</v>
      </c>
      <c r="F186" t="str">
        <f t="shared" si="6"/>
        <v>M024</v>
      </c>
      <c r="G186">
        <f t="shared" si="7"/>
        <v>409</v>
      </c>
      <c r="H186" t="str">
        <f t="shared" si="8"/>
        <v>LocalBus</v>
      </c>
    </row>
    <row r="187" spans="1:8" x14ac:dyDescent="0.25">
      <c r="A187" s="63">
        <v>4053</v>
      </c>
      <c r="B187" s="63" t="s">
        <v>480</v>
      </c>
      <c r="C187" s="63" t="s">
        <v>331</v>
      </c>
      <c r="D187" s="63" t="s">
        <v>332</v>
      </c>
      <c r="E187" s="63">
        <v>73</v>
      </c>
      <c r="F187" t="str">
        <f t="shared" si="6"/>
        <v>M025</v>
      </c>
      <c r="G187">
        <f t="shared" si="7"/>
        <v>73</v>
      </c>
      <c r="H187" t="str">
        <f t="shared" si="8"/>
        <v>LocalBus</v>
      </c>
    </row>
    <row r="188" spans="1:8" x14ac:dyDescent="0.25">
      <c r="A188" s="63">
        <v>4054</v>
      </c>
      <c r="B188" s="63" t="s">
        <v>481</v>
      </c>
      <c r="C188" s="63" t="s">
        <v>331</v>
      </c>
      <c r="D188" s="63" t="s">
        <v>332</v>
      </c>
      <c r="E188" s="63">
        <v>25</v>
      </c>
      <c r="F188" t="str">
        <f t="shared" si="6"/>
        <v>M025</v>
      </c>
      <c r="G188">
        <f t="shared" si="7"/>
        <v>25</v>
      </c>
      <c r="H188" t="str">
        <f t="shared" si="8"/>
        <v>LocalBus</v>
      </c>
    </row>
    <row r="189" spans="1:8" x14ac:dyDescent="0.25">
      <c r="A189" s="63">
        <v>4055</v>
      </c>
      <c r="B189" s="63" t="s">
        <v>482</v>
      </c>
      <c r="C189" s="63" t="s">
        <v>331</v>
      </c>
      <c r="D189" s="63" t="s">
        <v>332</v>
      </c>
      <c r="E189" s="63">
        <v>372</v>
      </c>
      <c r="F189" t="str">
        <f t="shared" si="6"/>
        <v>M026</v>
      </c>
      <c r="G189">
        <f t="shared" si="7"/>
        <v>372</v>
      </c>
      <c r="H189" t="str">
        <f t="shared" si="8"/>
        <v>LocalBus</v>
      </c>
    </row>
    <row r="190" spans="1:8" x14ac:dyDescent="0.25">
      <c r="A190" s="63">
        <v>4056</v>
      </c>
      <c r="B190" s="63" t="s">
        <v>483</v>
      </c>
      <c r="C190" s="63" t="s">
        <v>331</v>
      </c>
      <c r="D190" s="63" t="s">
        <v>332</v>
      </c>
      <c r="E190" s="63">
        <v>64</v>
      </c>
      <c r="F190" t="str">
        <f t="shared" si="6"/>
        <v>M026</v>
      </c>
      <c r="G190">
        <f t="shared" si="7"/>
        <v>64</v>
      </c>
      <c r="H190" t="str">
        <f t="shared" si="8"/>
        <v>LocalBus</v>
      </c>
    </row>
    <row r="191" spans="1:8" x14ac:dyDescent="0.25">
      <c r="A191" s="63">
        <v>4057</v>
      </c>
      <c r="B191" s="63" t="s">
        <v>484</v>
      </c>
      <c r="C191" s="63" t="s">
        <v>331</v>
      </c>
      <c r="D191" s="63" t="s">
        <v>332</v>
      </c>
      <c r="E191" s="63">
        <v>776</v>
      </c>
      <c r="F191" t="str">
        <f t="shared" si="6"/>
        <v>M027</v>
      </c>
      <c r="G191">
        <f t="shared" si="7"/>
        <v>776</v>
      </c>
      <c r="H191" t="str">
        <f t="shared" si="8"/>
        <v>LocalBus</v>
      </c>
    </row>
    <row r="192" spans="1:8" x14ac:dyDescent="0.25">
      <c r="A192" s="63">
        <v>4058</v>
      </c>
      <c r="B192" s="63" t="s">
        <v>485</v>
      </c>
      <c r="C192" s="63" t="s">
        <v>331</v>
      </c>
      <c r="D192" s="63" t="s">
        <v>332</v>
      </c>
      <c r="E192" s="63">
        <v>46</v>
      </c>
      <c r="F192" t="str">
        <f t="shared" si="6"/>
        <v>M027</v>
      </c>
      <c r="G192">
        <f t="shared" si="7"/>
        <v>46</v>
      </c>
      <c r="H192" t="str">
        <f t="shared" si="8"/>
        <v>LocalBus</v>
      </c>
    </row>
    <row r="193" spans="1:8" x14ac:dyDescent="0.25">
      <c r="A193" s="63">
        <v>4059</v>
      </c>
      <c r="B193" s="63" t="s">
        <v>486</v>
      </c>
      <c r="C193" s="63" t="s">
        <v>449</v>
      </c>
      <c r="D193" s="63" t="s">
        <v>450</v>
      </c>
      <c r="E193" s="63">
        <v>497</v>
      </c>
      <c r="F193" t="str">
        <f t="shared" si="6"/>
        <v>M028</v>
      </c>
      <c r="G193">
        <f t="shared" si="7"/>
        <v>497</v>
      </c>
      <c r="H193" t="str">
        <f t="shared" si="8"/>
        <v>ExpBus</v>
      </c>
    </row>
    <row r="194" spans="1:8" x14ac:dyDescent="0.25">
      <c r="A194" s="63">
        <v>4060</v>
      </c>
      <c r="B194" s="63" t="s">
        <v>487</v>
      </c>
      <c r="C194" s="63" t="s">
        <v>331</v>
      </c>
      <c r="D194" s="63" t="s">
        <v>332</v>
      </c>
      <c r="E194" s="63">
        <v>47</v>
      </c>
      <c r="F194" t="str">
        <f t="shared" si="6"/>
        <v>M028</v>
      </c>
      <c r="G194">
        <f t="shared" si="7"/>
        <v>47</v>
      </c>
      <c r="H194" t="str">
        <f t="shared" si="8"/>
        <v>LocalBus</v>
      </c>
    </row>
    <row r="195" spans="1:8" x14ac:dyDescent="0.25">
      <c r="A195" s="63">
        <v>4061</v>
      </c>
      <c r="B195" s="63" t="s">
        <v>1020</v>
      </c>
      <c r="C195" s="63" t="s">
        <v>331</v>
      </c>
      <c r="D195" s="63" t="s">
        <v>332</v>
      </c>
      <c r="E195" s="63">
        <v>575</v>
      </c>
      <c r="F195" t="str">
        <f t="shared" ref="F195:F258" si="9">LEFT(B195,LEN(B195)-2)</f>
        <v>M029</v>
      </c>
      <c r="G195">
        <f t="shared" ref="G195:G258" si="10">E195</f>
        <v>575</v>
      </c>
      <c r="H195" t="str">
        <f t="shared" ref="H195:H258" si="11">D195</f>
        <v>LocalBus</v>
      </c>
    </row>
    <row r="196" spans="1:8" x14ac:dyDescent="0.25">
      <c r="A196" s="63">
        <v>4063</v>
      </c>
      <c r="B196" s="63" t="s">
        <v>488</v>
      </c>
      <c r="C196" s="63" t="s">
        <v>331</v>
      </c>
      <c r="D196" s="63" t="s">
        <v>332</v>
      </c>
      <c r="E196" s="63">
        <v>123</v>
      </c>
      <c r="F196" t="str">
        <f t="shared" si="9"/>
        <v>M030</v>
      </c>
      <c r="G196">
        <f t="shared" si="10"/>
        <v>123</v>
      </c>
      <c r="H196" t="str">
        <f t="shared" si="11"/>
        <v>LocalBus</v>
      </c>
    </row>
    <row r="197" spans="1:8" x14ac:dyDescent="0.25">
      <c r="A197" s="63">
        <v>4064</v>
      </c>
      <c r="B197" s="63" t="s">
        <v>489</v>
      </c>
      <c r="C197" s="63" t="s">
        <v>331</v>
      </c>
      <c r="D197" s="63" t="s">
        <v>332</v>
      </c>
      <c r="E197" s="63">
        <v>100</v>
      </c>
      <c r="F197" t="str">
        <f t="shared" si="9"/>
        <v>M030</v>
      </c>
      <c r="G197">
        <f t="shared" si="10"/>
        <v>100</v>
      </c>
      <c r="H197" t="str">
        <f t="shared" si="11"/>
        <v>LocalBus</v>
      </c>
    </row>
    <row r="198" spans="1:8" x14ac:dyDescent="0.25">
      <c r="A198" s="63">
        <v>4065</v>
      </c>
      <c r="B198" s="63" t="s">
        <v>490</v>
      </c>
      <c r="C198" s="63" t="s">
        <v>331</v>
      </c>
      <c r="D198" s="63" t="s">
        <v>332</v>
      </c>
      <c r="E198" s="63">
        <v>203</v>
      </c>
      <c r="F198" t="str">
        <f t="shared" si="9"/>
        <v>M031</v>
      </c>
      <c r="G198">
        <f t="shared" si="10"/>
        <v>203</v>
      </c>
      <c r="H198" t="str">
        <f t="shared" si="11"/>
        <v>LocalBus</v>
      </c>
    </row>
    <row r="199" spans="1:8" x14ac:dyDescent="0.25">
      <c r="A199" s="63">
        <v>4066</v>
      </c>
      <c r="B199" s="63" t="s">
        <v>491</v>
      </c>
      <c r="C199" s="63" t="s">
        <v>331</v>
      </c>
      <c r="D199" s="63" t="s">
        <v>332</v>
      </c>
      <c r="E199" s="63">
        <v>554</v>
      </c>
      <c r="F199" t="str">
        <f t="shared" si="9"/>
        <v>M031</v>
      </c>
      <c r="G199">
        <f t="shared" si="10"/>
        <v>554</v>
      </c>
      <c r="H199" t="str">
        <f t="shared" si="11"/>
        <v>LocalBus</v>
      </c>
    </row>
    <row r="200" spans="1:8" x14ac:dyDescent="0.25">
      <c r="A200" s="63">
        <v>4067</v>
      </c>
      <c r="B200" s="63" t="s">
        <v>492</v>
      </c>
      <c r="C200" s="63" t="s">
        <v>331</v>
      </c>
      <c r="D200" s="63" t="s">
        <v>332</v>
      </c>
      <c r="E200" s="63">
        <v>396</v>
      </c>
      <c r="F200" t="str">
        <f t="shared" si="9"/>
        <v>M032</v>
      </c>
      <c r="G200">
        <f t="shared" si="10"/>
        <v>396</v>
      </c>
      <c r="H200" t="str">
        <f t="shared" si="11"/>
        <v>LocalBus</v>
      </c>
    </row>
    <row r="201" spans="1:8" x14ac:dyDescent="0.25">
      <c r="A201" s="63">
        <v>4068</v>
      </c>
      <c r="B201" s="63" t="s">
        <v>493</v>
      </c>
      <c r="C201" s="63" t="s">
        <v>331</v>
      </c>
      <c r="D201" s="63" t="s">
        <v>332</v>
      </c>
      <c r="E201" s="63">
        <v>708</v>
      </c>
      <c r="F201" t="str">
        <f t="shared" si="9"/>
        <v>M032</v>
      </c>
      <c r="G201">
        <f t="shared" si="10"/>
        <v>708</v>
      </c>
      <c r="H201" t="str">
        <f t="shared" si="11"/>
        <v>LocalBus</v>
      </c>
    </row>
    <row r="202" spans="1:8" x14ac:dyDescent="0.25">
      <c r="A202" s="63">
        <v>4069</v>
      </c>
      <c r="B202" s="63" t="s">
        <v>494</v>
      </c>
      <c r="C202" s="63" t="s">
        <v>331</v>
      </c>
      <c r="D202" s="63" t="s">
        <v>332</v>
      </c>
      <c r="E202" s="63">
        <v>276</v>
      </c>
      <c r="F202" t="str">
        <f t="shared" si="9"/>
        <v>M033</v>
      </c>
      <c r="G202">
        <f t="shared" si="10"/>
        <v>276</v>
      </c>
      <c r="H202" t="str">
        <f t="shared" si="11"/>
        <v>LocalBus</v>
      </c>
    </row>
    <row r="203" spans="1:8" x14ac:dyDescent="0.25">
      <c r="A203" s="63">
        <v>4070</v>
      </c>
      <c r="B203" s="63" t="s">
        <v>495</v>
      </c>
      <c r="C203" s="63" t="s">
        <v>331</v>
      </c>
      <c r="D203" s="63" t="s">
        <v>332</v>
      </c>
      <c r="E203" s="63">
        <v>349</v>
      </c>
      <c r="F203" t="str">
        <f t="shared" si="9"/>
        <v>M033</v>
      </c>
      <c r="G203">
        <f t="shared" si="10"/>
        <v>349</v>
      </c>
      <c r="H203" t="str">
        <f t="shared" si="11"/>
        <v>LocalBus</v>
      </c>
    </row>
    <row r="204" spans="1:8" x14ac:dyDescent="0.25">
      <c r="A204" s="63">
        <v>4071</v>
      </c>
      <c r="B204" s="63" t="s">
        <v>496</v>
      </c>
      <c r="C204" s="63" t="s">
        <v>331</v>
      </c>
      <c r="D204" s="63" t="s">
        <v>332</v>
      </c>
      <c r="E204" s="63">
        <v>645</v>
      </c>
      <c r="F204" t="str">
        <f t="shared" si="9"/>
        <v>M036</v>
      </c>
      <c r="G204">
        <f t="shared" si="10"/>
        <v>645</v>
      </c>
      <c r="H204" t="str">
        <f t="shared" si="11"/>
        <v>LocalBus</v>
      </c>
    </row>
    <row r="205" spans="1:8" x14ac:dyDescent="0.25">
      <c r="A205" s="63">
        <v>4072</v>
      </c>
      <c r="B205" s="63" t="s">
        <v>497</v>
      </c>
      <c r="C205" s="63" t="s">
        <v>331</v>
      </c>
      <c r="D205" s="63" t="s">
        <v>332</v>
      </c>
      <c r="E205" s="63">
        <v>2194</v>
      </c>
      <c r="F205" t="str">
        <f t="shared" si="9"/>
        <v>M036</v>
      </c>
      <c r="G205">
        <f t="shared" si="10"/>
        <v>2194</v>
      </c>
      <c r="H205" t="str">
        <f t="shared" si="11"/>
        <v>LocalBus</v>
      </c>
    </row>
    <row r="206" spans="1:8" x14ac:dyDescent="0.25">
      <c r="A206" s="63">
        <v>4074</v>
      </c>
      <c r="B206" s="63" t="s">
        <v>1021</v>
      </c>
      <c r="C206" s="63" t="s">
        <v>331</v>
      </c>
      <c r="D206" s="63" t="s">
        <v>332</v>
      </c>
      <c r="E206" s="63" t="s">
        <v>363</v>
      </c>
      <c r="F206" t="str">
        <f t="shared" si="9"/>
        <v>M037</v>
      </c>
      <c r="G206" t="str">
        <f t="shared" si="10"/>
        <v>-</v>
      </c>
      <c r="H206" t="str">
        <f t="shared" si="11"/>
        <v>LocalBus</v>
      </c>
    </row>
    <row r="207" spans="1:8" x14ac:dyDescent="0.25">
      <c r="A207" s="63">
        <v>4075</v>
      </c>
      <c r="B207" s="63" t="s">
        <v>498</v>
      </c>
      <c r="C207" s="63" t="s">
        <v>331</v>
      </c>
      <c r="D207" s="63" t="s">
        <v>332</v>
      </c>
      <c r="E207" s="63">
        <v>922</v>
      </c>
      <c r="F207" t="str">
        <f t="shared" si="9"/>
        <v>M040</v>
      </c>
      <c r="G207">
        <f t="shared" si="10"/>
        <v>922</v>
      </c>
      <c r="H207" t="str">
        <f t="shared" si="11"/>
        <v>LocalBus</v>
      </c>
    </row>
    <row r="208" spans="1:8" x14ac:dyDescent="0.25">
      <c r="A208" s="63">
        <v>4076</v>
      </c>
      <c r="B208" s="63" t="s">
        <v>499</v>
      </c>
      <c r="C208" s="63" t="s">
        <v>331</v>
      </c>
      <c r="D208" s="63" t="s">
        <v>332</v>
      </c>
      <c r="E208" s="63">
        <v>515</v>
      </c>
      <c r="F208" t="str">
        <f t="shared" si="9"/>
        <v>M040</v>
      </c>
      <c r="G208">
        <f t="shared" si="10"/>
        <v>515</v>
      </c>
      <c r="H208" t="str">
        <f t="shared" si="11"/>
        <v>LocalBus</v>
      </c>
    </row>
    <row r="209" spans="1:8" x14ac:dyDescent="0.25">
      <c r="A209" s="63">
        <v>4078</v>
      </c>
      <c r="B209" s="63" t="s">
        <v>501</v>
      </c>
      <c r="C209" s="63" t="s">
        <v>331</v>
      </c>
      <c r="D209" s="63" t="s">
        <v>332</v>
      </c>
      <c r="E209" s="63">
        <v>248</v>
      </c>
      <c r="F209" t="str">
        <f t="shared" si="9"/>
        <v>M041</v>
      </c>
      <c r="G209">
        <f t="shared" si="10"/>
        <v>248</v>
      </c>
      <c r="H209" t="str">
        <f t="shared" si="11"/>
        <v>LocalBus</v>
      </c>
    </row>
    <row r="210" spans="1:8" x14ac:dyDescent="0.25">
      <c r="A210" s="63">
        <v>4079</v>
      </c>
      <c r="B210" s="63" t="s">
        <v>502</v>
      </c>
      <c r="C210" s="63" t="s">
        <v>331</v>
      </c>
      <c r="D210" s="63" t="s">
        <v>332</v>
      </c>
      <c r="E210" s="63">
        <v>576</v>
      </c>
      <c r="F210" t="str">
        <f t="shared" si="9"/>
        <v>M041</v>
      </c>
      <c r="G210">
        <f t="shared" si="10"/>
        <v>576</v>
      </c>
      <c r="H210" t="str">
        <f t="shared" si="11"/>
        <v>LocalBus</v>
      </c>
    </row>
    <row r="211" spans="1:8" x14ac:dyDescent="0.25">
      <c r="A211" s="63">
        <v>4080</v>
      </c>
      <c r="B211" s="63" t="s">
        <v>503</v>
      </c>
      <c r="C211" s="63" t="s">
        <v>331</v>
      </c>
      <c r="D211" s="63" t="s">
        <v>332</v>
      </c>
      <c r="E211" s="63">
        <v>31</v>
      </c>
      <c r="F211" t="str">
        <f t="shared" si="9"/>
        <v>M043</v>
      </c>
      <c r="G211">
        <f t="shared" si="10"/>
        <v>31</v>
      </c>
      <c r="H211" t="str">
        <f t="shared" si="11"/>
        <v>LocalBus</v>
      </c>
    </row>
    <row r="212" spans="1:8" x14ac:dyDescent="0.25">
      <c r="A212" s="63">
        <v>4081</v>
      </c>
      <c r="B212" s="63" t="s">
        <v>504</v>
      </c>
      <c r="C212" s="63" t="s">
        <v>331</v>
      </c>
      <c r="D212" s="63" t="s">
        <v>332</v>
      </c>
      <c r="E212" s="63">
        <v>28</v>
      </c>
      <c r="F212" t="str">
        <f t="shared" si="9"/>
        <v>M043</v>
      </c>
      <c r="G212">
        <f t="shared" si="10"/>
        <v>28</v>
      </c>
      <c r="H212" t="str">
        <f t="shared" si="11"/>
        <v>LocalBus</v>
      </c>
    </row>
    <row r="213" spans="1:8" x14ac:dyDescent="0.25">
      <c r="A213" s="63">
        <v>4082</v>
      </c>
      <c r="B213" s="63" t="s">
        <v>505</v>
      </c>
      <c r="C213" s="63" t="s">
        <v>331</v>
      </c>
      <c r="D213" s="63" t="s">
        <v>332</v>
      </c>
      <c r="E213" s="63">
        <v>1232</v>
      </c>
      <c r="F213" t="str">
        <f t="shared" si="9"/>
        <v>M044</v>
      </c>
      <c r="G213">
        <f t="shared" si="10"/>
        <v>1232</v>
      </c>
      <c r="H213" t="str">
        <f t="shared" si="11"/>
        <v>LocalBus</v>
      </c>
    </row>
    <row r="214" spans="1:8" x14ac:dyDescent="0.25">
      <c r="A214" s="63">
        <v>4083</v>
      </c>
      <c r="B214" s="63" t="s">
        <v>506</v>
      </c>
      <c r="C214" s="63" t="s">
        <v>331</v>
      </c>
      <c r="D214" s="63" t="s">
        <v>332</v>
      </c>
      <c r="E214" s="63">
        <v>1622</v>
      </c>
      <c r="F214" t="str">
        <f t="shared" si="9"/>
        <v>M044</v>
      </c>
      <c r="G214">
        <f t="shared" si="10"/>
        <v>1622</v>
      </c>
      <c r="H214" t="str">
        <f t="shared" si="11"/>
        <v>LocalBus</v>
      </c>
    </row>
    <row r="215" spans="1:8" x14ac:dyDescent="0.25">
      <c r="A215" s="63">
        <v>4084</v>
      </c>
      <c r="B215" s="63" t="s">
        <v>507</v>
      </c>
      <c r="C215" s="63" t="s">
        <v>331</v>
      </c>
      <c r="D215" s="63" t="s">
        <v>332</v>
      </c>
      <c r="E215" s="63">
        <v>76</v>
      </c>
      <c r="F215" t="str">
        <f t="shared" si="9"/>
        <v>M047</v>
      </c>
      <c r="G215">
        <f t="shared" si="10"/>
        <v>76</v>
      </c>
      <c r="H215" t="str">
        <f t="shared" si="11"/>
        <v>LocalBus</v>
      </c>
    </row>
    <row r="216" spans="1:8" x14ac:dyDescent="0.25">
      <c r="A216" s="63">
        <v>4085</v>
      </c>
      <c r="B216" s="63" t="s">
        <v>508</v>
      </c>
      <c r="C216" s="63" t="s">
        <v>331</v>
      </c>
      <c r="D216" s="63" t="s">
        <v>332</v>
      </c>
      <c r="E216" s="63">
        <v>0.1</v>
      </c>
      <c r="F216" t="str">
        <f t="shared" si="9"/>
        <v>M047</v>
      </c>
      <c r="G216">
        <f t="shared" si="10"/>
        <v>0.1</v>
      </c>
      <c r="H216" t="str">
        <f t="shared" si="11"/>
        <v>LocalBus</v>
      </c>
    </row>
    <row r="217" spans="1:8" x14ac:dyDescent="0.25">
      <c r="A217" s="63">
        <v>4086</v>
      </c>
      <c r="B217" s="63" t="s">
        <v>509</v>
      </c>
      <c r="C217" s="63" t="s">
        <v>331</v>
      </c>
      <c r="D217" s="63" t="s">
        <v>332</v>
      </c>
      <c r="E217" s="63">
        <v>3363</v>
      </c>
      <c r="F217" t="str">
        <f t="shared" si="9"/>
        <v>M048</v>
      </c>
      <c r="G217">
        <f t="shared" si="10"/>
        <v>3363</v>
      </c>
      <c r="H217" t="str">
        <f t="shared" si="11"/>
        <v>LocalBus</v>
      </c>
    </row>
    <row r="218" spans="1:8" x14ac:dyDescent="0.25">
      <c r="A218" s="63">
        <v>4087</v>
      </c>
      <c r="B218" s="63" t="s">
        <v>510</v>
      </c>
      <c r="C218" s="63" t="s">
        <v>331</v>
      </c>
      <c r="D218" s="63" t="s">
        <v>332</v>
      </c>
      <c r="E218" s="63">
        <v>3326</v>
      </c>
      <c r="F218" t="str">
        <f t="shared" si="9"/>
        <v>M048</v>
      </c>
      <c r="G218">
        <f t="shared" si="10"/>
        <v>3326</v>
      </c>
      <c r="H218" t="str">
        <f t="shared" si="11"/>
        <v>LocalBus</v>
      </c>
    </row>
    <row r="219" spans="1:8" x14ac:dyDescent="0.25">
      <c r="A219" s="63">
        <v>4088</v>
      </c>
      <c r="B219" s="63" t="s">
        <v>511</v>
      </c>
      <c r="C219" s="63" t="s">
        <v>331</v>
      </c>
      <c r="D219" s="63" t="s">
        <v>332</v>
      </c>
      <c r="E219" s="63">
        <v>504</v>
      </c>
      <c r="F219" t="str">
        <f t="shared" si="9"/>
        <v>M049</v>
      </c>
      <c r="G219">
        <f t="shared" si="10"/>
        <v>504</v>
      </c>
      <c r="H219" t="str">
        <f t="shared" si="11"/>
        <v>LocalBus</v>
      </c>
    </row>
    <row r="220" spans="1:8" x14ac:dyDescent="0.25">
      <c r="A220" s="63">
        <v>4089</v>
      </c>
      <c r="B220" s="63" t="s">
        <v>512</v>
      </c>
      <c r="C220" s="63" t="s">
        <v>331</v>
      </c>
      <c r="D220" s="63" t="s">
        <v>332</v>
      </c>
      <c r="E220" s="63">
        <v>1629</v>
      </c>
      <c r="F220" t="str">
        <f t="shared" si="9"/>
        <v>M049</v>
      </c>
      <c r="G220">
        <f t="shared" si="10"/>
        <v>1629</v>
      </c>
      <c r="H220" t="str">
        <f t="shared" si="11"/>
        <v>LocalBus</v>
      </c>
    </row>
    <row r="221" spans="1:8" x14ac:dyDescent="0.25">
      <c r="A221" s="63">
        <v>4090</v>
      </c>
      <c r="B221" s="63" t="s">
        <v>513</v>
      </c>
      <c r="C221" s="63" t="s">
        <v>331</v>
      </c>
      <c r="D221" s="63" t="s">
        <v>332</v>
      </c>
      <c r="E221" s="63">
        <v>237</v>
      </c>
      <c r="F221" t="str">
        <f t="shared" si="9"/>
        <v>M050</v>
      </c>
      <c r="G221">
        <f t="shared" si="10"/>
        <v>237</v>
      </c>
      <c r="H221" t="str">
        <f t="shared" si="11"/>
        <v>LocalBus</v>
      </c>
    </row>
    <row r="222" spans="1:8" x14ac:dyDescent="0.25">
      <c r="A222" s="63">
        <v>4091</v>
      </c>
      <c r="B222" s="63" t="s">
        <v>514</v>
      </c>
      <c r="C222" s="63" t="s">
        <v>331</v>
      </c>
      <c r="D222" s="63" t="s">
        <v>332</v>
      </c>
      <c r="E222" s="63">
        <v>146</v>
      </c>
      <c r="F222" t="str">
        <f t="shared" si="9"/>
        <v>M050</v>
      </c>
      <c r="G222">
        <f t="shared" si="10"/>
        <v>146</v>
      </c>
      <c r="H222" t="str">
        <f t="shared" si="11"/>
        <v>LocalBus</v>
      </c>
    </row>
    <row r="223" spans="1:8" x14ac:dyDescent="0.25">
      <c r="A223" s="63">
        <v>4093</v>
      </c>
      <c r="B223" s="63" t="s">
        <v>1022</v>
      </c>
      <c r="C223" s="63" t="s">
        <v>331</v>
      </c>
      <c r="D223" s="63" t="s">
        <v>332</v>
      </c>
      <c r="E223" s="63">
        <v>372</v>
      </c>
      <c r="F223" t="str">
        <f t="shared" si="9"/>
        <v>M055</v>
      </c>
      <c r="G223">
        <f t="shared" si="10"/>
        <v>372</v>
      </c>
      <c r="H223" t="str">
        <f t="shared" si="11"/>
        <v>LocalBus</v>
      </c>
    </row>
    <row r="224" spans="1:8" x14ac:dyDescent="0.25">
      <c r="A224" s="63">
        <v>4095</v>
      </c>
      <c r="B224" s="63" t="s">
        <v>1023</v>
      </c>
      <c r="C224" s="63" t="s">
        <v>331</v>
      </c>
      <c r="D224" s="63" t="s">
        <v>332</v>
      </c>
      <c r="E224" s="63">
        <v>323</v>
      </c>
      <c r="F224" t="str">
        <f t="shared" si="9"/>
        <v>M056</v>
      </c>
      <c r="G224">
        <f t="shared" si="10"/>
        <v>323</v>
      </c>
      <c r="H224" t="str">
        <f t="shared" si="11"/>
        <v>LocalBus</v>
      </c>
    </row>
    <row r="225" spans="1:8" x14ac:dyDescent="0.25">
      <c r="A225" s="63">
        <v>4097</v>
      </c>
      <c r="B225" s="63" t="s">
        <v>1024</v>
      </c>
      <c r="C225" s="63" t="s">
        <v>331</v>
      </c>
      <c r="D225" s="63" t="s">
        <v>332</v>
      </c>
      <c r="E225" s="63">
        <v>269</v>
      </c>
      <c r="F225" t="str">
        <f t="shared" si="9"/>
        <v>M057</v>
      </c>
      <c r="G225">
        <f t="shared" si="10"/>
        <v>269</v>
      </c>
      <c r="H225" t="str">
        <f t="shared" si="11"/>
        <v>LocalBus</v>
      </c>
    </row>
    <row r="226" spans="1:8" x14ac:dyDescent="0.25">
      <c r="A226" s="63">
        <v>4098</v>
      </c>
      <c r="B226" s="63" t="s">
        <v>515</v>
      </c>
      <c r="C226" s="63" t="s">
        <v>331</v>
      </c>
      <c r="D226" s="63" t="s">
        <v>332</v>
      </c>
      <c r="E226" s="63">
        <v>337</v>
      </c>
      <c r="F226" t="str">
        <f t="shared" si="9"/>
        <v>M060</v>
      </c>
      <c r="G226">
        <f t="shared" si="10"/>
        <v>337</v>
      </c>
      <c r="H226" t="str">
        <f t="shared" si="11"/>
        <v>LocalBus</v>
      </c>
    </row>
    <row r="227" spans="1:8" x14ac:dyDescent="0.25">
      <c r="A227" s="63">
        <v>4099</v>
      </c>
      <c r="B227" s="63" t="s">
        <v>516</v>
      </c>
      <c r="C227" s="63" t="s">
        <v>331</v>
      </c>
      <c r="D227" s="63" t="s">
        <v>332</v>
      </c>
      <c r="E227" s="63">
        <v>670</v>
      </c>
      <c r="F227" t="str">
        <f t="shared" si="9"/>
        <v>M060</v>
      </c>
      <c r="G227">
        <f t="shared" si="10"/>
        <v>670</v>
      </c>
      <c r="H227" t="str">
        <f t="shared" si="11"/>
        <v>LocalBus</v>
      </c>
    </row>
    <row r="228" spans="1:8" x14ac:dyDescent="0.25">
      <c r="A228" s="63">
        <v>4100</v>
      </c>
      <c r="B228" s="63" t="s">
        <v>517</v>
      </c>
      <c r="C228" s="63" t="s">
        <v>331</v>
      </c>
      <c r="D228" s="63" t="s">
        <v>332</v>
      </c>
      <c r="E228" s="63" t="s">
        <v>363</v>
      </c>
      <c r="F228" t="str">
        <f t="shared" si="9"/>
        <v>M061</v>
      </c>
      <c r="G228" t="str">
        <f t="shared" si="10"/>
        <v>-</v>
      </c>
      <c r="H228" t="str">
        <f t="shared" si="11"/>
        <v>LocalBus</v>
      </c>
    </row>
    <row r="229" spans="1:8" x14ac:dyDescent="0.25">
      <c r="A229" s="63">
        <v>4101</v>
      </c>
      <c r="B229" s="63" t="s">
        <v>518</v>
      </c>
      <c r="C229" s="63" t="s">
        <v>331</v>
      </c>
      <c r="D229" s="63" t="s">
        <v>332</v>
      </c>
      <c r="E229" s="63" t="s">
        <v>363</v>
      </c>
      <c r="F229" t="str">
        <f t="shared" si="9"/>
        <v>M061</v>
      </c>
      <c r="G229" t="str">
        <f t="shared" si="10"/>
        <v>-</v>
      </c>
      <c r="H229" t="str">
        <f t="shared" si="11"/>
        <v>LocalBus</v>
      </c>
    </row>
    <row r="230" spans="1:8" x14ac:dyDescent="0.25">
      <c r="A230" s="63">
        <v>4103</v>
      </c>
      <c r="B230" s="63" t="s">
        <v>1025</v>
      </c>
      <c r="C230" s="63" t="s">
        <v>331</v>
      </c>
      <c r="D230" s="63" t="s">
        <v>332</v>
      </c>
      <c r="E230" s="63">
        <v>197</v>
      </c>
      <c r="F230" t="str">
        <f t="shared" si="9"/>
        <v>M062</v>
      </c>
      <c r="G230">
        <f t="shared" si="10"/>
        <v>197</v>
      </c>
      <c r="H230" t="str">
        <f t="shared" si="11"/>
        <v>LocalBus</v>
      </c>
    </row>
    <row r="231" spans="1:8" x14ac:dyDescent="0.25">
      <c r="A231" s="63">
        <v>4104</v>
      </c>
      <c r="B231" s="63" t="s">
        <v>1026</v>
      </c>
      <c r="C231" s="63" t="s">
        <v>449</v>
      </c>
      <c r="D231" s="63" t="s">
        <v>450</v>
      </c>
      <c r="E231" s="63">
        <v>329</v>
      </c>
      <c r="F231" t="str">
        <f t="shared" si="9"/>
        <v>M064</v>
      </c>
      <c r="G231">
        <f t="shared" si="10"/>
        <v>329</v>
      </c>
      <c r="H231" t="str">
        <f t="shared" si="11"/>
        <v>ExpBus</v>
      </c>
    </row>
    <row r="232" spans="1:8" x14ac:dyDescent="0.25">
      <c r="A232" s="63">
        <v>4106</v>
      </c>
      <c r="B232" s="63" t="s">
        <v>519</v>
      </c>
      <c r="C232" s="63" t="s">
        <v>331</v>
      </c>
      <c r="D232" s="63" t="s">
        <v>332</v>
      </c>
      <c r="E232" s="63">
        <v>71</v>
      </c>
      <c r="F232" t="str">
        <f t="shared" si="9"/>
        <v>M065</v>
      </c>
      <c r="G232">
        <f t="shared" si="10"/>
        <v>71</v>
      </c>
      <c r="H232" t="str">
        <f t="shared" si="11"/>
        <v>LocalBus</v>
      </c>
    </row>
    <row r="233" spans="1:8" x14ac:dyDescent="0.25">
      <c r="A233" s="63">
        <v>4107</v>
      </c>
      <c r="B233" s="63" t="s">
        <v>520</v>
      </c>
      <c r="C233" s="63" t="s">
        <v>331</v>
      </c>
      <c r="D233" s="63" t="s">
        <v>332</v>
      </c>
      <c r="E233" s="63">
        <v>114</v>
      </c>
      <c r="F233" t="str">
        <f t="shared" si="9"/>
        <v>M065</v>
      </c>
      <c r="G233">
        <f t="shared" si="10"/>
        <v>114</v>
      </c>
      <c r="H233" t="str">
        <f t="shared" si="11"/>
        <v>LocalBus</v>
      </c>
    </row>
    <row r="234" spans="1:8" x14ac:dyDescent="0.25">
      <c r="A234" s="63">
        <v>4108</v>
      </c>
      <c r="B234" s="63" t="s">
        <v>521</v>
      </c>
      <c r="C234" s="63" t="s">
        <v>449</v>
      </c>
      <c r="D234" s="63" t="s">
        <v>450</v>
      </c>
      <c r="E234" s="63">
        <v>9</v>
      </c>
      <c r="F234" t="str">
        <f t="shared" si="9"/>
        <v>M066</v>
      </c>
      <c r="G234">
        <f t="shared" si="10"/>
        <v>9</v>
      </c>
      <c r="H234" t="str">
        <f t="shared" si="11"/>
        <v>ExpBus</v>
      </c>
    </row>
    <row r="235" spans="1:8" x14ac:dyDescent="0.25">
      <c r="A235" s="63">
        <v>4109</v>
      </c>
      <c r="B235" s="63" t="s">
        <v>522</v>
      </c>
      <c r="C235" s="63" t="s">
        <v>449</v>
      </c>
      <c r="D235" s="63" t="s">
        <v>450</v>
      </c>
      <c r="E235" s="63">
        <v>197</v>
      </c>
      <c r="F235" t="str">
        <f t="shared" si="9"/>
        <v>M066</v>
      </c>
      <c r="G235">
        <f t="shared" si="10"/>
        <v>197</v>
      </c>
      <c r="H235" t="str">
        <f t="shared" si="11"/>
        <v>ExpBus</v>
      </c>
    </row>
    <row r="236" spans="1:8" x14ac:dyDescent="0.25">
      <c r="A236" s="63">
        <v>4110</v>
      </c>
      <c r="B236" s="63" t="s">
        <v>523</v>
      </c>
      <c r="C236" s="63" t="s">
        <v>331</v>
      </c>
      <c r="D236" s="63" t="s">
        <v>332</v>
      </c>
      <c r="E236" s="63">
        <v>20</v>
      </c>
      <c r="F236" t="str">
        <f t="shared" si="9"/>
        <v>M067</v>
      </c>
      <c r="G236">
        <f t="shared" si="10"/>
        <v>20</v>
      </c>
      <c r="H236" t="str">
        <f t="shared" si="11"/>
        <v>LocalBus</v>
      </c>
    </row>
    <row r="237" spans="1:8" x14ac:dyDescent="0.25">
      <c r="A237" s="63">
        <v>4111</v>
      </c>
      <c r="B237" s="63" t="s">
        <v>524</v>
      </c>
      <c r="C237" s="63" t="s">
        <v>331</v>
      </c>
      <c r="D237" s="63" t="s">
        <v>332</v>
      </c>
      <c r="E237" s="63">
        <v>139</v>
      </c>
      <c r="F237" t="str">
        <f t="shared" si="9"/>
        <v>M067</v>
      </c>
      <c r="G237">
        <f t="shared" si="10"/>
        <v>139</v>
      </c>
      <c r="H237" t="str">
        <f t="shared" si="11"/>
        <v>LocalBus</v>
      </c>
    </row>
    <row r="238" spans="1:8" x14ac:dyDescent="0.25">
      <c r="A238" s="63">
        <v>4112</v>
      </c>
      <c r="B238" s="63" t="s">
        <v>525</v>
      </c>
      <c r="C238" s="63" t="s">
        <v>331</v>
      </c>
      <c r="D238" s="63" t="s">
        <v>332</v>
      </c>
      <c r="E238" s="63">
        <v>10</v>
      </c>
      <c r="F238" t="str">
        <f t="shared" si="9"/>
        <v>M068</v>
      </c>
      <c r="G238">
        <f t="shared" si="10"/>
        <v>10</v>
      </c>
      <c r="H238" t="str">
        <f t="shared" si="11"/>
        <v>LocalBus</v>
      </c>
    </row>
    <row r="239" spans="1:8" x14ac:dyDescent="0.25">
      <c r="A239" s="63">
        <v>4113</v>
      </c>
      <c r="B239" s="63" t="s">
        <v>526</v>
      </c>
      <c r="C239" s="63" t="s">
        <v>331</v>
      </c>
      <c r="D239" s="63" t="s">
        <v>332</v>
      </c>
      <c r="E239" s="63">
        <v>37</v>
      </c>
      <c r="F239" t="str">
        <f t="shared" si="9"/>
        <v>M068</v>
      </c>
      <c r="G239">
        <f t="shared" si="10"/>
        <v>37</v>
      </c>
      <c r="H239" t="str">
        <f t="shared" si="11"/>
        <v>LocalBus</v>
      </c>
    </row>
    <row r="240" spans="1:8" x14ac:dyDescent="0.25">
      <c r="A240" s="63">
        <v>4114</v>
      </c>
      <c r="B240" s="63" t="s">
        <v>527</v>
      </c>
      <c r="C240" s="63" t="s">
        <v>331</v>
      </c>
      <c r="D240" s="63" t="s">
        <v>332</v>
      </c>
      <c r="E240" s="63">
        <v>432</v>
      </c>
      <c r="F240" t="str">
        <f t="shared" si="9"/>
        <v>M070</v>
      </c>
      <c r="G240">
        <f t="shared" si="10"/>
        <v>432</v>
      </c>
      <c r="H240" t="str">
        <f t="shared" si="11"/>
        <v>LocalBus</v>
      </c>
    </row>
    <row r="241" spans="1:8" x14ac:dyDescent="0.25">
      <c r="A241" s="63">
        <v>4115</v>
      </c>
      <c r="B241" s="63" t="s">
        <v>528</v>
      </c>
      <c r="C241" s="63" t="s">
        <v>331</v>
      </c>
      <c r="D241" s="63" t="s">
        <v>332</v>
      </c>
      <c r="E241" s="63">
        <v>1128</v>
      </c>
      <c r="F241" t="str">
        <f t="shared" si="9"/>
        <v>M070</v>
      </c>
      <c r="G241">
        <f t="shared" si="10"/>
        <v>1128</v>
      </c>
      <c r="H241" t="str">
        <f t="shared" si="11"/>
        <v>LocalBus</v>
      </c>
    </row>
    <row r="242" spans="1:8" x14ac:dyDescent="0.25">
      <c r="A242" s="63">
        <v>4117</v>
      </c>
      <c r="B242" s="63" t="s">
        <v>530</v>
      </c>
      <c r="C242" s="63" t="s">
        <v>449</v>
      </c>
      <c r="D242" s="63" t="s">
        <v>450</v>
      </c>
      <c r="E242" s="63">
        <v>824</v>
      </c>
      <c r="F242" t="str">
        <f t="shared" si="9"/>
        <v>M071</v>
      </c>
      <c r="G242">
        <f t="shared" si="10"/>
        <v>824</v>
      </c>
      <c r="H242" t="str">
        <f t="shared" si="11"/>
        <v>ExpBus</v>
      </c>
    </row>
    <row r="243" spans="1:8" x14ac:dyDescent="0.25">
      <c r="A243" s="63">
        <v>4118</v>
      </c>
      <c r="B243" s="63" t="s">
        <v>531</v>
      </c>
      <c r="C243" s="63" t="s">
        <v>449</v>
      </c>
      <c r="D243" s="63" t="s">
        <v>450</v>
      </c>
      <c r="E243" s="63">
        <v>673</v>
      </c>
      <c r="F243" t="str">
        <f t="shared" si="9"/>
        <v>M071</v>
      </c>
      <c r="G243">
        <f t="shared" si="10"/>
        <v>673</v>
      </c>
      <c r="H243" t="str">
        <f t="shared" si="11"/>
        <v>ExpBus</v>
      </c>
    </row>
    <row r="244" spans="1:8" x14ac:dyDescent="0.25">
      <c r="A244" s="63">
        <v>4120</v>
      </c>
      <c r="B244" s="63" t="s">
        <v>533</v>
      </c>
      <c r="C244" s="63" t="s">
        <v>449</v>
      </c>
      <c r="D244" s="63" t="s">
        <v>450</v>
      </c>
      <c r="E244" s="63">
        <v>430</v>
      </c>
      <c r="F244" t="str">
        <f t="shared" si="9"/>
        <v>M072</v>
      </c>
      <c r="G244">
        <f t="shared" si="10"/>
        <v>430</v>
      </c>
      <c r="H244" t="str">
        <f t="shared" si="11"/>
        <v>ExpBus</v>
      </c>
    </row>
    <row r="245" spans="1:8" x14ac:dyDescent="0.25">
      <c r="A245" s="63">
        <v>4121</v>
      </c>
      <c r="B245" s="63" t="s">
        <v>534</v>
      </c>
      <c r="C245" s="63" t="s">
        <v>449</v>
      </c>
      <c r="D245" s="63" t="s">
        <v>450</v>
      </c>
      <c r="E245" s="63">
        <v>685</v>
      </c>
      <c r="F245" t="str">
        <f t="shared" si="9"/>
        <v>M072</v>
      </c>
      <c r="G245">
        <f t="shared" si="10"/>
        <v>685</v>
      </c>
      <c r="H245" t="str">
        <f t="shared" si="11"/>
        <v>ExpBus</v>
      </c>
    </row>
    <row r="246" spans="1:8" x14ac:dyDescent="0.25">
      <c r="A246" s="63">
        <v>4123</v>
      </c>
      <c r="B246" s="63" t="s">
        <v>536</v>
      </c>
      <c r="C246" s="63" t="s">
        <v>449</v>
      </c>
      <c r="D246" s="63" t="s">
        <v>450</v>
      </c>
      <c r="E246" s="63">
        <v>1514</v>
      </c>
      <c r="F246" t="str">
        <f t="shared" si="9"/>
        <v>M073</v>
      </c>
      <c r="G246">
        <f t="shared" si="10"/>
        <v>1514</v>
      </c>
      <c r="H246" t="str">
        <f t="shared" si="11"/>
        <v>ExpBus</v>
      </c>
    </row>
    <row r="247" spans="1:8" x14ac:dyDescent="0.25">
      <c r="A247" s="63">
        <v>4124</v>
      </c>
      <c r="B247" s="63" t="s">
        <v>537</v>
      </c>
      <c r="C247" s="63" t="s">
        <v>449</v>
      </c>
      <c r="D247" s="63" t="s">
        <v>450</v>
      </c>
      <c r="E247" s="63">
        <v>875</v>
      </c>
      <c r="F247" t="str">
        <f t="shared" si="9"/>
        <v>M073</v>
      </c>
      <c r="G247">
        <f t="shared" si="10"/>
        <v>875</v>
      </c>
      <c r="H247" t="str">
        <f t="shared" si="11"/>
        <v>ExpBus</v>
      </c>
    </row>
    <row r="248" spans="1:8" x14ac:dyDescent="0.25">
      <c r="A248" s="63">
        <v>4125</v>
      </c>
      <c r="B248" s="63" t="s">
        <v>1027</v>
      </c>
      <c r="C248" s="63" t="s">
        <v>449</v>
      </c>
      <c r="D248" s="63" t="s">
        <v>450</v>
      </c>
      <c r="E248" s="63">
        <v>1388</v>
      </c>
      <c r="F248" t="str">
        <f t="shared" si="9"/>
        <v>M074</v>
      </c>
      <c r="G248">
        <f t="shared" si="10"/>
        <v>1388</v>
      </c>
      <c r="H248" t="str">
        <f t="shared" si="11"/>
        <v>ExpBus</v>
      </c>
    </row>
    <row r="249" spans="1:8" x14ac:dyDescent="0.25">
      <c r="A249" s="63">
        <v>4127</v>
      </c>
      <c r="B249" s="63" t="s">
        <v>538</v>
      </c>
      <c r="C249" s="63" t="s">
        <v>331</v>
      </c>
      <c r="D249" s="63" t="s">
        <v>332</v>
      </c>
      <c r="E249" s="63">
        <v>955</v>
      </c>
      <c r="F249" t="str">
        <f t="shared" si="9"/>
        <v>M075</v>
      </c>
      <c r="G249">
        <f t="shared" si="10"/>
        <v>955</v>
      </c>
      <c r="H249" t="str">
        <f t="shared" si="11"/>
        <v>LocalBus</v>
      </c>
    </row>
    <row r="250" spans="1:8" x14ac:dyDescent="0.25">
      <c r="A250" s="63">
        <v>4128</v>
      </c>
      <c r="B250" s="63" t="s">
        <v>539</v>
      </c>
      <c r="C250" s="63" t="s">
        <v>331</v>
      </c>
      <c r="D250" s="63" t="s">
        <v>332</v>
      </c>
      <c r="E250" s="63">
        <v>350</v>
      </c>
      <c r="F250" t="str">
        <f t="shared" si="9"/>
        <v>M075</v>
      </c>
      <c r="G250">
        <f t="shared" si="10"/>
        <v>350</v>
      </c>
      <c r="H250" t="str">
        <f t="shared" si="11"/>
        <v>LocalBus</v>
      </c>
    </row>
    <row r="251" spans="1:8" x14ac:dyDescent="0.25">
      <c r="A251" s="63">
        <v>4130</v>
      </c>
      <c r="B251" s="63" t="s">
        <v>1028</v>
      </c>
      <c r="C251" s="63" t="s">
        <v>331</v>
      </c>
      <c r="D251" s="63" t="s">
        <v>332</v>
      </c>
      <c r="E251" s="63">
        <v>1293</v>
      </c>
      <c r="F251" t="str">
        <f t="shared" si="9"/>
        <v>M076</v>
      </c>
      <c r="G251">
        <f t="shared" si="10"/>
        <v>1293</v>
      </c>
      <c r="H251" t="str">
        <f t="shared" si="11"/>
        <v>LocalBus</v>
      </c>
    </row>
    <row r="252" spans="1:8" x14ac:dyDescent="0.25">
      <c r="A252" s="63">
        <v>4132</v>
      </c>
      <c r="B252" s="63" t="s">
        <v>1029</v>
      </c>
      <c r="C252" s="63" t="s">
        <v>449</v>
      </c>
      <c r="D252" s="63" t="s">
        <v>450</v>
      </c>
      <c r="E252" s="63">
        <v>1114</v>
      </c>
      <c r="F252" t="str">
        <f t="shared" si="9"/>
        <v>M077</v>
      </c>
      <c r="G252">
        <f t="shared" si="10"/>
        <v>1114</v>
      </c>
      <c r="H252" t="str">
        <f t="shared" si="11"/>
        <v>ExpBus</v>
      </c>
    </row>
    <row r="253" spans="1:8" x14ac:dyDescent="0.25">
      <c r="A253" s="63">
        <v>4134</v>
      </c>
      <c r="B253" s="63" t="s">
        <v>540</v>
      </c>
      <c r="C253" s="63" t="s">
        <v>331</v>
      </c>
      <c r="D253" s="63" t="s">
        <v>332</v>
      </c>
      <c r="E253" s="63" t="s">
        <v>363</v>
      </c>
      <c r="F253" t="str">
        <f t="shared" si="9"/>
        <v>M098</v>
      </c>
      <c r="G253" t="str">
        <f t="shared" si="10"/>
        <v>-</v>
      </c>
      <c r="H253" t="str">
        <f t="shared" si="11"/>
        <v>LocalBus</v>
      </c>
    </row>
    <row r="254" spans="1:8" x14ac:dyDescent="0.25">
      <c r="A254" s="63">
        <v>4135</v>
      </c>
      <c r="B254" s="63" t="s">
        <v>541</v>
      </c>
      <c r="C254" s="63" t="s">
        <v>331</v>
      </c>
      <c r="D254" s="63" t="s">
        <v>332</v>
      </c>
      <c r="E254" s="63" t="s">
        <v>363</v>
      </c>
      <c r="F254" t="str">
        <f t="shared" si="9"/>
        <v>M098</v>
      </c>
      <c r="G254" t="str">
        <f t="shared" si="10"/>
        <v>-</v>
      </c>
      <c r="H254" t="str">
        <f t="shared" si="11"/>
        <v>LocalBus</v>
      </c>
    </row>
    <row r="255" spans="1:8" x14ac:dyDescent="0.25">
      <c r="A255" s="63">
        <v>4136</v>
      </c>
      <c r="B255" s="63" t="s">
        <v>542</v>
      </c>
      <c r="C255" s="63" t="s">
        <v>331</v>
      </c>
      <c r="D255" s="63" t="s">
        <v>332</v>
      </c>
      <c r="E255" s="63">
        <v>11</v>
      </c>
      <c r="F255" t="str">
        <f t="shared" si="9"/>
        <v>M099</v>
      </c>
      <c r="G255">
        <f t="shared" si="10"/>
        <v>11</v>
      </c>
      <c r="H255" t="str">
        <f t="shared" si="11"/>
        <v>LocalBus</v>
      </c>
    </row>
    <row r="256" spans="1:8" x14ac:dyDescent="0.25">
      <c r="A256" s="63">
        <v>4137</v>
      </c>
      <c r="B256" s="63" t="s">
        <v>543</v>
      </c>
      <c r="C256" s="63" t="s">
        <v>331</v>
      </c>
      <c r="D256" s="63" t="s">
        <v>332</v>
      </c>
      <c r="E256" s="63" t="s">
        <v>363</v>
      </c>
      <c r="F256" t="str">
        <f t="shared" si="9"/>
        <v>M099</v>
      </c>
      <c r="G256" t="str">
        <f t="shared" si="10"/>
        <v>-</v>
      </c>
      <c r="H256" t="str">
        <f t="shared" si="11"/>
        <v>LocalBus</v>
      </c>
    </row>
    <row r="257" spans="1:8" x14ac:dyDescent="0.25">
      <c r="A257" s="63">
        <v>4138</v>
      </c>
      <c r="B257" s="63" t="s">
        <v>544</v>
      </c>
      <c r="C257" s="63" t="s">
        <v>331</v>
      </c>
      <c r="D257" s="63" t="s">
        <v>332</v>
      </c>
      <c r="E257" s="63">
        <v>422</v>
      </c>
      <c r="F257" t="str">
        <f t="shared" si="9"/>
        <v>M101</v>
      </c>
      <c r="G257">
        <f t="shared" si="10"/>
        <v>422</v>
      </c>
      <c r="H257" t="str">
        <f t="shared" si="11"/>
        <v>LocalBus</v>
      </c>
    </row>
    <row r="258" spans="1:8" x14ac:dyDescent="0.25">
      <c r="A258" s="63">
        <v>4139</v>
      </c>
      <c r="B258" s="63" t="s">
        <v>545</v>
      </c>
      <c r="C258" s="63" t="s">
        <v>331</v>
      </c>
      <c r="D258" s="63" t="s">
        <v>332</v>
      </c>
      <c r="E258" s="63">
        <v>1289</v>
      </c>
      <c r="F258" t="str">
        <f t="shared" si="9"/>
        <v>M101</v>
      </c>
      <c r="G258">
        <f t="shared" si="10"/>
        <v>1289</v>
      </c>
      <c r="H258" t="str">
        <f t="shared" si="11"/>
        <v>LocalBus</v>
      </c>
    </row>
    <row r="259" spans="1:8" x14ac:dyDescent="0.25">
      <c r="A259" s="63">
        <v>4141</v>
      </c>
      <c r="B259" s="63" t="s">
        <v>1030</v>
      </c>
      <c r="C259" s="63" t="s">
        <v>331</v>
      </c>
      <c r="D259" s="63" t="s">
        <v>332</v>
      </c>
      <c r="E259" s="63">
        <v>1175</v>
      </c>
      <c r="F259" t="str">
        <f t="shared" ref="F259:F322" si="12">LEFT(B259,LEN(B259)-2)</f>
        <v>M102</v>
      </c>
      <c r="G259">
        <f t="shared" ref="G259:G322" si="13">E259</f>
        <v>1175</v>
      </c>
      <c r="H259" t="str">
        <f t="shared" ref="H259:H322" si="14">D259</f>
        <v>LocalBus</v>
      </c>
    </row>
    <row r="260" spans="1:8" x14ac:dyDescent="0.25">
      <c r="A260" s="63">
        <v>4142</v>
      </c>
      <c r="B260" s="63" t="s">
        <v>546</v>
      </c>
      <c r="C260" s="63" t="s">
        <v>331</v>
      </c>
      <c r="D260" s="63" t="s">
        <v>332</v>
      </c>
      <c r="E260" s="63">
        <v>71</v>
      </c>
      <c r="F260" t="str">
        <f t="shared" si="12"/>
        <v>M105</v>
      </c>
      <c r="G260">
        <f t="shared" si="13"/>
        <v>71</v>
      </c>
      <c r="H260" t="str">
        <f t="shared" si="14"/>
        <v>LocalBus</v>
      </c>
    </row>
    <row r="261" spans="1:8" x14ac:dyDescent="0.25">
      <c r="A261" s="63">
        <v>4143</v>
      </c>
      <c r="B261" s="63" t="s">
        <v>547</v>
      </c>
      <c r="C261" s="63" t="s">
        <v>331</v>
      </c>
      <c r="D261" s="63" t="s">
        <v>332</v>
      </c>
      <c r="E261" s="63">
        <v>57</v>
      </c>
      <c r="F261" t="str">
        <f t="shared" si="12"/>
        <v>M105</v>
      </c>
      <c r="G261">
        <f t="shared" si="13"/>
        <v>57</v>
      </c>
      <c r="H261" t="str">
        <f t="shared" si="14"/>
        <v>LocalBus</v>
      </c>
    </row>
    <row r="262" spans="1:8" x14ac:dyDescent="0.25">
      <c r="A262" s="63">
        <v>4144</v>
      </c>
      <c r="B262" s="63" t="s">
        <v>548</v>
      </c>
      <c r="C262" s="63" t="s">
        <v>331</v>
      </c>
      <c r="D262" s="63" t="s">
        <v>332</v>
      </c>
      <c r="E262" s="63">
        <v>14</v>
      </c>
      <c r="F262" t="str">
        <f t="shared" si="12"/>
        <v>M106</v>
      </c>
      <c r="G262">
        <f t="shared" si="13"/>
        <v>14</v>
      </c>
      <c r="H262" t="str">
        <f t="shared" si="14"/>
        <v>LocalBus</v>
      </c>
    </row>
    <row r="263" spans="1:8" x14ac:dyDescent="0.25">
      <c r="A263" s="63">
        <v>4145</v>
      </c>
      <c r="B263" s="63" t="s">
        <v>549</v>
      </c>
      <c r="C263" s="63" t="s">
        <v>331</v>
      </c>
      <c r="D263" s="63" t="s">
        <v>332</v>
      </c>
      <c r="E263" s="63">
        <v>129</v>
      </c>
      <c r="F263" t="str">
        <f t="shared" si="12"/>
        <v>M106</v>
      </c>
      <c r="G263">
        <f t="shared" si="13"/>
        <v>129</v>
      </c>
      <c r="H263" t="str">
        <f t="shared" si="14"/>
        <v>LocalBus</v>
      </c>
    </row>
    <row r="264" spans="1:8" x14ac:dyDescent="0.25">
      <c r="A264" s="63">
        <v>4146</v>
      </c>
      <c r="B264" s="63" t="s">
        <v>550</v>
      </c>
      <c r="C264" s="63" t="s">
        <v>331</v>
      </c>
      <c r="D264" s="63" t="s">
        <v>332</v>
      </c>
      <c r="E264" s="63">
        <v>317</v>
      </c>
      <c r="F264" t="str">
        <f t="shared" si="12"/>
        <v>M107</v>
      </c>
      <c r="G264">
        <f t="shared" si="13"/>
        <v>317</v>
      </c>
      <c r="H264" t="str">
        <f t="shared" si="14"/>
        <v>LocalBus</v>
      </c>
    </row>
    <row r="265" spans="1:8" x14ac:dyDescent="0.25">
      <c r="A265" s="63">
        <v>4147</v>
      </c>
      <c r="B265" s="63" t="s">
        <v>551</v>
      </c>
      <c r="C265" s="63" t="s">
        <v>331</v>
      </c>
      <c r="D265" s="63" t="s">
        <v>332</v>
      </c>
      <c r="E265" s="63">
        <v>76</v>
      </c>
      <c r="F265" t="str">
        <f t="shared" si="12"/>
        <v>M107</v>
      </c>
      <c r="G265">
        <f t="shared" si="13"/>
        <v>76</v>
      </c>
      <c r="H265" t="str">
        <f t="shared" si="14"/>
        <v>LocalBus</v>
      </c>
    </row>
    <row r="266" spans="1:8" x14ac:dyDescent="0.25">
      <c r="A266" s="63">
        <v>4148</v>
      </c>
      <c r="B266" s="63" t="s">
        <v>552</v>
      </c>
      <c r="C266" s="63" t="s">
        <v>331</v>
      </c>
      <c r="D266" s="63" t="s">
        <v>332</v>
      </c>
      <c r="E266" s="63">
        <v>23</v>
      </c>
      <c r="F266" t="str">
        <f t="shared" si="12"/>
        <v>M110</v>
      </c>
      <c r="G266">
        <f t="shared" si="13"/>
        <v>23</v>
      </c>
      <c r="H266" t="str">
        <f t="shared" si="14"/>
        <v>LocalBus</v>
      </c>
    </row>
    <row r="267" spans="1:8" x14ac:dyDescent="0.25">
      <c r="A267" s="63">
        <v>4149</v>
      </c>
      <c r="B267" s="63" t="s">
        <v>553</v>
      </c>
      <c r="C267" s="63" t="s">
        <v>331</v>
      </c>
      <c r="D267" s="63" t="s">
        <v>332</v>
      </c>
      <c r="E267" s="63">
        <v>22</v>
      </c>
      <c r="F267" t="str">
        <f t="shared" si="12"/>
        <v>M110</v>
      </c>
      <c r="G267">
        <f t="shared" si="13"/>
        <v>22</v>
      </c>
      <c r="H267" t="str">
        <f t="shared" si="14"/>
        <v>LocalBus</v>
      </c>
    </row>
    <row r="268" spans="1:8" x14ac:dyDescent="0.25">
      <c r="A268" s="63">
        <v>4151</v>
      </c>
      <c r="B268" s="63" t="s">
        <v>1031</v>
      </c>
      <c r="C268" s="63" t="s">
        <v>331</v>
      </c>
      <c r="D268" s="63" t="s">
        <v>332</v>
      </c>
      <c r="E268" s="63">
        <v>403</v>
      </c>
      <c r="F268" t="str">
        <f t="shared" si="12"/>
        <v>M111</v>
      </c>
      <c r="G268">
        <f t="shared" si="13"/>
        <v>403</v>
      </c>
      <c r="H268" t="str">
        <f t="shared" si="14"/>
        <v>LocalBus</v>
      </c>
    </row>
    <row r="269" spans="1:8" x14ac:dyDescent="0.25">
      <c r="A269" s="63">
        <v>4153</v>
      </c>
      <c r="B269" s="63" t="s">
        <v>554</v>
      </c>
      <c r="C269" s="63" t="s">
        <v>331</v>
      </c>
      <c r="D269" s="63" t="s">
        <v>332</v>
      </c>
      <c r="E269" s="63" t="s">
        <v>363</v>
      </c>
      <c r="F269" t="str">
        <f t="shared" si="12"/>
        <v>M113</v>
      </c>
      <c r="G269" t="str">
        <f t="shared" si="13"/>
        <v>-</v>
      </c>
      <c r="H269" t="str">
        <f t="shared" si="14"/>
        <v>LocalBus</v>
      </c>
    </row>
    <row r="270" spans="1:8" x14ac:dyDescent="0.25">
      <c r="A270" s="63">
        <v>4154</v>
      </c>
      <c r="B270" s="63" t="s">
        <v>555</v>
      </c>
      <c r="C270" s="63" t="s">
        <v>331</v>
      </c>
      <c r="D270" s="63" t="s">
        <v>332</v>
      </c>
      <c r="E270" s="63">
        <v>30</v>
      </c>
      <c r="F270" t="str">
        <f t="shared" si="12"/>
        <v>M113</v>
      </c>
      <c r="G270">
        <f t="shared" si="13"/>
        <v>30</v>
      </c>
      <c r="H270" t="str">
        <f t="shared" si="14"/>
        <v>LocalBus</v>
      </c>
    </row>
    <row r="271" spans="1:8" x14ac:dyDescent="0.25">
      <c r="A271" s="63">
        <v>4156</v>
      </c>
      <c r="B271" s="63" t="s">
        <v>1282</v>
      </c>
      <c r="C271" s="63" t="s">
        <v>331</v>
      </c>
      <c r="D271" s="63" t="s">
        <v>332</v>
      </c>
      <c r="E271" s="63">
        <v>233</v>
      </c>
      <c r="F271" t="str">
        <f t="shared" si="12"/>
        <v>M1140</v>
      </c>
      <c r="G271">
        <f t="shared" si="13"/>
        <v>233</v>
      </c>
      <c r="H271" t="str">
        <f t="shared" si="14"/>
        <v>LocalBus</v>
      </c>
    </row>
    <row r="272" spans="1:8" x14ac:dyDescent="0.25">
      <c r="A272" s="63">
        <v>4158</v>
      </c>
      <c r="B272" s="63" t="s">
        <v>1033</v>
      </c>
      <c r="C272" s="63" t="s">
        <v>449</v>
      </c>
      <c r="D272" s="63" t="s">
        <v>450</v>
      </c>
      <c r="E272" s="63">
        <v>517</v>
      </c>
      <c r="F272" t="str">
        <f t="shared" si="12"/>
        <v>M116</v>
      </c>
      <c r="G272">
        <f t="shared" si="13"/>
        <v>517</v>
      </c>
      <c r="H272" t="str">
        <f t="shared" si="14"/>
        <v>ExpBus</v>
      </c>
    </row>
    <row r="273" spans="1:8" x14ac:dyDescent="0.25">
      <c r="A273" s="63">
        <v>4160</v>
      </c>
      <c r="B273" s="63" t="s">
        <v>556</v>
      </c>
      <c r="C273" s="63" t="s">
        <v>449</v>
      </c>
      <c r="D273" s="63" t="s">
        <v>450</v>
      </c>
      <c r="E273" s="63">
        <v>231</v>
      </c>
      <c r="F273" t="str">
        <f t="shared" si="12"/>
        <v>M118</v>
      </c>
      <c r="G273">
        <f t="shared" si="13"/>
        <v>231</v>
      </c>
      <c r="H273" t="str">
        <f t="shared" si="14"/>
        <v>ExpBus</v>
      </c>
    </row>
    <row r="274" spans="1:8" x14ac:dyDescent="0.25">
      <c r="A274" s="63">
        <v>4161</v>
      </c>
      <c r="B274" s="63" t="s">
        <v>557</v>
      </c>
      <c r="C274" s="63" t="s">
        <v>331</v>
      </c>
      <c r="D274" s="63" t="s">
        <v>332</v>
      </c>
      <c r="E274" s="63">
        <v>29</v>
      </c>
      <c r="F274" t="str">
        <f t="shared" si="12"/>
        <v>M118</v>
      </c>
      <c r="G274">
        <f t="shared" si="13"/>
        <v>29</v>
      </c>
      <c r="H274" t="str">
        <f t="shared" si="14"/>
        <v>LocalBus</v>
      </c>
    </row>
    <row r="275" spans="1:8" x14ac:dyDescent="0.25">
      <c r="A275" s="63">
        <v>4162</v>
      </c>
      <c r="B275" s="63" t="s">
        <v>558</v>
      </c>
      <c r="C275" s="63" t="s">
        <v>449</v>
      </c>
      <c r="D275" s="63" t="s">
        <v>450</v>
      </c>
      <c r="E275" s="63">
        <v>221</v>
      </c>
      <c r="F275" t="str">
        <f t="shared" si="12"/>
        <v>M118</v>
      </c>
      <c r="G275">
        <f t="shared" si="13"/>
        <v>221</v>
      </c>
      <c r="H275" t="str">
        <f t="shared" si="14"/>
        <v>ExpBus</v>
      </c>
    </row>
    <row r="276" spans="1:8" x14ac:dyDescent="0.25">
      <c r="A276" s="63">
        <v>4164</v>
      </c>
      <c r="B276" s="63" t="s">
        <v>1034</v>
      </c>
      <c r="C276" s="63" t="s">
        <v>449</v>
      </c>
      <c r="D276" s="63" t="s">
        <v>450</v>
      </c>
      <c r="E276" s="63">
        <v>231</v>
      </c>
      <c r="F276" t="str">
        <f t="shared" si="12"/>
        <v>M119</v>
      </c>
      <c r="G276">
        <f t="shared" si="13"/>
        <v>231</v>
      </c>
      <c r="H276" t="str">
        <f t="shared" si="14"/>
        <v>ExpBus</v>
      </c>
    </row>
    <row r="277" spans="1:8" x14ac:dyDescent="0.25">
      <c r="A277" s="63">
        <v>4165</v>
      </c>
      <c r="B277" s="63" t="s">
        <v>559</v>
      </c>
      <c r="C277" s="63" t="s">
        <v>331</v>
      </c>
      <c r="D277" s="63" t="s">
        <v>332</v>
      </c>
      <c r="E277" s="63">
        <v>19</v>
      </c>
      <c r="F277" t="str">
        <f t="shared" si="12"/>
        <v>M119</v>
      </c>
      <c r="G277">
        <f t="shared" si="13"/>
        <v>19</v>
      </c>
      <c r="H277" t="str">
        <f t="shared" si="14"/>
        <v>LocalBus</v>
      </c>
    </row>
    <row r="278" spans="1:8" x14ac:dyDescent="0.25">
      <c r="A278" s="63">
        <v>4166</v>
      </c>
      <c r="B278" s="63" t="s">
        <v>560</v>
      </c>
      <c r="C278" s="63" t="s">
        <v>449</v>
      </c>
      <c r="D278" s="63" t="s">
        <v>450</v>
      </c>
      <c r="E278" s="63">
        <v>147</v>
      </c>
      <c r="F278" t="str">
        <f t="shared" si="12"/>
        <v>M119</v>
      </c>
      <c r="G278">
        <f t="shared" si="13"/>
        <v>147</v>
      </c>
      <c r="H278" t="str">
        <f t="shared" si="14"/>
        <v>ExpBus</v>
      </c>
    </row>
    <row r="279" spans="1:8" x14ac:dyDescent="0.25">
      <c r="A279" s="63">
        <v>4167</v>
      </c>
      <c r="B279" s="63" t="s">
        <v>561</v>
      </c>
      <c r="C279" s="63" t="s">
        <v>331</v>
      </c>
      <c r="D279" s="63" t="s">
        <v>332</v>
      </c>
      <c r="E279" s="63">
        <v>1973</v>
      </c>
      <c r="F279" t="str">
        <f t="shared" si="12"/>
        <v>M120</v>
      </c>
      <c r="G279">
        <f t="shared" si="13"/>
        <v>1973</v>
      </c>
      <c r="H279" t="str">
        <f t="shared" si="14"/>
        <v>LocalBus</v>
      </c>
    </row>
    <row r="280" spans="1:8" x14ac:dyDescent="0.25">
      <c r="A280" s="63">
        <v>4168</v>
      </c>
      <c r="B280" s="63" t="s">
        <v>562</v>
      </c>
      <c r="C280" s="63" t="s">
        <v>331</v>
      </c>
      <c r="D280" s="63" t="s">
        <v>332</v>
      </c>
      <c r="E280" s="63">
        <v>4045</v>
      </c>
      <c r="F280" t="str">
        <f t="shared" si="12"/>
        <v>M120</v>
      </c>
      <c r="G280">
        <f t="shared" si="13"/>
        <v>4045</v>
      </c>
      <c r="H280" t="str">
        <f t="shared" si="14"/>
        <v>LocalBus</v>
      </c>
    </row>
    <row r="281" spans="1:8" x14ac:dyDescent="0.25">
      <c r="A281" s="63">
        <v>4169</v>
      </c>
      <c r="B281" s="63" t="s">
        <v>563</v>
      </c>
      <c r="C281" s="63" t="s">
        <v>331</v>
      </c>
      <c r="D281" s="63" t="s">
        <v>332</v>
      </c>
      <c r="E281" s="63">
        <v>3</v>
      </c>
      <c r="F281" t="str">
        <f t="shared" si="12"/>
        <v>M121</v>
      </c>
      <c r="G281">
        <f t="shared" si="13"/>
        <v>3</v>
      </c>
      <c r="H281" t="str">
        <f t="shared" si="14"/>
        <v>LocalBus</v>
      </c>
    </row>
    <row r="282" spans="1:8" x14ac:dyDescent="0.25">
      <c r="A282" s="63">
        <v>4170</v>
      </c>
      <c r="B282" s="63" t="s">
        <v>564</v>
      </c>
      <c r="C282" s="63" t="s">
        <v>331</v>
      </c>
      <c r="D282" s="63" t="s">
        <v>332</v>
      </c>
      <c r="E282" s="63">
        <v>314</v>
      </c>
      <c r="F282" t="str">
        <f t="shared" si="12"/>
        <v>M121</v>
      </c>
      <c r="G282">
        <f t="shared" si="13"/>
        <v>314</v>
      </c>
      <c r="H282" t="str">
        <f t="shared" si="14"/>
        <v>LocalBus</v>
      </c>
    </row>
    <row r="283" spans="1:8" x14ac:dyDescent="0.25">
      <c r="A283" s="63">
        <v>4172</v>
      </c>
      <c r="B283" s="63" t="s">
        <v>1035</v>
      </c>
      <c r="C283" s="63" t="s">
        <v>331</v>
      </c>
      <c r="D283" s="63" t="s">
        <v>332</v>
      </c>
      <c r="E283" s="63">
        <v>433</v>
      </c>
      <c r="F283" t="str">
        <f t="shared" si="12"/>
        <v>M122</v>
      </c>
      <c r="G283">
        <f t="shared" si="13"/>
        <v>433</v>
      </c>
      <c r="H283" t="str">
        <f t="shared" si="14"/>
        <v>LocalBus</v>
      </c>
    </row>
    <row r="284" spans="1:8" x14ac:dyDescent="0.25">
      <c r="A284" s="63">
        <v>4174</v>
      </c>
      <c r="B284" s="63" t="s">
        <v>1036</v>
      </c>
      <c r="C284" s="63" t="s">
        <v>331</v>
      </c>
      <c r="D284" s="63" t="s">
        <v>332</v>
      </c>
      <c r="E284" s="63">
        <v>250</v>
      </c>
      <c r="F284" t="str">
        <f t="shared" si="12"/>
        <v>M123</v>
      </c>
      <c r="G284">
        <f t="shared" si="13"/>
        <v>250</v>
      </c>
      <c r="H284" t="str">
        <f t="shared" si="14"/>
        <v>LocalBus</v>
      </c>
    </row>
    <row r="285" spans="1:8" x14ac:dyDescent="0.25">
      <c r="A285" s="63">
        <v>4175</v>
      </c>
      <c r="B285" s="63" t="s">
        <v>565</v>
      </c>
      <c r="C285" s="63" t="s">
        <v>331</v>
      </c>
      <c r="D285" s="63" t="s">
        <v>332</v>
      </c>
      <c r="E285" s="63">
        <v>671</v>
      </c>
      <c r="F285" t="str">
        <f t="shared" si="12"/>
        <v>M124</v>
      </c>
      <c r="G285">
        <f t="shared" si="13"/>
        <v>671</v>
      </c>
      <c r="H285" t="str">
        <f t="shared" si="14"/>
        <v>LocalBus</v>
      </c>
    </row>
    <row r="286" spans="1:8" x14ac:dyDescent="0.25">
      <c r="A286" s="63">
        <v>4176</v>
      </c>
      <c r="B286" s="63" t="s">
        <v>566</v>
      </c>
      <c r="C286" s="63" t="s">
        <v>331</v>
      </c>
      <c r="D286" s="63" t="s">
        <v>332</v>
      </c>
      <c r="E286" s="63">
        <v>86</v>
      </c>
      <c r="F286" t="str">
        <f t="shared" si="12"/>
        <v>M124</v>
      </c>
      <c r="G286">
        <f t="shared" si="13"/>
        <v>86</v>
      </c>
      <c r="H286" t="str">
        <f t="shared" si="14"/>
        <v>LocalBus</v>
      </c>
    </row>
    <row r="287" spans="1:8" x14ac:dyDescent="0.25">
      <c r="A287" s="63">
        <v>4177</v>
      </c>
      <c r="B287" s="63" t="s">
        <v>567</v>
      </c>
      <c r="C287" s="63" t="s">
        <v>331</v>
      </c>
      <c r="D287" s="63" t="s">
        <v>332</v>
      </c>
      <c r="E287" s="63">
        <v>348</v>
      </c>
      <c r="F287" t="str">
        <f t="shared" si="12"/>
        <v>M125</v>
      </c>
      <c r="G287">
        <f t="shared" si="13"/>
        <v>348</v>
      </c>
      <c r="H287" t="str">
        <f t="shared" si="14"/>
        <v>LocalBus</v>
      </c>
    </row>
    <row r="288" spans="1:8" x14ac:dyDescent="0.25">
      <c r="A288" s="63">
        <v>4178</v>
      </c>
      <c r="B288" s="63" t="s">
        <v>568</v>
      </c>
      <c r="C288" s="63" t="s">
        <v>331</v>
      </c>
      <c r="D288" s="63" t="s">
        <v>332</v>
      </c>
      <c r="E288" s="63">
        <v>392</v>
      </c>
      <c r="F288" t="str">
        <f t="shared" si="12"/>
        <v>M125</v>
      </c>
      <c r="G288">
        <f t="shared" si="13"/>
        <v>392</v>
      </c>
      <c r="H288" t="str">
        <f t="shared" si="14"/>
        <v>LocalBus</v>
      </c>
    </row>
    <row r="289" spans="1:8" x14ac:dyDescent="0.25">
      <c r="A289" s="63">
        <v>4179</v>
      </c>
      <c r="B289" s="63" t="s">
        <v>569</v>
      </c>
      <c r="C289" s="63" t="s">
        <v>331</v>
      </c>
      <c r="D289" s="63" t="s">
        <v>332</v>
      </c>
      <c r="E289" s="63">
        <v>270</v>
      </c>
      <c r="F289" t="str">
        <f t="shared" si="12"/>
        <v>M128</v>
      </c>
      <c r="G289">
        <f t="shared" si="13"/>
        <v>270</v>
      </c>
      <c r="H289" t="str">
        <f t="shared" si="14"/>
        <v>LocalBus</v>
      </c>
    </row>
    <row r="290" spans="1:8" x14ac:dyDescent="0.25">
      <c r="A290" s="63">
        <v>4180</v>
      </c>
      <c r="B290" s="63" t="s">
        <v>570</v>
      </c>
      <c r="C290" s="63" t="s">
        <v>331</v>
      </c>
      <c r="D290" s="63" t="s">
        <v>332</v>
      </c>
      <c r="E290" s="63">
        <v>404</v>
      </c>
      <c r="F290" t="str">
        <f t="shared" si="12"/>
        <v>M128</v>
      </c>
      <c r="G290">
        <f t="shared" si="13"/>
        <v>404</v>
      </c>
      <c r="H290" t="str">
        <f t="shared" si="14"/>
        <v>LocalBus</v>
      </c>
    </row>
    <row r="291" spans="1:8" x14ac:dyDescent="0.25">
      <c r="A291" s="63">
        <v>4181</v>
      </c>
      <c r="B291" s="63" t="s">
        <v>571</v>
      </c>
      <c r="C291" s="63" t="s">
        <v>331</v>
      </c>
      <c r="D291" s="63" t="s">
        <v>332</v>
      </c>
      <c r="E291" s="63">
        <v>811</v>
      </c>
      <c r="F291" t="str">
        <f t="shared" si="12"/>
        <v>M131</v>
      </c>
      <c r="G291">
        <f t="shared" si="13"/>
        <v>811</v>
      </c>
      <c r="H291" t="str">
        <f t="shared" si="14"/>
        <v>LocalBus</v>
      </c>
    </row>
    <row r="292" spans="1:8" x14ac:dyDescent="0.25">
      <c r="A292" s="63">
        <v>4182</v>
      </c>
      <c r="B292" s="63" t="s">
        <v>572</v>
      </c>
      <c r="C292" s="63" t="s">
        <v>331</v>
      </c>
      <c r="D292" s="63" t="s">
        <v>332</v>
      </c>
      <c r="E292" s="63">
        <v>1262</v>
      </c>
      <c r="F292" t="str">
        <f t="shared" si="12"/>
        <v>M131</v>
      </c>
      <c r="G292">
        <f t="shared" si="13"/>
        <v>1262</v>
      </c>
      <c r="H292" t="str">
        <f t="shared" si="14"/>
        <v>LocalBus</v>
      </c>
    </row>
    <row r="293" spans="1:8" x14ac:dyDescent="0.25">
      <c r="A293" s="63">
        <v>4183</v>
      </c>
      <c r="B293" s="63" t="s">
        <v>573</v>
      </c>
      <c r="C293" s="63" t="s">
        <v>331</v>
      </c>
      <c r="D293" s="63" t="s">
        <v>332</v>
      </c>
      <c r="E293" s="63">
        <v>930</v>
      </c>
      <c r="F293" t="str">
        <f t="shared" si="12"/>
        <v>M132</v>
      </c>
      <c r="G293">
        <f t="shared" si="13"/>
        <v>930</v>
      </c>
      <c r="H293" t="str">
        <f t="shared" si="14"/>
        <v>LocalBus</v>
      </c>
    </row>
    <row r="294" spans="1:8" x14ac:dyDescent="0.25">
      <c r="A294" s="63">
        <v>4184</v>
      </c>
      <c r="B294" s="63" t="s">
        <v>574</v>
      </c>
      <c r="C294" s="63" t="s">
        <v>331</v>
      </c>
      <c r="D294" s="63" t="s">
        <v>332</v>
      </c>
      <c r="E294" s="63">
        <v>842</v>
      </c>
      <c r="F294" t="str">
        <f t="shared" si="12"/>
        <v>M132</v>
      </c>
      <c r="G294">
        <f t="shared" si="13"/>
        <v>842</v>
      </c>
      <c r="H294" t="str">
        <f t="shared" si="14"/>
        <v>LocalBus</v>
      </c>
    </row>
    <row r="295" spans="1:8" x14ac:dyDescent="0.25">
      <c r="A295" s="63">
        <v>4185</v>
      </c>
      <c r="B295" s="63" t="s">
        <v>575</v>
      </c>
      <c r="C295" s="63" t="s">
        <v>331</v>
      </c>
      <c r="D295" s="63" t="s">
        <v>332</v>
      </c>
      <c r="E295" s="63" t="s">
        <v>363</v>
      </c>
      <c r="F295" t="str">
        <f t="shared" si="12"/>
        <v>M139</v>
      </c>
      <c r="G295" t="str">
        <f t="shared" si="13"/>
        <v>-</v>
      </c>
      <c r="H295" t="str">
        <f t="shared" si="14"/>
        <v>LocalBus</v>
      </c>
    </row>
    <row r="296" spans="1:8" x14ac:dyDescent="0.25">
      <c r="A296" s="63">
        <v>4186</v>
      </c>
      <c r="B296" s="63" t="s">
        <v>576</v>
      </c>
      <c r="C296" s="63" t="s">
        <v>331</v>
      </c>
      <c r="D296" s="63" t="s">
        <v>332</v>
      </c>
      <c r="E296" s="63">
        <v>23</v>
      </c>
      <c r="F296" t="str">
        <f t="shared" si="12"/>
        <v>M139</v>
      </c>
      <c r="G296">
        <f t="shared" si="13"/>
        <v>23</v>
      </c>
      <c r="H296" t="str">
        <f t="shared" si="14"/>
        <v>LocalBus</v>
      </c>
    </row>
    <row r="297" spans="1:8" x14ac:dyDescent="0.25">
      <c r="A297" s="63">
        <v>4187</v>
      </c>
      <c r="B297" s="63" t="s">
        <v>577</v>
      </c>
      <c r="C297" s="63" t="s">
        <v>331</v>
      </c>
      <c r="D297" s="63" t="s">
        <v>332</v>
      </c>
      <c r="E297" s="63">
        <v>707</v>
      </c>
      <c r="F297" t="str">
        <f t="shared" si="12"/>
        <v>M140</v>
      </c>
      <c r="G297">
        <f t="shared" si="13"/>
        <v>707</v>
      </c>
      <c r="H297" t="str">
        <f t="shared" si="14"/>
        <v>LocalBus</v>
      </c>
    </row>
    <row r="298" spans="1:8" x14ac:dyDescent="0.25">
      <c r="A298" s="63">
        <v>4188</v>
      </c>
      <c r="B298" s="63" t="s">
        <v>578</v>
      </c>
      <c r="C298" s="63" t="s">
        <v>331</v>
      </c>
      <c r="D298" s="63" t="s">
        <v>332</v>
      </c>
      <c r="E298" s="63">
        <v>758</v>
      </c>
      <c r="F298" t="str">
        <f t="shared" si="12"/>
        <v>M140</v>
      </c>
      <c r="G298">
        <f t="shared" si="13"/>
        <v>758</v>
      </c>
      <c r="H298" t="str">
        <f t="shared" si="14"/>
        <v>LocalBus</v>
      </c>
    </row>
    <row r="299" spans="1:8" x14ac:dyDescent="0.25">
      <c r="A299" s="63">
        <v>4190</v>
      </c>
      <c r="B299" s="63" t="s">
        <v>1037</v>
      </c>
      <c r="C299" s="63" t="s">
        <v>449</v>
      </c>
      <c r="D299" s="63" t="s">
        <v>450</v>
      </c>
      <c r="E299" s="63">
        <v>408</v>
      </c>
      <c r="F299" t="str">
        <f t="shared" si="12"/>
        <v>M143</v>
      </c>
      <c r="G299">
        <f t="shared" si="13"/>
        <v>408</v>
      </c>
      <c r="H299" t="str">
        <f t="shared" si="14"/>
        <v>ExpBus</v>
      </c>
    </row>
    <row r="300" spans="1:8" x14ac:dyDescent="0.25">
      <c r="A300" s="63">
        <v>4191</v>
      </c>
      <c r="B300" s="63" t="s">
        <v>579</v>
      </c>
      <c r="C300" s="63" t="s">
        <v>331</v>
      </c>
      <c r="D300" s="63" t="s">
        <v>332</v>
      </c>
      <c r="E300" s="63">
        <v>165</v>
      </c>
      <c r="F300" t="str">
        <f t="shared" si="12"/>
        <v>M148</v>
      </c>
      <c r="G300">
        <f t="shared" si="13"/>
        <v>165</v>
      </c>
      <c r="H300" t="str">
        <f t="shared" si="14"/>
        <v>LocalBus</v>
      </c>
    </row>
    <row r="301" spans="1:8" x14ac:dyDescent="0.25">
      <c r="A301" s="63">
        <v>4192</v>
      </c>
      <c r="B301" s="63" t="s">
        <v>580</v>
      </c>
      <c r="C301" s="63" t="s">
        <v>331</v>
      </c>
      <c r="D301" s="63" t="s">
        <v>332</v>
      </c>
      <c r="E301" s="63">
        <v>184</v>
      </c>
      <c r="F301" t="str">
        <f t="shared" si="12"/>
        <v>M148</v>
      </c>
      <c r="G301">
        <f t="shared" si="13"/>
        <v>184</v>
      </c>
      <c r="H301" t="str">
        <f t="shared" si="14"/>
        <v>LocalBus</v>
      </c>
    </row>
    <row r="302" spans="1:8" x14ac:dyDescent="0.25">
      <c r="A302" s="63">
        <v>4193</v>
      </c>
      <c r="B302" s="63" t="s">
        <v>581</v>
      </c>
      <c r="C302" s="63" t="s">
        <v>331</v>
      </c>
      <c r="D302" s="63" t="s">
        <v>332</v>
      </c>
      <c r="E302" s="63">
        <v>39</v>
      </c>
      <c r="F302" t="str">
        <f t="shared" si="12"/>
        <v>M150</v>
      </c>
      <c r="G302">
        <f t="shared" si="13"/>
        <v>39</v>
      </c>
      <c r="H302" t="str">
        <f t="shared" si="14"/>
        <v>LocalBus</v>
      </c>
    </row>
    <row r="303" spans="1:8" x14ac:dyDescent="0.25">
      <c r="A303" s="63">
        <v>4194</v>
      </c>
      <c r="B303" s="63" t="s">
        <v>582</v>
      </c>
      <c r="C303" s="63" t="s">
        <v>331</v>
      </c>
      <c r="D303" s="63" t="s">
        <v>332</v>
      </c>
      <c r="E303" s="63">
        <v>1668</v>
      </c>
      <c r="F303" t="str">
        <f t="shared" si="12"/>
        <v>M150</v>
      </c>
      <c r="G303">
        <f t="shared" si="13"/>
        <v>1668</v>
      </c>
      <c r="H303" t="str">
        <f t="shared" si="14"/>
        <v>LocalBus</v>
      </c>
    </row>
    <row r="304" spans="1:8" x14ac:dyDescent="0.25">
      <c r="A304" s="63">
        <v>4195</v>
      </c>
      <c r="B304" s="63" t="s">
        <v>583</v>
      </c>
      <c r="C304" s="63" t="s">
        <v>331</v>
      </c>
      <c r="D304" s="63" t="s">
        <v>332</v>
      </c>
      <c r="E304" s="63">
        <v>320</v>
      </c>
      <c r="F304" t="str">
        <f t="shared" si="12"/>
        <v>M152</v>
      </c>
      <c r="G304">
        <f t="shared" si="13"/>
        <v>320</v>
      </c>
      <c r="H304" t="str">
        <f t="shared" si="14"/>
        <v>LocalBus</v>
      </c>
    </row>
    <row r="305" spans="1:8" x14ac:dyDescent="0.25">
      <c r="A305" s="63">
        <v>4196</v>
      </c>
      <c r="B305" s="63" t="s">
        <v>584</v>
      </c>
      <c r="C305" s="63" t="s">
        <v>331</v>
      </c>
      <c r="D305" s="63" t="s">
        <v>332</v>
      </c>
      <c r="E305" s="63">
        <v>219</v>
      </c>
      <c r="F305" t="str">
        <f t="shared" si="12"/>
        <v>M153</v>
      </c>
      <c r="G305">
        <f t="shared" si="13"/>
        <v>219</v>
      </c>
      <c r="H305" t="str">
        <f t="shared" si="14"/>
        <v>LocalBus</v>
      </c>
    </row>
    <row r="306" spans="1:8" x14ac:dyDescent="0.25">
      <c r="A306" s="63">
        <v>4197</v>
      </c>
      <c r="B306" s="63" t="s">
        <v>585</v>
      </c>
      <c r="C306" s="63" t="s">
        <v>331</v>
      </c>
      <c r="D306" s="63" t="s">
        <v>332</v>
      </c>
      <c r="E306" s="63">
        <v>174</v>
      </c>
      <c r="F306" t="str">
        <f t="shared" si="12"/>
        <v>M153</v>
      </c>
      <c r="G306">
        <f t="shared" si="13"/>
        <v>174</v>
      </c>
      <c r="H306" t="str">
        <f t="shared" si="14"/>
        <v>LocalBus</v>
      </c>
    </row>
    <row r="307" spans="1:8" x14ac:dyDescent="0.25">
      <c r="A307" s="63">
        <v>4199</v>
      </c>
      <c r="B307" s="63" t="s">
        <v>1038</v>
      </c>
      <c r="C307" s="63" t="s">
        <v>331</v>
      </c>
      <c r="D307" s="63" t="s">
        <v>332</v>
      </c>
      <c r="E307" s="63">
        <v>23</v>
      </c>
      <c r="F307" t="str">
        <f t="shared" si="12"/>
        <v>M154</v>
      </c>
      <c r="G307">
        <f t="shared" si="13"/>
        <v>23</v>
      </c>
      <c r="H307" t="str">
        <f t="shared" si="14"/>
        <v>LocalBus</v>
      </c>
    </row>
    <row r="308" spans="1:8" x14ac:dyDescent="0.25">
      <c r="A308" s="63">
        <v>4200</v>
      </c>
      <c r="B308" s="63" t="s">
        <v>586</v>
      </c>
      <c r="C308" s="63" t="s">
        <v>331</v>
      </c>
      <c r="D308" s="63" t="s">
        <v>332</v>
      </c>
      <c r="E308" s="63">
        <v>70</v>
      </c>
      <c r="F308" t="str">
        <f t="shared" si="12"/>
        <v>M156</v>
      </c>
      <c r="G308">
        <f t="shared" si="13"/>
        <v>70</v>
      </c>
      <c r="H308" t="str">
        <f t="shared" si="14"/>
        <v>LocalBus</v>
      </c>
    </row>
    <row r="309" spans="1:8" x14ac:dyDescent="0.25">
      <c r="A309" s="63">
        <v>4201</v>
      </c>
      <c r="B309" s="63" t="s">
        <v>587</v>
      </c>
      <c r="C309" s="63" t="s">
        <v>331</v>
      </c>
      <c r="D309" s="63" t="s">
        <v>332</v>
      </c>
      <c r="E309" s="63">
        <v>10</v>
      </c>
      <c r="F309" t="str">
        <f t="shared" si="12"/>
        <v>M156</v>
      </c>
      <c r="G309">
        <f t="shared" si="13"/>
        <v>10</v>
      </c>
      <c r="H309" t="str">
        <f t="shared" si="14"/>
        <v>LocalBus</v>
      </c>
    </row>
    <row r="310" spans="1:8" x14ac:dyDescent="0.25">
      <c r="A310" s="63">
        <v>4203</v>
      </c>
      <c r="B310" s="63" t="s">
        <v>1039</v>
      </c>
      <c r="C310" s="63" t="s">
        <v>331</v>
      </c>
      <c r="D310" s="63" t="s">
        <v>332</v>
      </c>
      <c r="E310" s="63">
        <v>215</v>
      </c>
      <c r="F310" t="str">
        <f t="shared" si="12"/>
        <v>M157</v>
      </c>
      <c r="G310">
        <f t="shared" si="13"/>
        <v>215</v>
      </c>
      <c r="H310" t="str">
        <f t="shared" si="14"/>
        <v>LocalBus</v>
      </c>
    </row>
    <row r="311" spans="1:8" x14ac:dyDescent="0.25">
      <c r="A311" s="63">
        <v>4205</v>
      </c>
      <c r="B311" s="63" t="s">
        <v>1040</v>
      </c>
      <c r="C311" s="63" t="s">
        <v>331</v>
      </c>
      <c r="D311" s="63" t="s">
        <v>332</v>
      </c>
      <c r="E311" s="63">
        <v>1338</v>
      </c>
      <c r="F311" t="str">
        <f t="shared" si="12"/>
        <v>M158</v>
      </c>
      <c r="G311">
        <f t="shared" si="13"/>
        <v>1338</v>
      </c>
      <c r="H311" t="str">
        <f t="shared" si="14"/>
        <v>LocalBus</v>
      </c>
    </row>
    <row r="312" spans="1:8" x14ac:dyDescent="0.25">
      <c r="A312" s="63">
        <v>4207</v>
      </c>
      <c r="B312" s="63" t="s">
        <v>1041</v>
      </c>
      <c r="C312" s="63" t="s">
        <v>331</v>
      </c>
      <c r="D312" s="63" t="s">
        <v>332</v>
      </c>
      <c r="E312" s="63">
        <v>555</v>
      </c>
      <c r="F312" t="str">
        <f t="shared" si="12"/>
        <v>M159</v>
      </c>
      <c r="G312">
        <f t="shared" si="13"/>
        <v>555</v>
      </c>
      <c r="H312" t="str">
        <f t="shared" si="14"/>
        <v>LocalBus</v>
      </c>
    </row>
    <row r="313" spans="1:8" x14ac:dyDescent="0.25">
      <c r="A313" s="63">
        <v>4208</v>
      </c>
      <c r="B313" s="63" t="s">
        <v>588</v>
      </c>
      <c r="C313" s="63" t="s">
        <v>331</v>
      </c>
      <c r="D313" s="63" t="s">
        <v>332</v>
      </c>
      <c r="E313" s="63">
        <v>918</v>
      </c>
      <c r="F313" t="str">
        <f t="shared" si="12"/>
        <v>M161</v>
      </c>
      <c r="G313">
        <f t="shared" si="13"/>
        <v>918</v>
      </c>
      <c r="H313" t="str">
        <f t="shared" si="14"/>
        <v>LocalBus</v>
      </c>
    </row>
    <row r="314" spans="1:8" x14ac:dyDescent="0.25">
      <c r="A314" s="63">
        <v>4209</v>
      </c>
      <c r="B314" s="63" t="s">
        <v>589</v>
      </c>
      <c r="C314" s="63" t="s">
        <v>331</v>
      </c>
      <c r="D314" s="63" t="s">
        <v>332</v>
      </c>
      <c r="E314" s="63">
        <v>479</v>
      </c>
      <c r="F314" t="str">
        <f t="shared" si="12"/>
        <v>M164</v>
      </c>
      <c r="G314">
        <f t="shared" si="13"/>
        <v>479</v>
      </c>
      <c r="H314" t="str">
        <f t="shared" si="14"/>
        <v>LocalBus</v>
      </c>
    </row>
    <row r="315" spans="1:8" x14ac:dyDescent="0.25">
      <c r="A315" s="63">
        <v>4210</v>
      </c>
      <c r="B315" s="63" t="s">
        <v>590</v>
      </c>
      <c r="C315" s="63" t="s">
        <v>331</v>
      </c>
      <c r="D315" s="63" t="s">
        <v>332</v>
      </c>
      <c r="E315" s="63">
        <v>344</v>
      </c>
      <c r="F315" t="str">
        <f t="shared" si="12"/>
        <v>M164</v>
      </c>
      <c r="G315">
        <f t="shared" si="13"/>
        <v>344</v>
      </c>
      <c r="H315" t="str">
        <f t="shared" si="14"/>
        <v>LocalBus</v>
      </c>
    </row>
    <row r="316" spans="1:8" x14ac:dyDescent="0.25">
      <c r="A316" s="63">
        <v>4211</v>
      </c>
      <c r="B316" s="63" t="s">
        <v>591</v>
      </c>
      <c r="C316" s="63" t="s">
        <v>331</v>
      </c>
      <c r="D316" s="63" t="s">
        <v>332</v>
      </c>
      <c r="E316" s="63">
        <v>43</v>
      </c>
      <c r="F316" t="str">
        <f t="shared" si="12"/>
        <v>M166</v>
      </c>
      <c r="G316">
        <f t="shared" si="13"/>
        <v>43</v>
      </c>
      <c r="H316" t="str">
        <f t="shared" si="14"/>
        <v>LocalBus</v>
      </c>
    </row>
    <row r="317" spans="1:8" x14ac:dyDescent="0.25">
      <c r="A317" s="63">
        <v>4212</v>
      </c>
      <c r="B317" s="63" t="s">
        <v>592</v>
      </c>
      <c r="C317" s="63" t="s">
        <v>331</v>
      </c>
      <c r="D317" s="63" t="s">
        <v>332</v>
      </c>
      <c r="E317" s="63">
        <v>81</v>
      </c>
      <c r="F317" t="str">
        <f t="shared" si="12"/>
        <v>M166</v>
      </c>
      <c r="G317">
        <f t="shared" si="13"/>
        <v>81</v>
      </c>
      <c r="H317" t="str">
        <f t="shared" si="14"/>
        <v>LocalBus</v>
      </c>
    </row>
    <row r="318" spans="1:8" x14ac:dyDescent="0.25">
      <c r="A318" s="63">
        <v>4214</v>
      </c>
      <c r="B318" s="63" t="s">
        <v>593</v>
      </c>
      <c r="C318" s="63" t="s">
        <v>331</v>
      </c>
      <c r="D318" s="63" t="s">
        <v>332</v>
      </c>
      <c r="E318" s="63">
        <v>32</v>
      </c>
      <c r="F318" t="str">
        <f t="shared" si="12"/>
        <v>M167</v>
      </c>
      <c r="G318">
        <f t="shared" si="13"/>
        <v>32</v>
      </c>
      <c r="H318" t="str">
        <f t="shared" si="14"/>
        <v>LocalBus</v>
      </c>
    </row>
    <row r="319" spans="1:8" x14ac:dyDescent="0.25">
      <c r="A319" s="63">
        <v>4215</v>
      </c>
      <c r="B319" s="63" t="s">
        <v>594</v>
      </c>
      <c r="C319" s="63" t="s">
        <v>331</v>
      </c>
      <c r="D319" s="63" t="s">
        <v>332</v>
      </c>
      <c r="E319" s="63">
        <v>447</v>
      </c>
      <c r="F319" t="str">
        <f t="shared" si="12"/>
        <v>M168</v>
      </c>
      <c r="G319">
        <f t="shared" si="13"/>
        <v>447</v>
      </c>
      <c r="H319" t="str">
        <f t="shared" si="14"/>
        <v>LocalBus</v>
      </c>
    </row>
    <row r="320" spans="1:8" x14ac:dyDescent="0.25">
      <c r="A320" s="63">
        <v>4216</v>
      </c>
      <c r="B320" s="63" t="s">
        <v>595</v>
      </c>
      <c r="C320" s="63" t="s">
        <v>331</v>
      </c>
      <c r="D320" s="63" t="s">
        <v>332</v>
      </c>
      <c r="E320" s="63">
        <v>706</v>
      </c>
      <c r="F320" t="str">
        <f t="shared" si="12"/>
        <v>M168</v>
      </c>
      <c r="G320">
        <f t="shared" si="13"/>
        <v>706</v>
      </c>
      <c r="H320" t="str">
        <f t="shared" si="14"/>
        <v>LocalBus</v>
      </c>
    </row>
    <row r="321" spans="1:8" x14ac:dyDescent="0.25">
      <c r="A321" s="63">
        <v>4217</v>
      </c>
      <c r="B321" s="63" t="s">
        <v>596</v>
      </c>
      <c r="C321" s="63" t="s">
        <v>331</v>
      </c>
      <c r="D321" s="63" t="s">
        <v>332</v>
      </c>
      <c r="E321" s="63">
        <v>155</v>
      </c>
      <c r="F321" t="str">
        <f t="shared" si="12"/>
        <v>M169</v>
      </c>
      <c r="G321">
        <f t="shared" si="13"/>
        <v>155</v>
      </c>
      <c r="H321" t="str">
        <f t="shared" si="14"/>
        <v>LocalBus</v>
      </c>
    </row>
    <row r="322" spans="1:8" x14ac:dyDescent="0.25">
      <c r="A322" s="63">
        <v>4218</v>
      </c>
      <c r="B322" s="63" t="s">
        <v>597</v>
      </c>
      <c r="C322" s="63" t="s">
        <v>331</v>
      </c>
      <c r="D322" s="63" t="s">
        <v>332</v>
      </c>
      <c r="E322" s="63">
        <v>454</v>
      </c>
      <c r="F322" t="str">
        <f t="shared" si="12"/>
        <v>M169</v>
      </c>
      <c r="G322">
        <f t="shared" si="13"/>
        <v>454</v>
      </c>
      <c r="H322" t="str">
        <f t="shared" si="14"/>
        <v>LocalBus</v>
      </c>
    </row>
    <row r="323" spans="1:8" x14ac:dyDescent="0.25">
      <c r="A323" s="63">
        <v>4219</v>
      </c>
      <c r="B323" s="63" t="s">
        <v>598</v>
      </c>
      <c r="C323" s="63" t="s">
        <v>331</v>
      </c>
      <c r="D323" s="63" t="s">
        <v>332</v>
      </c>
      <c r="E323" s="63">
        <v>33</v>
      </c>
      <c r="F323" t="str">
        <f t="shared" ref="F323:F386" si="15">LEFT(B323,LEN(B323)-2)</f>
        <v>M173</v>
      </c>
      <c r="G323">
        <f t="shared" ref="G323:G386" si="16">E323</f>
        <v>33</v>
      </c>
      <c r="H323" t="str">
        <f t="shared" ref="H323:H386" si="17">D323</f>
        <v>LocalBus</v>
      </c>
    </row>
    <row r="324" spans="1:8" x14ac:dyDescent="0.25">
      <c r="A324" s="63">
        <v>4221</v>
      </c>
      <c r="B324" s="63" t="s">
        <v>1042</v>
      </c>
      <c r="C324" s="63" t="s">
        <v>331</v>
      </c>
      <c r="D324" s="63" t="s">
        <v>332</v>
      </c>
      <c r="E324" s="63">
        <v>525</v>
      </c>
      <c r="F324" t="str">
        <f t="shared" si="15"/>
        <v>M177</v>
      </c>
      <c r="G324">
        <f t="shared" si="16"/>
        <v>525</v>
      </c>
      <c r="H324" t="str">
        <f t="shared" si="17"/>
        <v>LocalBus</v>
      </c>
    </row>
    <row r="325" spans="1:8" x14ac:dyDescent="0.25">
      <c r="A325" s="63">
        <v>4223</v>
      </c>
      <c r="B325" s="63" t="s">
        <v>1043</v>
      </c>
      <c r="C325" s="63" t="s">
        <v>331</v>
      </c>
      <c r="D325" s="63" t="s">
        <v>332</v>
      </c>
      <c r="E325" s="63">
        <v>527</v>
      </c>
      <c r="F325" t="str">
        <f t="shared" si="15"/>
        <v>M178</v>
      </c>
      <c r="G325">
        <f t="shared" si="16"/>
        <v>527</v>
      </c>
      <c r="H325" t="str">
        <f t="shared" si="17"/>
        <v>LocalBus</v>
      </c>
    </row>
    <row r="326" spans="1:8" x14ac:dyDescent="0.25">
      <c r="A326" s="63">
        <v>4225</v>
      </c>
      <c r="B326" s="63" t="s">
        <v>1044</v>
      </c>
      <c r="C326" s="63" t="s">
        <v>331</v>
      </c>
      <c r="D326" s="63" t="s">
        <v>332</v>
      </c>
      <c r="E326" s="63">
        <v>307</v>
      </c>
      <c r="F326" t="str">
        <f t="shared" si="15"/>
        <v>M179</v>
      </c>
      <c r="G326">
        <f t="shared" si="16"/>
        <v>307</v>
      </c>
      <c r="H326" t="str">
        <f t="shared" si="17"/>
        <v>LocalBus</v>
      </c>
    </row>
    <row r="327" spans="1:8" x14ac:dyDescent="0.25">
      <c r="A327" s="63">
        <v>4226</v>
      </c>
      <c r="B327" s="63" t="s">
        <v>599</v>
      </c>
      <c r="C327" s="63" t="s">
        <v>331</v>
      </c>
      <c r="D327" s="63" t="s">
        <v>332</v>
      </c>
      <c r="E327" s="63">
        <v>795</v>
      </c>
      <c r="F327" t="str">
        <f t="shared" si="15"/>
        <v>M180</v>
      </c>
      <c r="G327">
        <f t="shared" si="16"/>
        <v>795</v>
      </c>
      <c r="H327" t="str">
        <f t="shared" si="17"/>
        <v>LocalBus</v>
      </c>
    </row>
    <row r="328" spans="1:8" x14ac:dyDescent="0.25">
      <c r="A328" s="63">
        <v>4227</v>
      </c>
      <c r="B328" s="63" t="s">
        <v>600</v>
      </c>
      <c r="C328" s="63" t="s">
        <v>331</v>
      </c>
      <c r="D328" s="63" t="s">
        <v>332</v>
      </c>
      <c r="E328" s="63">
        <v>158</v>
      </c>
      <c r="F328" t="str">
        <f t="shared" si="15"/>
        <v>M180</v>
      </c>
      <c r="G328">
        <f t="shared" si="16"/>
        <v>158</v>
      </c>
      <c r="H328" t="str">
        <f t="shared" si="17"/>
        <v>LocalBus</v>
      </c>
    </row>
    <row r="329" spans="1:8" x14ac:dyDescent="0.25">
      <c r="A329" s="63">
        <v>4228</v>
      </c>
      <c r="B329" s="63" t="s">
        <v>601</v>
      </c>
      <c r="C329" s="63" t="s">
        <v>331</v>
      </c>
      <c r="D329" s="63" t="s">
        <v>332</v>
      </c>
      <c r="E329" s="63">
        <v>556</v>
      </c>
      <c r="F329" t="str">
        <f t="shared" si="15"/>
        <v>M181</v>
      </c>
      <c r="G329">
        <f t="shared" si="16"/>
        <v>556</v>
      </c>
      <c r="H329" t="str">
        <f t="shared" si="17"/>
        <v>LocalBus</v>
      </c>
    </row>
    <row r="330" spans="1:8" x14ac:dyDescent="0.25">
      <c r="A330" s="63">
        <v>4229</v>
      </c>
      <c r="B330" s="63" t="s">
        <v>602</v>
      </c>
      <c r="C330" s="63" t="s">
        <v>331</v>
      </c>
      <c r="D330" s="63" t="s">
        <v>332</v>
      </c>
      <c r="E330" s="63">
        <v>632</v>
      </c>
      <c r="F330" t="str">
        <f t="shared" si="15"/>
        <v>M181</v>
      </c>
      <c r="G330">
        <f t="shared" si="16"/>
        <v>632</v>
      </c>
      <c r="H330" t="str">
        <f t="shared" si="17"/>
        <v>LocalBus</v>
      </c>
    </row>
    <row r="331" spans="1:8" x14ac:dyDescent="0.25">
      <c r="A331" s="63">
        <v>4230</v>
      </c>
      <c r="B331" s="63" t="s">
        <v>603</v>
      </c>
      <c r="C331" s="63" t="s">
        <v>331</v>
      </c>
      <c r="D331" s="63" t="s">
        <v>332</v>
      </c>
      <c r="E331" s="63">
        <v>7.0000000000000007E-2</v>
      </c>
      <c r="F331" t="str">
        <f t="shared" si="15"/>
        <v>M182</v>
      </c>
      <c r="G331">
        <f t="shared" si="16"/>
        <v>7.0000000000000007E-2</v>
      </c>
      <c r="H331" t="str">
        <f t="shared" si="17"/>
        <v>LocalBus</v>
      </c>
    </row>
    <row r="332" spans="1:8" x14ac:dyDescent="0.25">
      <c r="A332" s="63">
        <v>4231</v>
      </c>
      <c r="B332" s="63" t="s">
        <v>604</v>
      </c>
      <c r="C332" s="63" t="s">
        <v>331</v>
      </c>
      <c r="D332" s="63" t="s">
        <v>332</v>
      </c>
      <c r="E332" s="63">
        <v>22</v>
      </c>
      <c r="F332" t="str">
        <f t="shared" si="15"/>
        <v>M182</v>
      </c>
      <c r="G332">
        <f t="shared" si="16"/>
        <v>22</v>
      </c>
      <c r="H332" t="str">
        <f t="shared" si="17"/>
        <v>LocalBus</v>
      </c>
    </row>
    <row r="333" spans="1:8" x14ac:dyDescent="0.25">
      <c r="A333" s="63">
        <v>4232</v>
      </c>
      <c r="B333" s="63" t="s">
        <v>605</v>
      </c>
      <c r="C333" s="63" t="s">
        <v>331</v>
      </c>
      <c r="D333" s="63" t="s">
        <v>332</v>
      </c>
      <c r="E333" s="63">
        <v>36</v>
      </c>
      <c r="F333" t="str">
        <f t="shared" si="15"/>
        <v>M183</v>
      </c>
      <c r="G333">
        <f t="shared" si="16"/>
        <v>36</v>
      </c>
      <c r="H333" t="str">
        <f t="shared" si="17"/>
        <v>LocalBus</v>
      </c>
    </row>
    <row r="334" spans="1:8" x14ac:dyDescent="0.25">
      <c r="A334" s="63">
        <v>4233</v>
      </c>
      <c r="B334" s="63" t="s">
        <v>606</v>
      </c>
      <c r="C334" s="63" t="s">
        <v>331</v>
      </c>
      <c r="D334" s="63" t="s">
        <v>332</v>
      </c>
      <c r="E334" s="63">
        <v>1</v>
      </c>
      <c r="F334" t="str">
        <f t="shared" si="15"/>
        <v>M183</v>
      </c>
      <c r="G334">
        <f t="shared" si="16"/>
        <v>1</v>
      </c>
      <c r="H334" t="str">
        <f t="shared" si="17"/>
        <v>LocalBus</v>
      </c>
    </row>
    <row r="335" spans="1:8" x14ac:dyDescent="0.25">
      <c r="A335" s="63">
        <v>4234</v>
      </c>
      <c r="B335" s="63" t="s">
        <v>607</v>
      </c>
      <c r="C335" s="63" t="s">
        <v>331</v>
      </c>
      <c r="D335" s="63" t="s">
        <v>332</v>
      </c>
      <c r="E335" s="63">
        <v>188</v>
      </c>
      <c r="F335" t="str">
        <f t="shared" si="15"/>
        <v>M186</v>
      </c>
      <c r="G335">
        <f t="shared" si="16"/>
        <v>188</v>
      </c>
      <c r="H335" t="str">
        <f t="shared" si="17"/>
        <v>LocalBus</v>
      </c>
    </row>
    <row r="336" spans="1:8" x14ac:dyDescent="0.25">
      <c r="A336" s="63">
        <v>4235</v>
      </c>
      <c r="B336" s="63" t="s">
        <v>608</v>
      </c>
      <c r="C336" s="63" t="s">
        <v>331</v>
      </c>
      <c r="D336" s="63" t="s">
        <v>332</v>
      </c>
      <c r="E336" s="63">
        <v>149</v>
      </c>
      <c r="F336" t="str">
        <f t="shared" si="15"/>
        <v>M186</v>
      </c>
      <c r="G336">
        <f t="shared" si="16"/>
        <v>149</v>
      </c>
      <c r="H336" t="str">
        <f t="shared" si="17"/>
        <v>LocalBus</v>
      </c>
    </row>
    <row r="337" spans="1:8" x14ac:dyDescent="0.25">
      <c r="A337" s="63">
        <v>4236</v>
      </c>
      <c r="B337" s="63" t="s">
        <v>609</v>
      </c>
      <c r="C337" s="63" t="s">
        <v>331</v>
      </c>
      <c r="D337" s="63" t="s">
        <v>332</v>
      </c>
      <c r="E337" s="63">
        <v>9</v>
      </c>
      <c r="F337" t="str">
        <f t="shared" si="15"/>
        <v>M187</v>
      </c>
      <c r="G337">
        <f t="shared" si="16"/>
        <v>9</v>
      </c>
      <c r="H337" t="str">
        <f t="shared" si="17"/>
        <v>LocalBus</v>
      </c>
    </row>
    <row r="338" spans="1:8" x14ac:dyDescent="0.25">
      <c r="A338" s="63">
        <v>4237</v>
      </c>
      <c r="B338" s="63" t="s">
        <v>610</v>
      </c>
      <c r="C338" s="63" t="s">
        <v>331</v>
      </c>
      <c r="D338" s="63" t="s">
        <v>332</v>
      </c>
      <c r="E338" s="63">
        <v>3</v>
      </c>
      <c r="F338" t="str">
        <f t="shared" si="15"/>
        <v>M187</v>
      </c>
      <c r="G338">
        <f t="shared" si="16"/>
        <v>3</v>
      </c>
      <c r="H338" t="str">
        <f t="shared" si="17"/>
        <v>LocalBus</v>
      </c>
    </row>
    <row r="339" spans="1:8" x14ac:dyDescent="0.25">
      <c r="A339" s="63">
        <v>4239</v>
      </c>
      <c r="B339" s="63" t="s">
        <v>1045</v>
      </c>
      <c r="C339" s="63" t="s">
        <v>331</v>
      </c>
      <c r="D339" s="63" t="s">
        <v>332</v>
      </c>
      <c r="E339" s="63">
        <v>354</v>
      </c>
      <c r="F339" t="str">
        <f t="shared" si="15"/>
        <v>M190</v>
      </c>
      <c r="G339">
        <f t="shared" si="16"/>
        <v>354</v>
      </c>
      <c r="H339" t="str">
        <f t="shared" si="17"/>
        <v>LocalBus</v>
      </c>
    </row>
    <row r="340" spans="1:8" x14ac:dyDescent="0.25">
      <c r="A340" s="63">
        <v>4241</v>
      </c>
      <c r="B340" s="63" t="s">
        <v>1046</v>
      </c>
      <c r="C340" s="63" t="s">
        <v>331</v>
      </c>
      <c r="D340" s="63" t="s">
        <v>332</v>
      </c>
      <c r="E340" s="63">
        <v>61</v>
      </c>
      <c r="F340" t="str">
        <f t="shared" si="15"/>
        <v>M192</v>
      </c>
      <c r="G340">
        <f t="shared" si="16"/>
        <v>61</v>
      </c>
      <c r="H340" t="str">
        <f t="shared" si="17"/>
        <v>LocalBus</v>
      </c>
    </row>
    <row r="341" spans="1:8" x14ac:dyDescent="0.25">
      <c r="A341" s="63">
        <v>4243</v>
      </c>
      <c r="B341" s="63" t="s">
        <v>1047</v>
      </c>
      <c r="C341" s="63" t="s">
        <v>449</v>
      </c>
      <c r="D341" s="63" t="s">
        <v>450</v>
      </c>
      <c r="E341" s="63">
        <v>24</v>
      </c>
      <c r="F341" t="str">
        <f t="shared" si="15"/>
        <v>M193</v>
      </c>
      <c r="G341">
        <f t="shared" si="16"/>
        <v>24</v>
      </c>
      <c r="H341" t="str">
        <f t="shared" si="17"/>
        <v>ExpBus</v>
      </c>
    </row>
    <row r="342" spans="1:8" x14ac:dyDescent="0.25">
      <c r="A342" s="63">
        <v>4245</v>
      </c>
      <c r="B342" s="63" t="s">
        <v>1048</v>
      </c>
      <c r="C342" s="63" t="s">
        <v>331</v>
      </c>
      <c r="D342" s="63" t="s">
        <v>332</v>
      </c>
      <c r="E342" s="63">
        <v>154</v>
      </c>
      <c r="F342" t="str">
        <f t="shared" si="15"/>
        <v>M197</v>
      </c>
      <c r="G342">
        <f t="shared" si="16"/>
        <v>154</v>
      </c>
      <c r="H342" t="str">
        <f t="shared" si="17"/>
        <v>LocalBus</v>
      </c>
    </row>
    <row r="343" spans="1:8" x14ac:dyDescent="0.25">
      <c r="A343" s="63">
        <v>4249</v>
      </c>
      <c r="B343" s="63" t="s">
        <v>1049</v>
      </c>
      <c r="C343" s="63" t="s">
        <v>331</v>
      </c>
      <c r="D343" s="63" t="s">
        <v>332</v>
      </c>
      <c r="E343" s="63" t="s">
        <v>363</v>
      </c>
      <c r="F343" t="str">
        <f t="shared" si="15"/>
        <v>M201</v>
      </c>
      <c r="G343" t="str">
        <f t="shared" si="16"/>
        <v>-</v>
      </c>
      <c r="H343" t="str">
        <f t="shared" si="17"/>
        <v>LocalBus</v>
      </c>
    </row>
    <row r="344" spans="1:8" x14ac:dyDescent="0.25">
      <c r="A344" s="63">
        <v>4252</v>
      </c>
      <c r="B344" s="63" t="s">
        <v>615</v>
      </c>
      <c r="C344" s="63" t="s">
        <v>331</v>
      </c>
      <c r="D344" s="63" t="s">
        <v>332</v>
      </c>
      <c r="E344" s="63" t="s">
        <v>363</v>
      </c>
      <c r="F344" t="str">
        <f t="shared" si="15"/>
        <v>M203</v>
      </c>
      <c r="G344" t="str">
        <f t="shared" si="16"/>
        <v>-</v>
      </c>
      <c r="H344" t="str">
        <f t="shared" si="17"/>
        <v>LocalBus</v>
      </c>
    </row>
    <row r="345" spans="1:8" x14ac:dyDescent="0.25">
      <c r="A345" s="63">
        <v>4253</v>
      </c>
      <c r="B345" s="63" t="s">
        <v>616</v>
      </c>
      <c r="C345" s="63" t="s">
        <v>331</v>
      </c>
      <c r="D345" s="63" t="s">
        <v>332</v>
      </c>
      <c r="E345" s="63" t="s">
        <v>363</v>
      </c>
      <c r="F345" t="str">
        <f t="shared" si="15"/>
        <v>M203</v>
      </c>
      <c r="G345" t="str">
        <f t="shared" si="16"/>
        <v>-</v>
      </c>
      <c r="H345" t="str">
        <f t="shared" si="17"/>
        <v>LocalBus</v>
      </c>
    </row>
    <row r="346" spans="1:8" x14ac:dyDescent="0.25">
      <c r="A346" s="63">
        <v>4254</v>
      </c>
      <c r="B346" s="63" t="s">
        <v>617</v>
      </c>
      <c r="C346" s="63" t="s">
        <v>331</v>
      </c>
      <c r="D346" s="63" t="s">
        <v>332</v>
      </c>
      <c r="E346" s="63" t="s">
        <v>363</v>
      </c>
      <c r="F346" t="str">
        <f t="shared" si="15"/>
        <v>M204</v>
      </c>
      <c r="G346" t="str">
        <f t="shared" si="16"/>
        <v>-</v>
      </c>
      <c r="H346" t="str">
        <f t="shared" si="17"/>
        <v>LocalBus</v>
      </c>
    </row>
    <row r="347" spans="1:8" x14ac:dyDescent="0.25">
      <c r="A347" s="63">
        <v>4255</v>
      </c>
      <c r="B347" s="63" t="s">
        <v>618</v>
      </c>
      <c r="C347" s="63" t="s">
        <v>331</v>
      </c>
      <c r="D347" s="63" t="s">
        <v>332</v>
      </c>
      <c r="E347" s="63" t="s">
        <v>363</v>
      </c>
      <c r="F347" t="str">
        <f t="shared" si="15"/>
        <v>M204</v>
      </c>
      <c r="G347" t="str">
        <f t="shared" si="16"/>
        <v>-</v>
      </c>
      <c r="H347" t="str">
        <f t="shared" si="17"/>
        <v>LocalBus</v>
      </c>
    </row>
    <row r="348" spans="1:8" x14ac:dyDescent="0.25">
      <c r="A348" s="63">
        <v>4257</v>
      </c>
      <c r="B348" s="63" t="s">
        <v>620</v>
      </c>
      <c r="C348" s="63" t="s">
        <v>331</v>
      </c>
      <c r="D348" s="63" t="s">
        <v>332</v>
      </c>
      <c r="E348" s="63">
        <v>14</v>
      </c>
      <c r="F348" t="str">
        <f t="shared" si="15"/>
        <v>M208</v>
      </c>
      <c r="G348">
        <f t="shared" si="16"/>
        <v>14</v>
      </c>
      <c r="H348" t="str">
        <f t="shared" si="17"/>
        <v>LocalBus</v>
      </c>
    </row>
    <row r="349" spans="1:8" x14ac:dyDescent="0.25">
      <c r="A349" s="63">
        <v>4258</v>
      </c>
      <c r="B349" s="63" t="s">
        <v>621</v>
      </c>
      <c r="C349" s="63" t="s">
        <v>331</v>
      </c>
      <c r="D349" s="63" t="s">
        <v>332</v>
      </c>
      <c r="E349" s="63">
        <v>80</v>
      </c>
      <c r="F349" t="str">
        <f t="shared" si="15"/>
        <v>M208</v>
      </c>
      <c r="G349">
        <f t="shared" si="16"/>
        <v>80</v>
      </c>
      <c r="H349" t="str">
        <f t="shared" si="17"/>
        <v>LocalBus</v>
      </c>
    </row>
    <row r="350" spans="1:8" x14ac:dyDescent="0.25">
      <c r="A350" s="63">
        <v>4259</v>
      </c>
      <c r="B350" s="63" t="s">
        <v>622</v>
      </c>
      <c r="C350" s="63" t="s">
        <v>331</v>
      </c>
      <c r="D350" s="63" t="s">
        <v>332</v>
      </c>
      <c r="E350" s="63">
        <v>25</v>
      </c>
      <c r="F350" t="str">
        <f t="shared" si="15"/>
        <v>M209</v>
      </c>
      <c r="G350">
        <f t="shared" si="16"/>
        <v>25</v>
      </c>
      <c r="H350" t="str">
        <f t="shared" si="17"/>
        <v>LocalBus</v>
      </c>
    </row>
    <row r="351" spans="1:8" x14ac:dyDescent="0.25">
      <c r="A351" s="63">
        <v>4263</v>
      </c>
      <c r="B351" s="63" t="s">
        <v>1236</v>
      </c>
      <c r="C351" s="63" t="s">
        <v>331</v>
      </c>
      <c r="D351" s="63" t="s">
        <v>332</v>
      </c>
      <c r="E351" s="63">
        <v>8</v>
      </c>
      <c r="F351" t="str">
        <f t="shared" si="15"/>
        <v>M212</v>
      </c>
      <c r="G351">
        <f t="shared" si="16"/>
        <v>8</v>
      </c>
      <c r="H351" t="str">
        <f t="shared" si="17"/>
        <v>LocalBus</v>
      </c>
    </row>
    <row r="352" spans="1:8" x14ac:dyDescent="0.25">
      <c r="A352" s="63">
        <v>4264</v>
      </c>
      <c r="B352" s="63" t="s">
        <v>1237</v>
      </c>
      <c r="C352" s="63" t="s">
        <v>331</v>
      </c>
      <c r="D352" s="63" t="s">
        <v>332</v>
      </c>
      <c r="E352" s="63">
        <v>334</v>
      </c>
      <c r="F352" t="str">
        <f t="shared" si="15"/>
        <v>M212</v>
      </c>
      <c r="G352">
        <f t="shared" si="16"/>
        <v>334</v>
      </c>
      <c r="H352" t="str">
        <f t="shared" si="17"/>
        <v>LocalBus</v>
      </c>
    </row>
    <row r="353" spans="1:8" x14ac:dyDescent="0.25">
      <c r="A353" s="63">
        <v>4267</v>
      </c>
      <c r="B353" s="63" t="s">
        <v>1283</v>
      </c>
      <c r="C353" s="63" t="s">
        <v>331</v>
      </c>
      <c r="D353" s="63" t="s">
        <v>332</v>
      </c>
      <c r="E353" s="63">
        <v>308</v>
      </c>
      <c r="F353" t="str">
        <f t="shared" si="15"/>
        <v>M214</v>
      </c>
      <c r="G353">
        <f t="shared" si="16"/>
        <v>308</v>
      </c>
      <c r="H353" t="str">
        <f t="shared" si="17"/>
        <v>LocalBus</v>
      </c>
    </row>
    <row r="354" spans="1:8" x14ac:dyDescent="0.25">
      <c r="A354" s="63">
        <v>4270</v>
      </c>
      <c r="B354" s="63" t="s">
        <v>1284</v>
      </c>
      <c r="C354" s="63" t="s">
        <v>331</v>
      </c>
      <c r="D354" s="63" t="s">
        <v>332</v>
      </c>
      <c r="E354" s="63">
        <v>688</v>
      </c>
      <c r="F354" t="str">
        <f t="shared" si="15"/>
        <v>M216</v>
      </c>
      <c r="G354">
        <f t="shared" si="16"/>
        <v>688</v>
      </c>
      <c r="H354" t="str">
        <f t="shared" si="17"/>
        <v>LocalBus</v>
      </c>
    </row>
    <row r="355" spans="1:8" x14ac:dyDescent="0.25">
      <c r="A355" s="63">
        <v>4272</v>
      </c>
      <c r="B355" s="63" t="s">
        <v>1285</v>
      </c>
      <c r="C355" s="63" t="s">
        <v>331</v>
      </c>
      <c r="D355" s="63" t="s">
        <v>332</v>
      </c>
      <c r="E355" s="63">
        <v>42</v>
      </c>
      <c r="F355" t="str">
        <f t="shared" si="15"/>
        <v>M217</v>
      </c>
      <c r="G355">
        <f t="shared" si="16"/>
        <v>42</v>
      </c>
      <c r="H355" t="str">
        <f t="shared" si="17"/>
        <v>LocalBus</v>
      </c>
    </row>
    <row r="356" spans="1:8" x14ac:dyDescent="0.25">
      <c r="A356" s="63">
        <v>4274</v>
      </c>
      <c r="B356" s="63" t="s">
        <v>1286</v>
      </c>
      <c r="C356" s="63" t="s">
        <v>331</v>
      </c>
      <c r="D356" s="63" t="s">
        <v>332</v>
      </c>
      <c r="E356" s="63">
        <v>28</v>
      </c>
      <c r="F356" t="str">
        <f t="shared" si="15"/>
        <v>M218</v>
      </c>
      <c r="G356">
        <f t="shared" si="16"/>
        <v>28</v>
      </c>
      <c r="H356" t="str">
        <f t="shared" si="17"/>
        <v>LocalBus</v>
      </c>
    </row>
    <row r="357" spans="1:8" x14ac:dyDescent="0.25">
      <c r="A357" s="63">
        <v>4276</v>
      </c>
      <c r="B357" s="63" t="s">
        <v>1287</v>
      </c>
      <c r="C357" s="63" t="s">
        <v>331</v>
      </c>
      <c r="D357" s="63" t="s">
        <v>332</v>
      </c>
      <c r="E357" s="63">
        <v>229</v>
      </c>
      <c r="F357" t="str">
        <f t="shared" si="15"/>
        <v>M219</v>
      </c>
      <c r="G357">
        <f t="shared" si="16"/>
        <v>229</v>
      </c>
      <c r="H357" t="str">
        <f t="shared" si="17"/>
        <v>LocalBus</v>
      </c>
    </row>
    <row r="358" spans="1:8" x14ac:dyDescent="0.25">
      <c r="A358" s="63">
        <v>4277</v>
      </c>
      <c r="B358" s="63" t="s">
        <v>626</v>
      </c>
      <c r="C358" s="63" t="s">
        <v>331</v>
      </c>
      <c r="D358" s="63" t="s">
        <v>332</v>
      </c>
      <c r="E358" s="63">
        <v>95</v>
      </c>
      <c r="F358" t="str">
        <f t="shared" si="15"/>
        <v>M221</v>
      </c>
      <c r="G358">
        <f t="shared" si="16"/>
        <v>95</v>
      </c>
      <c r="H358" t="str">
        <f t="shared" si="17"/>
        <v>LocalBus</v>
      </c>
    </row>
    <row r="359" spans="1:8" x14ac:dyDescent="0.25">
      <c r="A359" s="63">
        <v>4278</v>
      </c>
      <c r="B359" s="63" t="s">
        <v>627</v>
      </c>
      <c r="C359" s="63" t="s">
        <v>331</v>
      </c>
      <c r="D359" s="63" t="s">
        <v>332</v>
      </c>
      <c r="E359" s="63">
        <v>30</v>
      </c>
      <c r="F359" t="str">
        <f t="shared" si="15"/>
        <v>M221</v>
      </c>
      <c r="G359">
        <f t="shared" si="16"/>
        <v>30</v>
      </c>
      <c r="H359" t="str">
        <f t="shared" si="17"/>
        <v>LocalBus</v>
      </c>
    </row>
    <row r="360" spans="1:8" x14ac:dyDescent="0.25">
      <c r="A360" s="63">
        <v>4279</v>
      </c>
      <c r="B360" s="63" t="s">
        <v>628</v>
      </c>
      <c r="C360" s="63" t="s">
        <v>331</v>
      </c>
      <c r="D360" s="63" t="s">
        <v>332</v>
      </c>
      <c r="E360" s="63">
        <v>12</v>
      </c>
      <c r="F360" t="str">
        <f t="shared" si="15"/>
        <v>M224</v>
      </c>
      <c r="G360">
        <f t="shared" si="16"/>
        <v>12</v>
      </c>
      <c r="H360" t="str">
        <f t="shared" si="17"/>
        <v>LocalBus</v>
      </c>
    </row>
    <row r="361" spans="1:8" x14ac:dyDescent="0.25">
      <c r="A361" s="63">
        <v>4280</v>
      </c>
      <c r="B361" s="63" t="s">
        <v>629</v>
      </c>
      <c r="C361" s="63" t="s">
        <v>331</v>
      </c>
      <c r="D361" s="63" t="s">
        <v>332</v>
      </c>
      <c r="E361" s="63">
        <v>39</v>
      </c>
      <c r="F361" t="str">
        <f t="shared" si="15"/>
        <v>M224</v>
      </c>
      <c r="G361">
        <f t="shared" si="16"/>
        <v>39</v>
      </c>
      <c r="H361" t="str">
        <f t="shared" si="17"/>
        <v>LocalBus</v>
      </c>
    </row>
    <row r="362" spans="1:8" x14ac:dyDescent="0.25">
      <c r="A362" s="63">
        <v>4281</v>
      </c>
      <c r="B362" s="63" t="s">
        <v>630</v>
      </c>
      <c r="C362" s="63" t="s">
        <v>331</v>
      </c>
      <c r="D362" s="63" t="s">
        <v>332</v>
      </c>
      <c r="E362" s="63">
        <v>127</v>
      </c>
      <c r="F362" t="str">
        <f t="shared" si="15"/>
        <v>M226</v>
      </c>
      <c r="G362">
        <f t="shared" si="16"/>
        <v>127</v>
      </c>
      <c r="H362" t="str">
        <f t="shared" si="17"/>
        <v>LocalBus</v>
      </c>
    </row>
    <row r="363" spans="1:8" x14ac:dyDescent="0.25">
      <c r="A363" s="63">
        <v>4282</v>
      </c>
      <c r="B363" s="63" t="s">
        <v>631</v>
      </c>
      <c r="C363" s="63" t="s">
        <v>331</v>
      </c>
      <c r="D363" s="63" t="s">
        <v>332</v>
      </c>
      <c r="E363" s="63">
        <v>157</v>
      </c>
      <c r="F363" t="str">
        <f t="shared" si="15"/>
        <v>M226</v>
      </c>
      <c r="G363">
        <f t="shared" si="16"/>
        <v>157</v>
      </c>
      <c r="H363" t="str">
        <f t="shared" si="17"/>
        <v>LocalBus</v>
      </c>
    </row>
    <row r="364" spans="1:8" x14ac:dyDescent="0.25">
      <c r="A364" s="63">
        <v>4284</v>
      </c>
      <c r="B364" s="63" t="s">
        <v>1056</v>
      </c>
      <c r="C364" s="63" t="s">
        <v>331</v>
      </c>
      <c r="D364" s="63" t="s">
        <v>332</v>
      </c>
      <c r="E364" s="63">
        <v>16</v>
      </c>
      <c r="F364" t="str">
        <f t="shared" si="15"/>
        <v>M232</v>
      </c>
      <c r="G364">
        <f t="shared" si="16"/>
        <v>16</v>
      </c>
      <c r="H364" t="str">
        <f t="shared" si="17"/>
        <v>LocalBus</v>
      </c>
    </row>
    <row r="365" spans="1:8" x14ac:dyDescent="0.25">
      <c r="A365" s="63">
        <v>4287</v>
      </c>
      <c r="B365" s="63" t="s">
        <v>632</v>
      </c>
      <c r="C365" s="63" t="s">
        <v>331</v>
      </c>
      <c r="D365" s="63" t="s">
        <v>332</v>
      </c>
      <c r="E365" s="63">
        <v>453</v>
      </c>
      <c r="F365" t="str">
        <f t="shared" si="15"/>
        <v>M234</v>
      </c>
      <c r="G365">
        <f t="shared" si="16"/>
        <v>453</v>
      </c>
      <c r="H365" t="str">
        <f t="shared" si="17"/>
        <v>LocalBus</v>
      </c>
    </row>
    <row r="366" spans="1:8" x14ac:dyDescent="0.25">
      <c r="A366" s="63">
        <v>4288</v>
      </c>
      <c r="B366" s="63" t="s">
        <v>633</v>
      </c>
      <c r="C366" s="63" t="s">
        <v>331</v>
      </c>
      <c r="D366" s="63" t="s">
        <v>332</v>
      </c>
      <c r="E366" s="63">
        <v>176</v>
      </c>
      <c r="F366" t="str">
        <f t="shared" si="15"/>
        <v>M234</v>
      </c>
      <c r="G366">
        <f t="shared" si="16"/>
        <v>176</v>
      </c>
      <c r="H366" t="str">
        <f t="shared" si="17"/>
        <v>LocalBus</v>
      </c>
    </row>
    <row r="367" spans="1:8" x14ac:dyDescent="0.25">
      <c r="A367" s="63">
        <v>4289</v>
      </c>
      <c r="B367" s="63" t="s">
        <v>634</v>
      </c>
      <c r="C367" s="63" t="s">
        <v>331</v>
      </c>
      <c r="D367" s="63" t="s">
        <v>332</v>
      </c>
      <c r="E367" s="63">
        <v>480</v>
      </c>
      <c r="F367" t="str">
        <f t="shared" si="15"/>
        <v>M235</v>
      </c>
      <c r="G367">
        <f t="shared" si="16"/>
        <v>480</v>
      </c>
      <c r="H367" t="str">
        <f t="shared" si="17"/>
        <v>LocalBus</v>
      </c>
    </row>
    <row r="368" spans="1:8" x14ac:dyDescent="0.25">
      <c r="A368" s="63">
        <v>4290</v>
      </c>
      <c r="B368" s="63" t="s">
        <v>635</v>
      </c>
      <c r="C368" s="63" t="s">
        <v>331</v>
      </c>
      <c r="D368" s="63" t="s">
        <v>332</v>
      </c>
      <c r="E368" s="63">
        <v>190</v>
      </c>
      <c r="F368" t="str">
        <f t="shared" si="15"/>
        <v>M235</v>
      </c>
      <c r="G368">
        <f t="shared" si="16"/>
        <v>190</v>
      </c>
      <c r="H368" t="str">
        <f t="shared" si="17"/>
        <v>LocalBus</v>
      </c>
    </row>
    <row r="369" spans="1:8" x14ac:dyDescent="0.25">
      <c r="A369" s="63">
        <v>4291</v>
      </c>
      <c r="B369" s="63" t="s">
        <v>636</v>
      </c>
      <c r="C369" s="63" t="s">
        <v>331</v>
      </c>
      <c r="D369" s="63" t="s">
        <v>332</v>
      </c>
      <c r="E369" s="63">
        <v>48</v>
      </c>
      <c r="F369" t="str">
        <f t="shared" si="15"/>
        <v>M236</v>
      </c>
      <c r="G369">
        <f t="shared" si="16"/>
        <v>48</v>
      </c>
      <c r="H369" t="str">
        <f t="shared" si="17"/>
        <v>LocalBus</v>
      </c>
    </row>
    <row r="370" spans="1:8" x14ac:dyDescent="0.25">
      <c r="A370" s="63">
        <v>4292</v>
      </c>
      <c r="B370" s="63" t="s">
        <v>637</v>
      </c>
      <c r="C370" s="63" t="s">
        <v>331</v>
      </c>
      <c r="D370" s="63" t="s">
        <v>332</v>
      </c>
      <c r="E370" s="63">
        <v>61</v>
      </c>
      <c r="F370" t="str">
        <f t="shared" si="15"/>
        <v>M236</v>
      </c>
      <c r="G370">
        <f t="shared" si="16"/>
        <v>61</v>
      </c>
      <c r="H370" t="str">
        <f t="shared" si="17"/>
        <v>LocalBus</v>
      </c>
    </row>
    <row r="371" spans="1:8" x14ac:dyDescent="0.25">
      <c r="A371" s="63">
        <v>4295</v>
      </c>
      <c r="B371" s="63" t="s">
        <v>638</v>
      </c>
      <c r="C371" s="63" t="s">
        <v>331</v>
      </c>
      <c r="D371" s="63" t="s">
        <v>332</v>
      </c>
      <c r="E371" s="63">
        <v>231</v>
      </c>
      <c r="F371" t="str">
        <f t="shared" si="15"/>
        <v>M238</v>
      </c>
      <c r="G371">
        <f t="shared" si="16"/>
        <v>231</v>
      </c>
      <c r="H371" t="str">
        <f t="shared" si="17"/>
        <v>LocalBus</v>
      </c>
    </row>
    <row r="372" spans="1:8" x14ac:dyDescent="0.25">
      <c r="A372" s="63">
        <v>4296</v>
      </c>
      <c r="B372" s="63" t="s">
        <v>639</v>
      </c>
      <c r="C372" s="63" t="s">
        <v>331</v>
      </c>
      <c r="D372" s="63" t="s">
        <v>332</v>
      </c>
      <c r="E372" s="63">
        <v>173</v>
      </c>
      <c r="F372" t="str">
        <f t="shared" si="15"/>
        <v>M238</v>
      </c>
      <c r="G372">
        <f t="shared" si="16"/>
        <v>173</v>
      </c>
      <c r="H372" t="str">
        <f t="shared" si="17"/>
        <v>LocalBus</v>
      </c>
    </row>
    <row r="373" spans="1:8" x14ac:dyDescent="0.25">
      <c r="A373" s="63">
        <v>4297</v>
      </c>
      <c r="B373" s="63" t="s">
        <v>640</v>
      </c>
      <c r="C373" s="63" t="s">
        <v>331</v>
      </c>
      <c r="D373" s="63" t="s">
        <v>332</v>
      </c>
      <c r="E373" s="63">
        <v>340</v>
      </c>
      <c r="F373" t="str">
        <f t="shared" si="15"/>
        <v>M240</v>
      </c>
      <c r="G373">
        <f t="shared" si="16"/>
        <v>340</v>
      </c>
      <c r="H373" t="str">
        <f t="shared" si="17"/>
        <v>LocalBus</v>
      </c>
    </row>
    <row r="374" spans="1:8" x14ac:dyDescent="0.25">
      <c r="A374" s="63">
        <v>4298</v>
      </c>
      <c r="B374" s="63" t="s">
        <v>641</v>
      </c>
      <c r="C374" s="63" t="s">
        <v>331</v>
      </c>
      <c r="D374" s="63" t="s">
        <v>332</v>
      </c>
      <c r="E374" s="63">
        <v>385</v>
      </c>
      <c r="F374" t="str">
        <f t="shared" si="15"/>
        <v>M240</v>
      </c>
      <c r="G374">
        <f t="shared" si="16"/>
        <v>385</v>
      </c>
      <c r="H374" t="str">
        <f t="shared" si="17"/>
        <v>LocalBus</v>
      </c>
    </row>
    <row r="375" spans="1:8" x14ac:dyDescent="0.25">
      <c r="A375" s="63">
        <v>4299</v>
      </c>
      <c r="B375" s="63" t="s">
        <v>642</v>
      </c>
      <c r="C375" s="63" t="s">
        <v>331</v>
      </c>
      <c r="D375" s="63" t="s">
        <v>332</v>
      </c>
      <c r="E375" s="63">
        <v>81</v>
      </c>
      <c r="F375" t="str">
        <f t="shared" si="15"/>
        <v>M241</v>
      </c>
      <c r="G375">
        <f t="shared" si="16"/>
        <v>81</v>
      </c>
      <c r="H375" t="str">
        <f t="shared" si="17"/>
        <v>LocalBus</v>
      </c>
    </row>
    <row r="376" spans="1:8" x14ac:dyDescent="0.25">
      <c r="A376" s="63">
        <v>4300</v>
      </c>
      <c r="B376" s="63" t="s">
        <v>643</v>
      </c>
      <c r="C376" s="63" t="s">
        <v>331</v>
      </c>
      <c r="D376" s="63" t="s">
        <v>332</v>
      </c>
      <c r="E376" s="63">
        <v>126</v>
      </c>
      <c r="F376" t="str">
        <f t="shared" si="15"/>
        <v>M241</v>
      </c>
      <c r="G376">
        <f t="shared" si="16"/>
        <v>126</v>
      </c>
      <c r="H376" t="str">
        <f t="shared" si="17"/>
        <v>LocalBus</v>
      </c>
    </row>
    <row r="377" spans="1:8" x14ac:dyDescent="0.25">
      <c r="A377" s="63">
        <v>4303</v>
      </c>
      <c r="B377" s="63" t="s">
        <v>1058</v>
      </c>
      <c r="C377" s="63" t="s">
        <v>331</v>
      </c>
      <c r="D377" s="63" t="s">
        <v>332</v>
      </c>
      <c r="E377" s="63">
        <v>5</v>
      </c>
      <c r="F377" t="str">
        <f t="shared" si="15"/>
        <v>M243</v>
      </c>
      <c r="G377">
        <f t="shared" si="16"/>
        <v>5</v>
      </c>
      <c r="H377" t="str">
        <f t="shared" si="17"/>
        <v>LocalBus</v>
      </c>
    </row>
    <row r="378" spans="1:8" x14ac:dyDescent="0.25">
      <c r="A378" s="63">
        <v>4304</v>
      </c>
      <c r="B378" s="63" t="s">
        <v>1059</v>
      </c>
      <c r="C378" s="63" t="s">
        <v>331</v>
      </c>
      <c r="D378" s="63" t="s">
        <v>332</v>
      </c>
      <c r="E378" s="63">
        <v>73</v>
      </c>
      <c r="F378" t="str">
        <f t="shared" si="15"/>
        <v>M244</v>
      </c>
      <c r="G378">
        <f t="shared" si="16"/>
        <v>73</v>
      </c>
      <c r="H378" t="str">
        <f t="shared" si="17"/>
        <v>LocalBus</v>
      </c>
    </row>
    <row r="379" spans="1:8" x14ac:dyDescent="0.25">
      <c r="A379" s="63">
        <v>4306</v>
      </c>
      <c r="B379" s="63" t="s">
        <v>645</v>
      </c>
      <c r="C379" s="63" t="s">
        <v>331</v>
      </c>
      <c r="D379" s="63" t="s">
        <v>332</v>
      </c>
      <c r="E379" s="63">
        <v>722</v>
      </c>
      <c r="F379" t="str">
        <f t="shared" si="15"/>
        <v>M245</v>
      </c>
      <c r="G379">
        <f t="shared" si="16"/>
        <v>722</v>
      </c>
      <c r="H379" t="str">
        <f t="shared" si="17"/>
        <v>LocalBus</v>
      </c>
    </row>
    <row r="380" spans="1:8" x14ac:dyDescent="0.25">
      <c r="A380" s="63">
        <v>4307</v>
      </c>
      <c r="B380" s="63" t="s">
        <v>646</v>
      </c>
      <c r="C380" s="63" t="s">
        <v>331</v>
      </c>
      <c r="D380" s="63" t="s">
        <v>332</v>
      </c>
      <c r="E380" s="63">
        <v>498</v>
      </c>
      <c r="F380" t="str">
        <f t="shared" si="15"/>
        <v>M245</v>
      </c>
      <c r="G380">
        <f t="shared" si="16"/>
        <v>498</v>
      </c>
      <c r="H380" t="str">
        <f t="shared" si="17"/>
        <v>LocalBus</v>
      </c>
    </row>
    <row r="381" spans="1:8" x14ac:dyDescent="0.25">
      <c r="A381" s="63">
        <v>4308</v>
      </c>
      <c r="B381" s="63" t="s">
        <v>647</v>
      </c>
      <c r="C381" s="63" t="s">
        <v>331</v>
      </c>
      <c r="D381" s="63" t="s">
        <v>332</v>
      </c>
      <c r="E381" s="63">
        <v>49</v>
      </c>
      <c r="F381" t="str">
        <f t="shared" si="15"/>
        <v>M246</v>
      </c>
      <c r="G381">
        <f t="shared" si="16"/>
        <v>49</v>
      </c>
      <c r="H381" t="str">
        <f t="shared" si="17"/>
        <v>LocalBus</v>
      </c>
    </row>
    <row r="382" spans="1:8" x14ac:dyDescent="0.25">
      <c r="A382" s="63">
        <v>4309</v>
      </c>
      <c r="B382" s="63" t="s">
        <v>648</v>
      </c>
      <c r="C382" s="63" t="s">
        <v>331</v>
      </c>
      <c r="D382" s="63" t="s">
        <v>332</v>
      </c>
      <c r="E382" s="63">
        <v>37</v>
      </c>
      <c r="F382" t="str">
        <f t="shared" si="15"/>
        <v>M246</v>
      </c>
      <c r="G382">
        <f t="shared" si="16"/>
        <v>37</v>
      </c>
      <c r="H382" t="str">
        <f t="shared" si="17"/>
        <v>LocalBus</v>
      </c>
    </row>
    <row r="383" spans="1:8" x14ac:dyDescent="0.25">
      <c r="A383" s="63">
        <v>4310</v>
      </c>
      <c r="B383" s="63" t="s">
        <v>649</v>
      </c>
      <c r="C383" s="63" t="s">
        <v>331</v>
      </c>
      <c r="D383" s="63" t="s">
        <v>332</v>
      </c>
      <c r="E383" s="63">
        <v>62</v>
      </c>
      <c r="F383" t="str">
        <f t="shared" si="15"/>
        <v>M248</v>
      </c>
      <c r="G383">
        <f t="shared" si="16"/>
        <v>62</v>
      </c>
      <c r="H383" t="str">
        <f t="shared" si="17"/>
        <v>LocalBus</v>
      </c>
    </row>
    <row r="384" spans="1:8" x14ac:dyDescent="0.25">
      <c r="A384" s="63">
        <v>4311</v>
      </c>
      <c r="B384" s="63" t="s">
        <v>650</v>
      </c>
      <c r="C384" s="63" t="s">
        <v>331</v>
      </c>
      <c r="D384" s="63" t="s">
        <v>332</v>
      </c>
      <c r="E384" s="63">
        <v>154</v>
      </c>
      <c r="F384" t="str">
        <f t="shared" si="15"/>
        <v>M248</v>
      </c>
      <c r="G384">
        <f t="shared" si="16"/>
        <v>154</v>
      </c>
      <c r="H384" t="str">
        <f t="shared" si="17"/>
        <v>LocalBus</v>
      </c>
    </row>
    <row r="385" spans="1:8" x14ac:dyDescent="0.25">
      <c r="A385" s="63">
        <v>4312</v>
      </c>
      <c r="B385" s="63" t="s">
        <v>651</v>
      </c>
      <c r="C385" s="63" t="s">
        <v>331</v>
      </c>
      <c r="D385" s="63" t="s">
        <v>332</v>
      </c>
      <c r="E385" s="63">
        <v>237</v>
      </c>
      <c r="F385" t="str">
        <f t="shared" si="15"/>
        <v>M249</v>
      </c>
      <c r="G385">
        <f t="shared" si="16"/>
        <v>237</v>
      </c>
      <c r="H385" t="str">
        <f t="shared" si="17"/>
        <v>LocalBus</v>
      </c>
    </row>
    <row r="386" spans="1:8" x14ac:dyDescent="0.25">
      <c r="A386" s="63">
        <v>4313</v>
      </c>
      <c r="B386" s="63" t="s">
        <v>652</v>
      </c>
      <c r="C386" s="63" t="s">
        <v>331</v>
      </c>
      <c r="D386" s="63" t="s">
        <v>332</v>
      </c>
      <c r="E386" s="63">
        <v>120</v>
      </c>
      <c r="F386" t="str">
        <f t="shared" si="15"/>
        <v>M249</v>
      </c>
      <c r="G386">
        <f t="shared" si="16"/>
        <v>120</v>
      </c>
      <c r="H386" t="str">
        <f t="shared" si="17"/>
        <v>LocalBus</v>
      </c>
    </row>
    <row r="387" spans="1:8" x14ac:dyDescent="0.25">
      <c r="A387" s="63">
        <v>4315</v>
      </c>
      <c r="B387" s="63" t="s">
        <v>1060</v>
      </c>
      <c r="C387" s="63" t="s">
        <v>331</v>
      </c>
      <c r="D387" s="63" t="s">
        <v>332</v>
      </c>
      <c r="E387" s="63">
        <v>326</v>
      </c>
      <c r="F387" t="str">
        <f t="shared" ref="F387:F450" si="18">LEFT(B387,LEN(B387)-2)</f>
        <v>M252</v>
      </c>
      <c r="G387">
        <f t="shared" ref="G387:G450" si="19">E387</f>
        <v>326</v>
      </c>
      <c r="H387" t="str">
        <f t="shared" ref="H387:H450" si="20">D387</f>
        <v>LocalBus</v>
      </c>
    </row>
    <row r="388" spans="1:8" x14ac:dyDescent="0.25">
      <c r="A388" s="63">
        <v>4317</v>
      </c>
      <c r="B388" s="63" t="s">
        <v>654</v>
      </c>
      <c r="C388" s="63" t="s">
        <v>331</v>
      </c>
      <c r="D388" s="63" t="s">
        <v>332</v>
      </c>
      <c r="E388" s="63">
        <v>1530</v>
      </c>
      <c r="F388" t="str">
        <f t="shared" si="18"/>
        <v>M255</v>
      </c>
      <c r="G388">
        <f t="shared" si="19"/>
        <v>1530</v>
      </c>
      <c r="H388" t="str">
        <f t="shared" si="20"/>
        <v>LocalBus</v>
      </c>
    </row>
    <row r="389" spans="1:8" x14ac:dyDescent="0.25">
      <c r="A389" s="63">
        <v>4318</v>
      </c>
      <c r="B389" s="63" t="s">
        <v>655</v>
      </c>
      <c r="C389" s="63" t="s">
        <v>331</v>
      </c>
      <c r="D389" s="63" t="s">
        <v>332</v>
      </c>
      <c r="E389" s="63">
        <v>861</v>
      </c>
      <c r="F389" t="str">
        <f t="shared" si="18"/>
        <v>M255</v>
      </c>
      <c r="G389">
        <f t="shared" si="19"/>
        <v>861</v>
      </c>
      <c r="H389" t="str">
        <f t="shared" si="20"/>
        <v>LocalBus</v>
      </c>
    </row>
    <row r="390" spans="1:8" x14ac:dyDescent="0.25">
      <c r="A390" s="63">
        <v>4319</v>
      </c>
      <c r="B390" s="63" t="s">
        <v>1061</v>
      </c>
      <c r="C390" s="63" t="s">
        <v>331</v>
      </c>
      <c r="D390" s="63" t="s">
        <v>332</v>
      </c>
      <c r="E390" s="63">
        <v>346</v>
      </c>
      <c r="F390" t="str">
        <f t="shared" si="18"/>
        <v>M257</v>
      </c>
      <c r="G390">
        <f t="shared" si="19"/>
        <v>346</v>
      </c>
      <c r="H390" t="str">
        <f t="shared" si="20"/>
        <v>LocalBus</v>
      </c>
    </row>
    <row r="391" spans="1:8" x14ac:dyDescent="0.25">
      <c r="A391" s="63">
        <v>4323</v>
      </c>
      <c r="B391" s="63" t="s">
        <v>1062</v>
      </c>
      <c r="C391" s="63" t="s">
        <v>331</v>
      </c>
      <c r="D391" s="63" t="s">
        <v>332</v>
      </c>
      <c r="E391" s="63">
        <v>225</v>
      </c>
      <c r="F391" t="str">
        <f t="shared" si="18"/>
        <v>M268</v>
      </c>
      <c r="G391">
        <f t="shared" si="19"/>
        <v>225</v>
      </c>
      <c r="H391" t="str">
        <f t="shared" si="20"/>
        <v>LocalBus</v>
      </c>
    </row>
    <row r="392" spans="1:8" x14ac:dyDescent="0.25">
      <c r="A392" s="63">
        <v>4325</v>
      </c>
      <c r="B392" s="63" t="s">
        <v>658</v>
      </c>
      <c r="C392" s="63" t="s">
        <v>331</v>
      </c>
      <c r="D392" s="63" t="s">
        <v>332</v>
      </c>
      <c r="E392" s="63">
        <v>117</v>
      </c>
      <c r="F392" t="str">
        <f t="shared" si="18"/>
        <v>M269</v>
      </c>
      <c r="G392">
        <f t="shared" si="19"/>
        <v>117</v>
      </c>
      <c r="H392" t="str">
        <f t="shared" si="20"/>
        <v>LocalBus</v>
      </c>
    </row>
    <row r="393" spans="1:8" x14ac:dyDescent="0.25">
      <c r="A393" s="63">
        <v>4326</v>
      </c>
      <c r="B393" s="63" t="s">
        <v>929</v>
      </c>
      <c r="C393" s="63" t="s">
        <v>331</v>
      </c>
      <c r="D393" s="63" t="s">
        <v>332</v>
      </c>
      <c r="E393" s="63">
        <v>170</v>
      </c>
      <c r="F393" t="str">
        <f t="shared" si="18"/>
        <v>M269</v>
      </c>
      <c r="G393">
        <f t="shared" si="19"/>
        <v>170</v>
      </c>
      <c r="H393" t="str">
        <f t="shared" si="20"/>
        <v>LocalBus</v>
      </c>
    </row>
    <row r="394" spans="1:8" x14ac:dyDescent="0.25">
      <c r="A394" s="63">
        <v>4327</v>
      </c>
      <c r="B394" s="63" t="s">
        <v>659</v>
      </c>
      <c r="C394" s="63" t="s">
        <v>331</v>
      </c>
      <c r="D394" s="63" t="s">
        <v>332</v>
      </c>
      <c r="E394" s="63">
        <v>1425</v>
      </c>
      <c r="F394" t="str">
        <f t="shared" si="18"/>
        <v>M271</v>
      </c>
      <c r="G394">
        <f t="shared" si="19"/>
        <v>1425</v>
      </c>
      <c r="H394" t="str">
        <f t="shared" si="20"/>
        <v>LocalBus</v>
      </c>
    </row>
    <row r="395" spans="1:8" x14ac:dyDescent="0.25">
      <c r="A395" s="63">
        <v>4328</v>
      </c>
      <c r="B395" s="63" t="s">
        <v>660</v>
      </c>
      <c r="C395" s="63" t="s">
        <v>331</v>
      </c>
      <c r="D395" s="63" t="s">
        <v>332</v>
      </c>
      <c r="E395" s="63">
        <v>1869</v>
      </c>
      <c r="F395" t="str">
        <f t="shared" si="18"/>
        <v>M271</v>
      </c>
      <c r="G395">
        <f t="shared" si="19"/>
        <v>1869</v>
      </c>
      <c r="H395" t="str">
        <f t="shared" si="20"/>
        <v>LocalBus</v>
      </c>
    </row>
    <row r="396" spans="1:8" x14ac:dyDescent="0.25">
      <c r="A396" s="63">
        <v>4329</v>
      </c>
      <c r="B396" s="63" t="s">
        <v>1063</v>
      </c>
      <c r="C396" s="63" t="s">
        <v>331</v>
      </c>
      <c r="D396" s="63" t="s">
        <v>332</v>
      </c>
      <c r="E396" s="63">
        <v>101</v>
      </c>
      <c r="F396" t="str">
        <f t="shared" si="18"/>
        <v>M277</v>
      </c>
      <c r="G396">
        <f t="shared" si="19"/>
        <v>101</v>
      </c>
      <c r="H396" t="str">
        <f t="shared" si="20"/>
        <v>LocalBus</v>
      </c>
    </row>
    <row r="397" spans="1:8" x14ac:dyDescent="0.25">
      <c r="A397" s="63">
        <v>4332</v>
      </c>
      <c r="B397" s="63" t="s">
        <v>662</v>
      </c>
      <c r="C397" s="63" t="s">
        <v>449</v>
      </c>
      <c r="D397" s="63" t="s">
        <v>450</v>
      </c>
      <c r="E397" s="63">
        <v>28</v>
      </c>
      <c r="F397" t="str">
        <f t="shared" si="18"/>
        <v>M301</v>
      </c>
      <c r="G397">
        <f t="shared" si="19"/>
        <v>28</v>
      </c>
      <c r="H397" t="str">
        <f t="shared" si="20"/>
        <v>ExpBus</v>
      </c>
    </row>
    <row r="398" spans="1:8" x14ac:dyDescent="0.25">
      <c r="A398" s="63">
        <v>4333</v>
      </c>
      <c r="B398" s="63" t="s">
        <v>663</v>
      </c>
      <c r="C398" s="63" t="s">
        <v>331</v>
      </c>
      <c r="D398" s="63" t="s">
        <v>332</v>
      </c>
      <c r="E398" s="63">
        <v>140</v>
      </c>
      <c r="F398" t="str">
        <f t="shared" si="18"/>
        <v>M301</v>
      </c>
      <c r="G398">
        <f t="shared" si="19"/>
        <v>140</v>
      </c>
      <c r="H398" t="str">
        <f t="shared" si="20"/>
        <v>LocalBus</v>
      </c>
    </row>
    <row r="399" spans="1:8" x14ac:dyDescent="0.25">
      <c r="A399" s="63">
        <v>4334</v>
      </c>
      <c r="B399" s="63" t="s">
        <v>1064</v>
      </c>
      <c r="C399" s="63" t="s">
        <v>449</v>
      </c>
      <c r="D399" s="63" t="s">
        <v>450</v>
      </c>
      <c r="E399" s="63">
        <v>1118</v>
      </c>
      <c r="F399" t="str">
        <f t="shared" si="18"/>
        <v>M303</v>
      </c>
      <c r="G399">
        <f t="shared" si="19"/>
        <v>1118</v>
      </c>
      <c r="H399" t="str">
        <f t="shared" si="20"/>
        <v>ExpBus</v>
      </c>
    </row>
    <row r="400" spans="1:8" x14ac:dyDescent="0.25">
      <c r="A400" s="63">
        <v>4336</v>
      </c>
      <c r="B400" s="63" t="s">
        <v>1065</v>
      </c>
      <c r="C400" s="63" t="s">
        <v>331</v>
      </c>
      <c r="D400" s="63" t="s">
        <v>332</v>
      </c>
      <c r="E400" s="63">
        <v>203</v>
      </c>
      <c r="F400" t="str">
        <f t="shared" si="18"/>
        <v>M304</v>
      </c>
      <c r="G400">
        <f t="shared" si="19"/>
        <v>203</v>
      </c>
      <c r="H400" t="str">
        <f t="shared" si="20"/>
        <v>LocalBus</v>
      </c>
    </row>
    <row r="401" spans="1:8" x14ac:dyDescent="0.25">
      <c r="A401" s="63">
        <v>4339</v>
      </c>
      <c r="B401" s="63" t="s">
        <v>1066</v>
      </c>
      <c r="C401" s="63" t="s">
        <v>331</v>
      </c>
      <c r="D401" s="63" t="s">
        <v>332</v>
      </c>
      <c r="E401" s="63">
        <v>98</v>
      </c>
      <c r="F401" t="str">
        <f t="shared" si="18"/>
        <v>M308</v>
      </c>
      <c r="G401">
        <f t="shared" si="19"/>
        <v>98</v>
      </c>
      <c r="H401" t="str">
        <f t="shared" si="20"/>
        <v>LocalBus</v>
      </c>
    </row>
    <row r="402" spans="1:8" x14ac:dyDescent="0.25">
      <c r="A402" s="63">
        <v>4341</v>
      </c>
      <c r="B402" s="63" t="s">
        <v>1067</v>
      </c>
      <c r="C402" s="63" t="s">
        <v>449</v>
      </c>
      <c r="D402" s="63" t="s">
        <v>450</v>
      </c>
      <c r="E402" s="63">
        <v>64</v>
      </c>
      <c r="F402" t="str">
        <f t="shared" si="18"/>
        <v>M309</v>
      </c>
      <c r="G402">
        <f t="shared" si="19"/>
        <v>64</v>
      </c>
      <c r="H402" t="str">
        <f t="shared" si="20"/>
        <v>ExpBus</v>
      </c>
    </row>
    <row r="403" spans="1:8" x14ac:dyDescent="0.25">
      <c r="A403" s="63">
        <v>4343</v>
      </c>
      <c r="B403" s="63" t="s">
        <v>1068</v>
      </c>
      <c r="C403" s="63" t="s">
        <v>331</v>
      </c>
      <c r="D403" s="63" t="s">
        <v>332</v>
      </c>
      <c r="E403" s="63">
        <v>607</v>
      </c>
      <c r="F403" t="str">
        <f t="shared" si="18"/>
        <v>M311</v>
      </c>
      <c r="G403">
        <f t="shared" si="19"/>
        <v>607</v>
      </c>
      <c r="H403" t="str">
        <f t="shared" si="20"/>
        <v>LocalBus</v>
      </c>
    </row>
    <row r="404" spans="1:8" x14ac:dyDescent="0.25">
      <c r="A404" s="63">
        <v>4345</v>
      </c>
      <c r="B404" s="63" t="s">
        <v>1069</v>
      </c>
      <c r="C404" s="63" t="s">
        <v>449</v>
      </c>
      <c r="D404" s="63" t="s">
        <v>450</v>
      </c>
      <c r="E404" s="63">
        <v>1196</v>
      </c>
      <c r="F404" t="str">
        <f t="shared" si="18"/>
        <v>M312</v>
      </c>
      <c r="G404">
        <f t="shared" si="19"/>
        <v>1196</v>
      </c>
      <c r="H404" t="str">
        <f t="shared" si="20"/>
        <v>ExpBus</v>
      </c>
    </row>
    <row r="405" spans="1:8" x14ac:dyDescent="0.25">
      <c r="A405" s="63">
        <v>4347</v>
      </c>
      <c r="B405" s="63" t="s">
        <v>1070</v>
      </c>
      <c r="C405" s="63" t="s">
        <v>331</v>
      </c>
      <c r="D405" s="63" t="s">
        <v>332</v>
      </c>
      <c r="E405" s="63">
        <v>89</v>
      </c>
      <c r="F405" t="str">
        <f t="shared" si="18"/>
        <v>M316</v>
      </c>
      <c r="G405">
        <f t="shared" si="19"/>
        <v>89</v>
      </c>
      <c r="H405" t="str">
        <f t="shared" si="20"/>
        <v>LocalBus</v>
      </c>
    </row>
    <row r="406" spans="1:8" x14ac:dyDescent="0.25">
      <c r="A406" s="63">
        <v>4349</v>
      </c>
      <c r="B406" s="63" t="s">
        <v>664</v>
      </c>
      <c r="C406" s="63" t="s">
        <v>331</v>
      </c>
      <c r="D406" s="63" t="s">
        <v>332</v>
      </c>
      <c r="E406" s="63">
        <v>3</v>
      </c>
      <c r="F406" t="str">
        <f t="shared" si="18"/>
        <v>M330</v>
      </c>
      <c r="G406">
        <f t="shared" si="19"/>
        <v>3</v>
      </c>
      <c r="H406" t="str">
        <f t="shared" si="20"/>
        <v>LocalBus</v>
      </c>
    </row>
    <row r="407" spans="1:8" x14ac:dyDescent="0.25">
      <c r="A407" s="63">
        <v>4350</v>
      </c>
      <c r="B407" s="63" t="s">
        <v>665</v>
      </c>
      <c r="C407" s="63" t="s">
        <v>331</v>
      </c>
      <c r="D407" s="63" t="s">
        <v>332</v>
      </c>
      <c r="E407" s="63">
        <v>5</v>
      </c>
      <c r="F407" t="str">
        <f t="shared" si="18"/>
        <v>M330</v>
      </c>
      <c r="G407">
        <f t="shared" si="19"/>
        <v>5</v>
      </c>
      <c r="H407" t="str">
        <f t="shared" si="20"/>
        <v>LocalBus</v>
      </c>
    </row>
    <row r="408" spans="1:8" x14ac:dyDescent="0.25">
      <c r="A408" s="63">
        <v>4351</v>
      </c>
      <c r="B408" s="63" t="s">
        <v>666</v>
      </c>
      <c r="C408" s="63" t="s">
        <v>331</v>
      </c>
      <c r="D408" s="63" t="s">
        <v>332</v>
      </c>
      <c r="E408" s="63">
        <v>96</v>
      </c>
      <c r="F408" t="str">
        <f t="shared" si="18"/>
        <v>M331</v>
      </c>
      <c r="G408">
        <f t="shared" si="19"/>
        <v>96</v>
      </c>
      <c r="H408" t="str">
        <f t="shared" si="20"/>
        <v>LocalBus</v>
      </c>
    </row>
    <row r="409" spans="1:8" x14ac:dyDescent="0.25">
      <c r="A409" s="63">
        <v>4352</v>
      </c>
      <c r="B409" s="63" t="s">
        <v>667</v>
      </c>
      <c r="C409" s="63" t="s">
        <v>331</v>
      </c>
      <c r="D409" s="63" t="s">
        <v>332</v>
      </c>
      <c r="E409" s="63">
        <v>69</v>
      </c>
      <c r="F409" t="str">
        <f t="shared" si="18"/>
        <v>M331</v>
      </c>
      <c r="G409">
        <f t="shared" si="19"/>
        <v>69</v>
      </c>
      <c r="H409" t="str">
        <f t="shared" si="20"/>
        <v>LocalBus</v>
      </c>
    </row>
    <row r="410" spans="1:8" x14ac:dyDescent="0.25">
      <c r="A410" s="63">
        <v>4353</v>
      </c>
      <c r="B410" s="63" t="s">
        <v>1071</v>
      </c>
      <c r="C410" s="63" t="s">
        <v>331</v>
      </c>
      <c r="D410" s="63" t="s">
        <v>332</v>
      </c>
      <c r="E410" s="63">
        <v>222</v>
      </c>
      <c r="F410" t="str">
        <f t="shared" si="18"/>
        <v>M342</v>
      </c>
      <c r="G410">
        <f t="shared" si="19"/>
        <v>222</v>
      </c>
      <c r="H410" t="str">
        <f t="shared" si="20"/>
        <v>LocalBus</v>
      </c>
    </row>
    <row r="411" spans="1:8" x14ac:dyDescent="0.25">
      <c r="A411" s="63">
        <v>4355</v>
      </c>
      <c r="B411" s="63" t="s">
        <v>668</v>
      </c>
      <c r="C411" s="63" t="s">
        <v>331</v>
      </c>
      <c r="D411" s="63" t="s">
        <v>332</v>
      </c>
      <c r="E411" s="63">
        <v>11</v>
      </c>
      <c r="F411" t="str">
        <f t="shared" si="18"/>
        <v>M345</v>
      </c>
      <c r="G411">
        <f t="shared" si="19"/>
        <v>11</v>
      </c>
      <c r="H411" t="str">
        <f t="shared" si="20"/>
        <v>LocalBus</v>
      </c>
    </row>
    <row r="412" spans="1:8" x14ac:dyDescent="0.25">
      <c r="A412" s="63">
        <v>4356</v>
      </c>
      <c r="B412" s="63" t="s">
        <v>669</v>
      </c>
      <c r="C412" s="63" t="s">
        <v>331</v>
      </c>
      <c r="D412" s="63" t="s">
        <v>332</v>
      </c>
      <c r="E412" s="63">
        <v>64</v>
      </c>
      <c r="F412" t="str">
        <f t="shared" si="18"/>
        <v>M345</v>
      </c>
      <c r="G412">
        <f t="shared" si="19"/>
        <v>64</v>
      </c>
      <c r="H412" t="str">
        <f t="shared" si="20"/>
        <v>LocalBus</v>
      </c>
    </row>
    <row r="413" spans="1:8" x14ac:dyDescent="0.25">
      <c r="A413" s="63">
        <v>4357</v>
      </c>
      <c r="B413" s="63" t="s">
        <v>670</v>
      </c>
      <c r="C413" s="63" t="s">
        <v>331</v>
      </c>
      <c r="D413" s="63" t="s">
        <v>332</v>
      </c>
      <c r="E413" s="63">
        <v>51</v>
      </c>
      <c r="F413" t="str">
        <f t="shared" si="18"/>
        <v>M346</v>
      </c>
      <c r="G413">
        <f t="shared" si="19"/>
        <v>51</v>
      </c>
      <c r="H413" t="str">
        <f t="shared" si="20"/>
        <v>LocalBus</v>
      </c>
    </row>
    <row r="414" spans="1:8" x14ac:dyDescent="0.25">
      <c r="A414" s="63">
        <v>4358</v>
      </c>
      <c r="B414" s="63" t="s">
        <v>671</v>
      </c>
      <c r="C414" s="63" t="s">
        <v>331</v>
      </c>
      <c r="D414" s="63" t="s">
        <v>332</v>
      </c>
      <c r="E414" s="63">
        <v>100</v>
      </c>
      <c r="F414" t="str">
        <f t="shared" si="18"/>
        <v>M346</v>
      </c>
      <c r="G414">
        <f t="shared" si="19"/>
        <v>100</v>
      </c>
      <c r="H414" t="str">
        <f t="shared" si="20"/>
        <v>LocalBus</v>
      </c>
    </row>
    <row r="415" spans="1:8" x14ac:dyDescent="0.25">
      <c r="A415" s="63">
        <v>4359</v>
      </c>
      <c r="B415" s="63" t="s">
        <v>672</v>
      </c>
      <c r="C415" s="63" t="s">
        <v>331</v>
      </c>
      <c r="D415" s="63" t="s">
        <v>332</v>
      </c>
      <c r="E415" s="63">
        <v>160</v>
      </c>
      <c r="F415" t="str">
        <f t="shared" si="18"/>
        <v>M347</v>
      </c>
      <c r="G415">
        <f t="shared" si="19"/>
        <v>160</v>
      </c>
      <c r="H415" t="str">
        <f t="shared" si="20"/>
        <v>LocalBus</v>
      </c>
    </row>
    <row r="416" spans="1:8" x14ac:dyDescent="0.25">
      <c r="A416" s="63">
        <v>4360</v>
      </c>
      <c r="B416" s="63" t="s">
        <v>673</v>
      </c>
      <c r="C416" s="63" t="s">
        <v>331</v>
      </c>
      <c r="D416" s="63" t="s">
        <v>332</v>
      </c>
      <c r="E416" s="63">
        <v>236</v>
      </c>
      <c r="F416" t="str">
        <f t="shared" si="18"/>
        <v>M347</v>
      </c>
      <c r="G416">
        <f t="shared" si="19"/>
        <v>236</v>
      </c>
      <c r="H416" t="str">
        <f t="shared" si="20"/>
        <v>LocalBus</v>
      </c>
    </row>
    <row r="417" spans="1:8" x14ac:dyDescent="0.25">
      <c r="A417" s="63">
        <v>4361</v>
      </c>
      <c r="B417" s="63" t="s">
        <v>674</v>
      </c>
      <c r="C417" s="63" t="s">
        <v>331</v>
      </c>
      <c r="D417" s="63" t="s">
        <v>332</v>
      </c>
      <c r="E417" s="63">
        <v>141</v>
      </c>
      <c r="F417" t="str">
        <f t="shared" si="18"/>
        <v>M348</v>
      </c>
      <c r="G417">
        <f t="shared" si="19"/>
        <v>141</v>
      </c>
      <c r="H417" t="str">
        <f t="shared" si="20"/>
        <v>LocalBus</v>
      </c>
    </row>
    <row r="418" spans="1:8" x14ac:dyDescent="0.25">
      <c r="A418" s="63">
        <v>4362</v>
      </c>
      <c r="B418" s="63" t="s">
        <v>675</v>
      </c>
      <c r="C418" s="63" t="s">
        <v>331</v>
      </c>
      <c r="D418" s="63" t="s">
        <v>332</v>
      </c>
      <c r="E418" s="63">
        <v>278</v>
      </c>
      <c r="F418" t="str">
        <f t="shared" si="18"/>
        <v>M348</v>
      </c>
      <c r="G418">
        <f t="shared" si="19"/>
        <v>278</v>
      </c>
      <c r="H418" t="str">
        <f t="shared" si="20"/>
        <v>LocalBus</v>
      </c>
    </row>
    <row r="419" spans="1:8" x14ac:dyDescent="0.25">
      <c r="A419" s="63">
        <v>4363</v>
      </c>
      <c r="B419" s="63" t="s">
        <v>1072</v>
      </c>
      <c r="C419" s="63" t="s">
        <v>449</v>
      </c>
      <c r="D419" s="63" t="s">
        <v>450</v>
      </c>
      <c r="E419" s="63">
        <v>737</v>
      </c>
      <c r="F419" t="str">
        <f t="shared" si="18"/>
        <v>M355</v>
      </c>
      <c r="G419">
        <f t="shared" si="19"/>
        <v>737</v>
      </c>
      <c r="H419" t="str">
        <f t="shared" si="20"/>
        <v>ExpBus</v>
      </c>
    </row>
    <row r="420" spans="1:8" x14ac:dyDescent="0.25">
      <c r="A420" s="63">
        <v>4365</v>
      </c>
      <c r="B420" s="63" t="s">
        <v>676</v>
      </c>
      <c r="C420" s="63" t="s">
        <v>449</v>
      </c>
      <c r="D420" s="63" t="s">
        <v>450</v>
      </c>
      <c r="E420" s="63">
        <v>297</v>
      </c>
      <c r="F420" t="str">
        <f t="shared" si="18"/>
        <v>M372</v>
      </c>
      <c r="G420">
        <f t="shared" si="19"/>
        <v>297</v>
      </c>
      <c r="H420" t="str">
        <f t="shared" si="20"/>
        <v>ExpBus</v>
      </c>
    </row>
    <row r="421" spans="1:8" x14ac:dyDescent="0.25">
      <c r="A421" s="63">
        <v>4366</v>
      </c>
      <c r="B421" s="63" t="s">
        <v>677</v>
      </c>
      <c r="C421" s="63" t="s">
        <v>449</v>
      </c>
      <c r="D421" s="63" t="s">
        <v>450</v>
      </c>
      <c r="E421" s="63">
        <v>357</v>
      </c>
      <c r="F421" t="str">
        <f t="shared" si="18"/>
        <v>M372</v>
      </c>
      <c r="G421">
        <f t="shared" si="19"/>
        <v>357</v>
      </c>
      <c r="H421" t="str">
        <f t="shared" si="20"/>
        <v>ExpBus</v>
      </c>
    </row>
    <row r="422" spans="1:8" x14ac:dyDescent="0.25">
      <c r="A422" s="63">
        <v>4367</v>
      </c>
      <c r="B422" s="63" t="s">
        <v>1073</v>
      </c>
      <c r="C422" s="63" t="s">
        <v>449</v>
      </c>
      <c r="D422" s="63" t="s">
        <v>450</v>
      </c>
      <c r="E422" s="63">
        <v>1523</v>
      </c>
      <c r="F422" t="str">
        <f t="shared" si="18"/>
        <v>M373</v>
      </c>
      <c r="G422">
        <f t="shared" si="19"/>
        <v>1523</v>
      </c>
      <c r="H422" t="str">
        <f t="shared" si="20"/>
        <v>ExpBus</v>
      </c>
    </row>
    <row r="423" spans="1:8" x14ac:dyDescent="0.25">
      <c r="A423" s="63">
        <v>4369</v>
      </c>
      <c r="B423" s="63" t="s">
        <v>1074</v>
      </c>
      <c r="C423" s="63" t="s">
        <v>449</v>
      </c>
      <c r="D423" s="63" t="s">
        <v>450</v>
      </c>
      <c r="E423" s="63" t="s">
        <v>363</v>
      </c>
      <c r="F423" t="str">
        <f t="shared" si="18"/>
        <v>M601</v>
      </c>
      <c r="G423" t="str">
        <f t="shared" si="19"/>
        <v>-</v>
      </c>
      <c r="H423" t="str">
        <f t="shared" si="20"/>
        <v>ExpBus</v>
      </c>
    </row>
    <row r="424" spans="1:8" x14ac:dyDescent="0.25">
      <c r="A424" s="63">
        <v>4371</v>
      </c>
      <c r="B424" s="63" t="s">
        <v>678</v>
      </c>
      <c r="C424" s="63" t="s">
        <v>331</v>
      </c>
      <c r="D424" s="63" t="s">
        <v>332</v>
      </c>
      <c r="E424" s="63">
        <v>40</v>
      </c>
      <c r="F424" t="str">
        <f t="shared" si="18"/>
        <v>M661</v>
      </c>
      <c r="G424">
        <f t="shared" si="19"/>
        <v>40</v>
      </c>
      <c r="H424" t="str">
        <f t="shared" si="20"/>
        <v>LocalBus</v>
      </c>
    </row>
    <row r="425" spans="1:8" x14ac:dyDescent="0.25">
      <c r="A425" s="63">
        <v>4372</v>
      </c>
      <c r="B425" s="63" t="s">
        <v>679</v>
      </c>
      <c r="C425" s="63" t="s">
        <v>331</v>
      </c>
      <c r="D425" s="63" t="s">
        <v>332</v>
      </c>
      <c r="E425" s="63" t="s">
        <v>363</v>
      </c>
      <c r="F425" t="str">
        <f t="shared" si="18"/>
        <v>M773</v>
      </c>
      <c r="G425" t="str">
        <f t="shared" si="19"/>
        <v>-</v>
      </c>
      <c r="H425" t="str">
        <f t="shared" si="20"/>
        <v>LocalBus</v>
      </c>
    </row>
    <row r="426" spans="1:8" x14ac:dyDescent="0.25">
      <c r="A426" s="63">
        <v>4373</v>
      </c>
      <c r="B426" s="63" t="s">
        <v>680</v>
      </c>
      <c r="C426" s="63" t="s">
        <v>331</v>
      </c>
      <c r="D426" s="63" t="s">
        <v>332</v>
      </c>
      <c r="E426" s="63" t="s">
        <v>363</v>
      </c>
      <c r="F426" t="str">
        <f t="shared" si="18"/>
        <v>M773</v>
      </c>
      <c r="G426" t="str">
        <f t="shared" si="19"/>
        <v>-</v>
      </c>
      <c r="H426" t="str">
        <f t="shared" si="20"/>
        <v>LocalBus</v>
      </c>
    </row>
    <row r="427" spans="1:8" x14ac:dyDescent="0.25">
      <c r="A427" s="63">
        <v>4374</v>
      </c>
      <c r="B427" s="63" t="s">
        <v>681</v>
      </c>
      <c r="C427" s="63" t="s">
        <v>331</v>
      </c>
      <c r="D427" s="63" t="s">
        <v>332</v>
      </c>
      <c r="E427" s="63" t="s">
        <v>363</v>
      </c>
      <c r="F427" t="str">
        <f t="shared" si="18"/>
        <v>M775</v>
      </c>
      <c r="G427" t="str">
        <f t="shared" si="19"/>
        <v>-</v>
      </c>
      <c r="H427" t="str">
        <f t="shared" si="20"/>
        <v>LocalBus</v>
      </c>
    </row>
    <row r="428" spans="1:8" x14ac:dyDescent="0.25">
      <c r="A428" s="63">
        <v>4375</v>
      </c>
      <c r="B428" s="63" t="s">
        <v>682</v>
      </c>
      <c r="C428" s="63" t="s">
        <v>331</v>
      </c>
      <c r="D428" s="63" t="s">
        <v>332</v>
      </c>
      <c r="E428" s="63" t="s">
        <v>363</v>
      </c>
      <c r="F428" t="str">
        <f t="shared" si="18"/>
        <v>M775</v>
      </c>
      <c r="G428" t="str">
        <f t="shared" si="19"/>
        <v>-</v>
      </c>
      <c r="H428" t="str">
        <f t="shared" si="20"/>
        <v>LocalBus</v>
      </c>
    </row>
    <row r="429" spans="1:8" x14ac:dyDescent="0.25">
      <c r="A429" s="63">
        <v>4376</v>
      </c>
      <c r="B429" s="63" t="s">
        <v>942</v>
      </c>
      <c r="C429" s="63" t="s">
        <v>331</v>
      </c>
      <c r="D429" s="63" t="s">
        <v>332</v>
      </c>
      <c r="E429" s="63" t="s">
        <v>363</v>
      </c>
      <c r="F429" t="str">
        <f t="shared" si="18"/>
        <v>M891</v>
      </c>
      <c r="G429" t="str">
        <f t="shared" si="19"/>
        <v>-</v>
      </c>
      <c r="H429" t="str">
        <f t="shared" si="20"/>
        <v>LocalBus</v>
      </c>
    </row>
    <row r="430" spans="1:8" x14ac:dyDescent="0.25">
      <c r="A430" s="63">
        <v>4377</v>
      </c>
      <c r="B430" s="63" t="s">
        <v>943</v>
      </c>
      <c r="C430" s="63" t="s">
        <v>331</v>
      </c>
      <c r="D430" s="63" t="s">
        <v>332</v>
      </c>
      <c r="E430" s="63" t="s">
        <v>363</v>
      </c>
      <c r="F430" t="str">
        <f t="shared" si="18"/>
        <v>M891</v>
      </c>
      <c r="G430" t="str">
        <f t="shared" si="19"/>
        <v>-</v>
      </c>
      <c r="H430" t="str">
        <f t="shared" si="20"/>
        <v>LocalBus</v>
      </c>
    </row>
    <row r="431" spans="1:8" x14ac:dyDescent="0.25">
      <c r="A431" s="63">
        <v>4378</v>
      </c>
      <c r="B431" s="63" t="s">
        <v>944</v>
      </c>
      <c r="C431" s="63" t="s">
        <v>331</v>
      </c>
      <c r="D431" s="63" t="s">
        <v>332</v>
      </c>
      <c r="E431" s="63">
        <v>0.2</v>
      </c>
      <c r="F431" t="str">
        <f t="shared" si="18"/>
        <v>M892</v>
      </c>
      <c r="G431">
        <f t="shared" si="19"/>
        <v>0.2</v>
      </c>
      <c r="H431" t="str">
        <f t="shared" si="20"/>
        <v>LocalBus</v>
      </c>
    </row>
    <row r="432" spans="1:8" x14ac:dyDescent="0.25">
      <c r="A432" s="63">
        <v>4379</v>
      </c>
      <c r="B432" s="63" t="s">
        <v>945</v>
      </c>
      <c r="C432" s="63" t="s">
        <v>331</v>
      </c>
      <c r="D432" s="63" t="s">
        <v>332</v>
      </c>
      <c r="E432" s="63" t="s">
        <v>363</v>
      </c>
      <c r="F432" t="str">
        <f t="shared" si="18"/>
        <v>M892</v>
      </c>
      <c r="G432" t="str">
        <f t="shared" si="19"/>
        <v>-</v>
      </c>
      <c r="H432" t="str">
        <f t="shared" si="20"/>
        <v>LocalBus</v>
      </c>
    </row>
    <row r="433" spans="1:8" x14ac:dyDescent="0.25">
      <c r="A433" s="63">
        <v>4380</v>
      </c>
      <c r="B433" s="63" t="s">
        <v>683</v>
      </c>
      <c r="C433" s="63" t="s">
        <v>331</v>
      </c>
      <c r="D433" s="63" t="s">
        <v>332</v>
      </c>
      <c r="E433" s="63" t="s">
        <v>363</v>
      </c>
      <c r="F433" t="str">
        <f t="shared" si="18"/>
        <v>M901</v>
      </c>
      <c r="G433" t="str">
        <f t="shared" si="19"/>
        <v>-</v>
      </c>
      <c r="H433" t="str">
        <f t="shared" si="20"/>
        <v>LocalBus</v>
      </c>
    </row>
    <row r="434" spans="1:8" x14ac:dyDescent="0.25">
      <c r="A434" s="63">
        <v>4381</v>
      </c>
      <c r="B434" s="63" t="s">
        <v>684</v>
      </c>
      <c r="C434" s="63" t="s">
        <v>331</v>
      </c>
      <c r="D434" s="63" t="s">
        <v>332</v>
      </c>
      <c r="E434" s="63" t="s">
        <v>363</v>
      </c>
      <c r="F434" t="str">
        <f t="shared" si="18"/>
        <v>M901</v>
      </c>
      <c r="G434" t="str">
        <f t="shared" si="19"/>
        <v>-</v>
      </c>
      <c r="H434" t="str">
        <f t="shared" si="20"/>
        <v>LocalBus</v>
      </c>
    </row>
    <row r="435" spans="1:8" x14ac:dyDescent="0.25">
      <c r="A435" s="63">
        <v>4382</v>
      </c>
      <c r="B435" s="63" t="s">
        <v>685</v>
      </c>
      <c r="C435" s="63" t="s">
        <v>331</v>
      </c>
      <c r="D435" s="63" t="s">
        <v>332</v>
      </c>
      <c r="E435" s="63">
        <v>4</v>
      </c>
      <c r="F435" t="str">
        <f t="shared" si="18"/>
        <v>M903</v>
      </c>
      <c r="G435">
        <f t="shared" si="19"/>
        <v>4</v>
      </c>
      <c r="H435" t="str">
        <f t="shared" si="20"/>
        <v>LocalBus</v>
      </c>
    </row>
    <row r="436" spans="1:8" x14ac:dyDescent="0.25">
      <c r="A436" s="63">
        <v>4383</v>
      </c>
      <c r="B436" s="63" t="s">
        <v>686</v>
      </c>
      <c r="C436" s="63" t="s">
        <v>331</v>
      </c>
      <c r="D436" s="63" t="s">
        <v>332</v>
      </c>
      <c r="E436" s="63">
        <v>27</v>
      </c>
      <c r="F436" t="str">
        <f t="shared" si="18"/>
        <v>M903</v>
      </c>
      <c r="G436">
        <f t="shared" si="19"/>
        <v>27</v>
      </c>
      <c r="H436" t="str">
        <f t="shared" si="20"/>
        <v>LocalBus</v>
      </c>
    </row>
    <row r="437" spans="1:8" x14ac:dyDescent="0.25">
      <c r="A437" s="63">
        <v>4384</v>
      </c>
      <c r="B437" s="63" t="s">
        <v>687</v>
      </c>
      <c r="C437" s="63" t="s">
        <v>331</v>
      </c>
      <c r="D437" s="63" t="s">
        <v>332</v>
      </c>
      <c r="E437" s="63">
        <v>163</v>
      </c>
      <c r="F437" t="str">
        <f t="shared" si="18"/>
        <v>M906</v>
      </c>
      <c r="G437">
        <f t="shared" si="19"/>
        <v>163</v>
      </c>
      <c r="H437" t="str">
        <f t="shared" si="20"/>
        <v>LocalBus</v>
      </c>
    </row>
    <row r="438" spans="1:8" x14ac:dyDescent="0.25">
      <c r="A438" s="63">
        <v>4385</v>
      </c>
      <c r="B438" s="63" t="s">
        <v>688</v>
      </c>
      <c r="C438" s="63" t="s">
        <v>331</v>
      </c>
      <c r="D438" s="63" t="s">
        <v>332</v>
      </c>
      <c r="E438" s="63">
        <v>97</v>
      </c>
      <c r="F438" t="str">
        <f t="shared" si="18"/>
        <v>M906</v>
      </c>
      <c r="G438">
        <f t="shared" si="19"/>
        <v>97</v>
      </c>
      <c r="H438" t="str">
        <f t="shared" si="20"/>
        <v>LocalBus</v>
      </c>
    </row>
    <row r="439" spans="1:8" x14ac:dyDescent="0.25">
      <c r="A439" s="63">
        <v>4386</v>
      </c>
      <c r="B439" s="63" t="s">
        <v>689</v>
      </c>
      <c r="C439" s="63" t="s">
        <v>331</v>
      </c>
      <c r="D439" s="63" t="s">
        <v>332</v>
      </c>
      <c r="E439" s="63">
        <v>26</v>
      </c>
      <c r="F439" t="str">
        <f t="shared" si="18"/>
        <v>M907</v>
      </c>
      <c r="G439">
        <f t="shared" si="19"/>
        <v>26</v>
      </c>
      <c r="H439" t="str">
        <f t="shared" si="20"/>
        <v>LocalBus</v>
      </c>
    </row>
    <row r="440" spans="1:8" x14ac:dyDescent="0.25">
      <c r="A440" s="63">
        <v>4387</v>
      </c>
      <c r="B440" s="63" t="s">
        <v>690</v>
      </c>
      <c r="C440" s="63" t="s">
        <v>331</v>
      </c>
      <c r="D440" s="63" t="s">
        <v>332</v>
      </c>
      <c r="E440" s="63">
        <v>21</v>
      </c>
      <c r="F440" t="str">
        <f t="shared" si="18"/>
        <v>M907</v>
      </c>
      <c r="G440">
        <f t="shared" si="19"/>
        <v>21</v>
      </c>
      <c r="H440" t="str">
        <f t="shared" si="20"/>
        <v>LocalBus</v>
      </c>
    </row>
    <row r="441" spans="1:8" x14ac:dyDescent="0.25">
      <c r="A441" s="63">
        <v>4388</v>
      </c>
      <c r="B441" s="63" t="s">
        <v>691</v>
      </c>
      <c r="C441" s="63" t="s">
        <v>331</v>
      </c>
      <c r="D441" s="63" t="s">
        <v>332</v>
      </c>
      <c r="E441" s="63">
        <v>29</v>
      </c>
      <c r="F441" t="str">
        <f t="shared" si="18"/>
        <v>M908</v>
      </c>
      <c r="G441">
        <f t="shared" si="19"/>
        <v>29</v>
      </c>
      <c r="H441" t="str">
        <f t="shared" si="20"/>
        <v>LocalBus</v>
      </c>
    </row>
    <row r="442" spans="1:8" x14ac:dyDescent="0.25">
      <c r="A442" s="63">
        <v>4389</v>
      </c>
      <c r="B442" s="63" t="s">
        <v>692</v>
      </c>
      <c r="C442" s="63" t="s">
        <v>331</v>
      </c>
      <c r="D442" s="63" t="s">
        <v>332</v>
      </c>
      <c r="E442" s="63">
        <v>6</v>
      </c>
      <c r="F442" t="str">
        <f t="shared" si="18"/>
        <v>M908</v>
      </c>
      <c r="G442">
        <f t="shared" si="19"/>
        <v>6</v>
      </c>
      <c r="H442" t="str">
        <f t="shared" si="20"/>
        <v>LocalBus</v>
      </c>
    </row>
    <row r="443" spans="1:8" x14ac:dyDescent="0.25">
      <c r="A443" s="63">
        <v>4390</v>
      </c>
      <c r="B443" s="63" t="s">
        <v>693</v>
      </c>
      <c r="C443" s="63" t="s">
        <v>331</v>
      </c>
      <c r="D443" s="63" t="s">
        <v>332</v>
      </c>
      <c r="E443" s="63">
        <v>36</v>
      </c>
      <c r="F443" t="str">
        <f t="shared" si="18"/>
        <v>M909</v>
      </c>
      <c r="G443">
        <f t="shared" si="19"/>
        <v>36</v>
      </c>
      <c r="H443" t="str">
        <f t="shared" si="20"/>
        <v>LocalBus</v>
      </c>
    </row>
    <row r="444" spans="1:8" x14ac:dyDescent="0.25">
      <c r="A444" s="63">
        <v>4391</v>
      </c>
      <c r="B444" s="63" t="s">
        <v>694</v>
      </c>
      <c r="C444" s="63" t="s">
        <v>331</v>
      </c>
      <c r="D444" s="63" t="s">
        <v>332</v>
      </c>
      <c r="E444" s="63">
        <v>57</v>
      </c>
      <c r="F444" t="str">
        <f t="shared" si="18"/>
        <v>M909</v>
      </c>
      <c r="G444">
        <f t="shared" si="19"/>
        <v>57</v>
      </c>
      <c r="H444" t="str">
        <f t="shared" si="20"/>
        <v>LocalBus</v>
      </c>
    </row>
    <row r="445" spans="1:8" x14ac:dyDescent="0.25">
      <c r="A445" s="63">
        <v>4392</v>
      </c>
      <c r="B445" s="63" t="s">
        <v>695</v>
      </c>
      <c r="C445" s="63" t="s">
        <v>331</v>
      </c>
      <c r="D445" s="63" t="s">
        <v>332</v>
      </c>
      <c r="E445" s="63">
        <v>1</v>
      </c>
      <c r="F445" t="str">
        <f t="shared" si="18"/>
        <v>M910</v>
      </c>
      <c r="G445">
        <f t="shared" si="19"/>
        <v>1</v>
      </c>
      <c r="H445" t="str">
        <f t="shared" si="20"/>
        <v>LocalBus</v>
      </c>
    </row>
    <row r="446" spans="1:8" x14ac:dyDescent="0.25">
      <c r="A446" s="63">
        <v>4393</v>
      </c>
      <c r="B446" s="63" t="s">
        <v>696</v>
      </c>
      <c r="C446" s="63" t="s">
        <v>331</v>
      </c>
      <c r="D446" s="63" t="s">
        <v>332</v>
      </c>
      <c r="E446" s="63">
        <v>0.1</v>
      </c>
      <c r="F446" t="str">
        <f t="shared" si="18"/>
        <v>M910</v>
      </c>
      <c r="G446">
        <f t="shared" si="19"/>
        <v>0.1</v>
      </c>
      <c r="H446" t="str">
        <f t="shared" si="20"/>
        <v>LocalBus</v>
      </c>
    </row>
    <row r="447" spans="1:8" x14ac:dyDescent="0.25">
      <c r="A447" s="63">
        <v>4394</v>
      </c>
      <c r="B447" s="63" t="s">
        <v>697</v>
      </c>
      <c r="C447" s="63" t="s">
        <v>331</v>
      </c>
      <c r="D447" s="63" t="s">
        <v>332</v>
      </c>
      <c r="E447" s="63" t="s">
        <v>363</v>
      </c>
      <c r="F447" t="str">
        <f t="shared" si="18"/>
        <v>M913</v>
      </c>
      <c r="G447" t="str">
        <f t="shared" si="19"/>
        <v>-</v>
      </c>
      <c r="H447" t="str">
        <f t="shared" si="20"/>
        <v>LocalBus</v>
      </c>
    </row>
    <row r="448" spans="1:8" x14ac:dyDescent="0.25">
      <c r="A448" s="63">
        <v>4395</v>
      </c>
      <c r="B448" s="63" t="s">
        <v>698</v>
      </c>
      <c r="C448" s="63" t="s">
        <v>331</v>
      </c>
      <c r="D448" s="63" t="s">
        <v>332</v>
      </c>
      <c r="E448" s="63">
        <v>2</v>
      </c>
      <c r="F448" t="str">
        <f t="shared" si="18"/>
        <v>M913</v>
      </c>
      <c r="G448">
        <f t="shared" si="19"/>
        <v>2</v>
      </c>
      <c r="H448" t="str">
        <f t="shared" si="20"/>
        <v>LocalBus</v>
      </c>
    </row>
    <row r="449" spans="1:8" x14ac:dyDescent="0.25">
      <c r="A449" s="63">
        <v>4396</v>
      </c>
      <c r="B449" s="63" t="s">
        <v>699</v>
      </c>
      <c r="C449" s="63" t="s">
        <v>331</v>
      </c>
      <c r="D449" s="63" t="s">
        <v>332</v>
      </c>
      <c r="E449" s="63" t="s">
        <v>363</v>
      </c>
      <c r="F449" t="str">
        <f t="shared" si="18"/>
        <v>M914</v>
      </c>
      <c r="G449" t="str">
        <f t="shared" si="19"/>
        <v>-</v>
      </c>
      <c r="H449" t="str">
        <f t="shared" si="20"/>
        <v>LocalBus</v>
      </c>
    </row>
    <row r="450" spans="1:8" x14ac:dyDescent="0.25">
      <c r="A450" s="63">
        <v>4397</v>
      </c>
      <c r="B450" s="63" t="s">
        <v>700</v>
      </c>
      <c r="C450" s="63" t="s">
        <v>331</v>
      </c>
      <c r="D450" s="63" t="s">
        <v>332</v>
      </c>
      <c r="E450" s="63">
        <v>30</v>
      </c>
      <c r="F450" t="str">
        <f t="shared" si="18"/>
        <v>M914</v>
      </c>
      <c r="G450">
        <f t="shared" si="19"/>
        <v>30</v>
      </c>
      <c r="H450" t="str">
        <f t="shared" si="20"/>
        <v>LocalBus</v>
      </c>
    </row>
    <row r="451" spans="1:8" x14ac:dyDescent="0.25">
      <c r="A451" s="63">
        <v>4398</v>
      </c>
      <c r="B451" s="63" t="s">
        <v>701</v>
      </c>
      <c r="C451" s="63" t="s">
        <v>331</v>
      </c>
      <c r="D451" s="63" t="s">
        <v>332</v>
      </c>
      <c r="E451" s="63">
        <v>47</v>
      </c>
      <c r="F451" t="str">
        <f t="shared" ref="F451:F514" si="21">LEFT(B451,LEN(B451)-2)</f>
        <v>M915</v>
      </c>
      <c r="G451">
        <f t="shared" ref="G451:G514" si="22">E451</f>
        <v>47</v>
      </c>
      <c r="H451" t="str">
        <f t="shared" ref="H451:H514" si="23">D451</f>
        <v>LocalBus</v>
      </c>
    </row>
    <row r="452" spans="1:8" x14ac:dyDescent="0.25">
      <c r="A452" s="63">
        <v>4399</v>
      </c>
      <c r="B452" s="63" t="s">
        <v>702</v>
      </c>
      <c r="C452" s="63" t="s">
        <v>331</v>
      </c>
      <c r="D452" s="63" t="s">
        <v>332</v>
      </c>
      <c r="E452" s="63">
        <v>73</v>
      </c>
      <c r="F452" t="str">
        <f t="shared" si="21"/>
        <v>M915</v>
      </c>
      <c r="G452">
        <f t="shared" si="22"/>
        <v>73</v>
      </c>
      <c r="H452" t="str">
        <f t="shared" si="23"/>
        <v>LocalBus</v>
      </c>
    </row>
    <row r="453" spans="1:8" x14ac:dyDescent="0.25">
      <c r="A453" s="63">
        <v>4400</v>
      </c>
      <c r="B453" s="63" t="s">
        <v>703</v>
      </c>
      <c r="C453" s="63" t="s">
        <v>331</v>
      </c>
      <c r="D453" s="63" t="s">
        <v>332</v>
      </c>
      <c r="E453" s="63" t="s">
        <v>363</v>
      </c>
      <c r="F453" t="str">
        <f t="shared" si="21"/>
        <v>M916</v>
      </c>
      <c r="G453" t="str">
        <f t="shared" si="22"/>
        <v>-</v>
      </c>
      <c r="H453" t="str">
        <f t="shared" si="23"/>
        <v>LocalBus</v>
      </c>
    </row>
    <row r="454" spans="1:8" x14ac:dyDescent="0.25">
      <c r="A454" s="63">
        <v>4401</v>
      </c>
      <c r="B454" s="63" t="s">
        <v>704</v>
      </c>
      <c r="C454" s="63" t="s">
        <v>331</v>
      </c>
      <c r="D454" s="63" t="s">
        <v>332</v>
      </c>
      <c r="E454" s="63">
        <v>39</v>
      </c>
      <c r="F454" t="str">
        <f t="shared" si="21"/>
        <v>M916</v>
      </c>
      <c r="G454">
        <f t="shared" si="22"/>
        <v>39</v>
      </c>
      <c r="H454" t="str">
        <f t="shared" si="23"/>
        <v>LocalBus</v>
      </c>
    </row>
    <row r="455" spans="1:8" x14ac:dyDescent="0.25">
      <c r="A455" s="63">
        <v>4402</v>
      </c>
      <c r="B455" s="63" t="s">
        <v>705</v>
      </c>
      <c r="C455" s="63" t="s">
        <v>331</v>
      </c>
      <c r="D455" s="63" t="s">
        <v>332</v>
      </c>
      <c r="E455" s="63">
        <v>2</v>
      </c>
      <c r="F455" t="str">
        <f t="shared" si="21"/>
        <v>M917</v>
      </c>
      <c r="G455">
        <f t="shared" si="22"/>
        <v>2</v>
      </c>
      <c r="H455" t="str">
        <f t="shared" si="23"/>
        <v>LocalBus</v>
      </c>
    </row>
    <row r="456" spans="1:8" x14ac:dyDescent="0.25">
      <c r="A456" s="63">
        <v>4403</v>
      </c>
      <c r="B456" s="63" t="s">
        <v>706</v>
      </c>
      <c r="C456" s="63" t="s">
        <v>331</v>
      </c>
      <c r="D456" s="63" t="s">
        <v>332</v>
      </c>
      <c r="E456" s="63">
        <v>1</v>
      </c>
      <c r="F456" t="str">
        <f t="shared" si="21"/>
        <v>M917</v>
      </c>
      <c r="G456">
        <f t="shared" si="22"/>
        <v>1</v>
      </c>
      <c r="H456" t="str">
        <f t="shared" si="23"/>
        <v>LocalBus</v>
      </c>
    </row>
    <row r="457" spans="1:8" x14ac:dyDescent="0.25">
      <c r="A457" s="63">
        <v>4404</v>
      </c>
      <c r="B457" s="63" t="s">
        <v>707</v>
      </c>
      <c r="C457" s="63" t="s">
        <v>331</v>
      </c>
      <c r="D457" s="63" t="s">
        <v>332</v>
      </c>
      <c r="E457" s="63" t="s">
        <v>363</v>
      </c>
      <c r="F457" t="str">
        <f t="shared" si="21"/>
        <v>M919</v>
      </c>
      <c r="G457" t="str">
        <f t="shared" si="22"/>
        <v>-</v>
      </c>
      <c r="H457" t="str">
        <f t="shared" si="23"/>
        <v>LocalBus</v>
      </c>
    </row>
    <row r="458" spans="1:8" x14ac:dyDescent="0.25">
      <c r="A458" s="63">
        <v>4405</v>
      </c>
      <c r="B458" s="63" t="s">
        <v>708</v>
      </c>
      <c r="C458" s="63" t="s">
        <v>331</v>
      </c>
      <c r="D458" s="63" t="s">
        <v>332</v>
      </c>
      <c r="E458" s="63">
        <v>1</v>
      </c>
      <c r="F458" t="str">
        <f t="shared" si="21"/>
        <v>M919</v>
      </c>
      <c r="G458">
        <f t="shared" si="22"/>
        <v>1</v>
      </c>
      <c r="H458" t="str">
        <f t="shared" si="23"/>
        <v>LocalBus</v>
      </c>
    </row>
    <row r="459" spans="1:8" x14ac:dyDescent="0.25">
      <c r="A459" s="63">
        <v>4406</v>
      </c>
      <c r="B459" s="63" t="s">
        <v>709</v>
      </c>
      <c r="C459" s="63" t="s">
        <v>331</v>
      </c>
      <c r="D459" s="63" t="s">
        <v>332</v>
      </c>
      <c r="E459" s="63">
        <v>1</v>
      </c>
      <c r="F459" t="str">
        <f t="shared" si="21"/>
        <v>M927</v>
      </c>
      <c r="G459">
        <f t="shared" si="22"/>
        <v>1</v>
      </c>
      <c r="H459" t="str">
        <f t="shared" si="23"/>
        <v>LocalBus</v>
      </c>
    </row>
    <row r="460" spans="1:8" x14ac:dyDescent="0.25">
      <c r="A460" s="63">
        <v>4407</v>
      </c>
      <c r="B460" s="63" t="s">
        <v>710</v>
      </c>
      <c r="C460" s="63" t="s">
        <v>331</v>
      </c>
      <c r="D460" s="63" t="s">
        <v>332</v>
      </c>
      <c r="E460" s="63">
        <v>0</v>
      </c>
      <c r="F460" t="str">
        <f t="shared" si="21"/>
        <v>M927</v>
      </c>
      <c r="G460">
        <f t="shared" si="22"/>
        <v>0</v>
      </c>
      <c r="H460" t="str">
        <f t="shared" si="23"/>
        <v>LocalBus</v>
      </c>
    </row>
    <row r="461" spans="1:8" x14ac:dyDescent="0.25">
      <c r="A461" s="63">
        <v>4408</v>
      </c>
      <c r="B461" s="63" t="s">
        <v>946</v>
      </c>
      <c r="C461" s="63" t="s">
        <v>331</v>
      </c>
      <c r="D461" s="63" t="s">
        <v>332</v>
      </c>
      <c r="E461" s="63">
        <v>61</v>
      </c>
      <c r="F461" t="str">
        <f t="shared" si="21"/>
        <v>M930</v>
      </c>
      <c r="G461">
        <f t="shared" si="22"/>
        <v>61</v>
      </c>
      <c r="H461" t="str">
        <f t="shared" si="23"/>
        <v>LocalBus</v>
      </c>
    </row>
    <row r="462" spans="1:8" x14ac:dyDescent="0.25">
      <c r="A462" s="63">
        <v>4409</v>
      </c>
      <c r="B462" s="63" t="s">
        <v>947</v>
      </c>
      <c r="C462" s="63" t="s">
        <v>331</v>
      </c>
      <c r="D462" s="63" t="s">
        <v>332</v>
      </c>
      <c r="E462" s="63">
        <v>50</v>
      </c>
      <c r="F462" t="str">
        <f t="shared" si="21"/>
        <v>M930</v>
      </c>
      <c r="G462">
        <f t="shared" si="22"/>
        <v>50</v>
      </c>
      <c r="H462" t="str">
        <f t="shared" si="23"/>
        <v>LocalBus</v>
      </c>
    </row>
    <row r="463" spans="1:8" x14ac:dyDescent="0.25">
      <c r="A463" s="63">
        <v>4410</v>
      </c>
      <c r="B463" s="63" t="s">
        <v>711</v>
      </c>
      <c r="C463" s="63" t="s">
        <v>331</v>
      </c>
      <c r="D463" s="63" t="s">
        <v>332</v>
      </c>
      <c r="E463" s="63">
        <v>189</v>
      </c>
      <c r="F463" t="str">
        <f t="shared" si="21"/>
        <v>M931</v>
      </c>
      <c r="G463">
        <f t="shared" si="22"/>
        <v>189</v>
      </c>
      <c r="H463" t="str">
        <f t="shared" si="23"/>
        <v>LocalBus</v>
      </c>
    </row>
    <row r="464" spans="1:8" x14ac:dyDescent="0.25">
      <c r="A464" s="63">
        <v>4411</v>
      </c>
      <c r="B464" s="63" t="s">
        <v>712</v>
      </c>
      <c r="C464" s="63" t="s">
        <v>331</v>
      </c>
      <c r="D464" s="63" t="s">
        <v>332</v>
      </c>
      <c r="E464" s="63">
        <v>121</v>
      </c>
      <c r="F464" t="str">
        <f t="shared" si="21"/>
        <v>M931</v>
      </c>
      <c r="G464">
        <f t="shared" si="22"/>
        <v>121</v>
      </c>
      <c r="H464" t="str">
        <f t="shared" si="23"/>
        <v>LocalBus</v>
      </c>
    </row>
    <row r="465" spans="1:8" x14ac:dyDescent="0.25">
      <c r="A465" s="63">
        <v>4412</v>
      </c>
      <c r="B465" s="63" t="s">
        <v>713</v>
      </c>
      <c r="C465" s="63" t="s">
        <v>331</v>
      </c>
      <c r="D465" s="63" t="s">
        <v>332</v>
      </c>
      <c r="E465" s="63">
        <v>58</v>
      </c>
      <c r="F465" t="str">
        <f t="shared" si="21"/>
        <v>M935</v>
      </c>
      <c r="G465">
        <f t="shared" si="22"/>
        <v>58</v>
      </c>
      <c r="H465" t="str">
        <f t="shared" si="23"/>
        <v>LocalBus</v>
      </c>
    </row>
    <row r="466" spans="1:8" x14ac:dyDescent="0.25">
      <c r="A466" s="63">
        <v>4413</v>
      </c>
      <c r="B466" s="63" t="s">
        <v>714</v>
      </c>
      <c r="C466" s="63" t="s">
        <v>331</v>
      </c>
      <c r="D466" s="63" t="s">
        <v>332</v>
      </c>
      <c r="E466" s="63">
        <v>59</v>
      </c>
      <c r="F466" t="str">
        <f t="shared" si="21"/>
        <v>M935</v>
      </c>
      <c r="G466">
        <f t="shared" si="22"/>
        <v>59</v>
      </c>
      <c r="H466" t="str">
        <f t="shared" si="23"/>
        <v>LocalBus</v>
      </c>
    </row>
    <row r="467" spans="1:8" x14ac:dyDescent="0.25">
      <c r="A467" s="63">
        <v>4415</v>
      </c>
      <c r="B467" s="63" t="s">
        <v>1075</v>
      </c>
      <c r="C467" s="63" t="s">
        <v>449</v>
      </c>
      <c r="D467" s="63" t="s">
        <v>450</v>
      </c>
      <c r="E467" s="63">
        <v>18</v>
      </c>
      <c r="F467" t="str">
        <f t="shared" si="21"/>
        <v>M952</v>
      </c>
      <c r="G467">
        <f t="shared" si="22"/>
        <v>18</v>
      </c>
      <c r="H467" t="str">
        <f t="shared" si="23"/>
        <v>ExpBus</v>
      </c>
    </row>
    <row r="468" spans="1:8" x14ac:dyDescent="0.25">
      <c r="A468" s="63">
        <v>4416</v>
      </c>
      <c r="B468" s="63" t="s">
        <v>1076</v>
      </c>
      <c r="C468" s="63" t="s">
        <v>449</v>
      </c>
      <c r="D468" s="63" t="s">
        <v>450</v>
      </c>
      <c r="E468" s="63">
        <v>5</v>
      </c>
      <c r="F468" t="str">
        <f t="shared" si="21"/>
        <v>M982</v>
      </c>
      <c r="G468">
        <f t="shared" si="22"/>
        <v>5</v>
      </c>
      <c r="H468" t="str">
        <f t="shared" si="23"/>
        <v>ExpBus</v>
      </c>
    </row>
    <row r="469" spans="1:8" x14ac:dyDescent="0.25">
      <c r="A469" s="63">
        <v>4418</v>
      </c>
      <c r="B469" s="63" t="s">
        <v>1077</v>
      </c>
      <c r="C469" s="63" t="s">
        <v>449</v>
      </c>
      <c r="D469" s="63" t="s">
        <v>450</v>
      </c>
      <c r="E469" s="63">
        <v>11</v>
      </c>
      <c r="F469" t="str">
        <f t="shared" si="21"/>
        <v>M986</v>
      </c>
      <c r="G469">
        <f t="shared" si="22"/>
        <v>11</v>
      </c>
      <c r="H469" t="str">
        <f t="shared" si="23"/>
        <v>ExpBus</v>
      </c>
    </row>
    <row r="470" spans="1:8" x14ac:dyDescent="0.25">
      <c r="A470" s="63">
        <v>4421</v>
      </c>
      <c r="B470" s="63" t="s">
        <v>1078</v>
      </c>
      <c r="C470" s="63" t="s">
        <v>449</v>
      </c>
      <c r="D470" s="63" t="s">
        <v>450</v>
      </c>
      <c r="E470" s="63" t="s">
        <v>363</v>
      </c>
      <c r="F470" t="str">
        <f t="shared" si="21"/>
        <v>M987</v>
      </c>
      <c r="G470" t="str">
        <f t="shared" si="22"/>
        <v>-</v>
      </c>
      <c r="H470" t="str">
        <f t="shared" si="23"/>
        <v>ExpBus</v>
      </c>
    </row>
    <row r="471" spans="1:8" x14ac:dyDescent="0.25">
      <c r="A471" s="63">
        <v>4422</v>
      </c>
      <c r="B471" s="63" t="s">
        <v>1079</v>
      </c>
      <c r="C471" s="63" t="s">
        <v>449</v>
      </c>
      <c r="D471" s="63" t="s">
        <v>450</v>
      </c>
      <c r="E471" s="63" t="s">
        <v>363</v>
      </c>
      <c r="F471" t="str">
        <f t="shared" si="21"/>
        <v>M988</v>
      </c>
      <c r="G471" t="str">
        <f t="shared" si="22"/>
        <v>-</v>
      </c>
      <c r="H471" t="str">
        <f t="shared" si="23"/>
        <v>ExpBus</v>
      </c>
    </row>
    <row r="472" spans="1:8" x14ac:dyDescent="0.25">
      <c r="A472" s="63">
        <v>4424</v>
      </c>
      <c r="B472" s="63" t="s">
        <v>1081</v>
      </c>
      <c r="C472" s="63" t="s">
        <v>449</v>
      </c>
      <c r="D472" s="63" t="s">
        <v>450</v>
      </c>
      <c r="E472" s="63">
        <v>42</v>
      </c>
      <c r="F472" t="str">
        <f t="shared" si="21"/>
        <v>M994</v>
      </c>
      <c r="G472">
        <f t="shared" si="22"/>
        <v>42</v>
      </c>
      <c r="H472" t="str">
        <f t="shared" si="23"/>
        <v>ExpBus</v>
      </c>
    </row>
    <row r="473" spans="1:8" x14ac:dyDescent="0.25">
      <c r="A473" s="63">
        <v>4426</v>
      </c>
      <c r="B473" s="63" t="s">
        <v>1082</v>
      </c>
      <c r="C473" s="63" t="s">
        <v>449</v>
      </c>
      <c r="D473" s="63" t="s">
        <v>450</v>
      </c>
      <c r="E473" s="63">
        <v>5</v>
      </c>
      <c r="F473" t="str">
        <f t="shared" si="21"/>
        <v>M995</v>
      </c>
      <c r="G473">
        <f t="shared" si="22"/>
        <v>5</v>
      </c>
      <c r="H473" t="str">
        <f t="shared" si="23"/>
        <v>ExpBus</v>
      </c>
    </row>
    <row r="474" spans="1:8" x14ac:dyDescent="0.25">
      <c r="A474" s="63">
        <v>5001</v>
      </c>
      <c r="B474" s="63" t="s">
        <v>715</v>
      </c>
      <c r="C474" s="63" t="s">
        <v>331</v>
      </c>
      <c r="D474" s="63" t="s">
        <v>332</v>
      </c>
      <c r="E474" s="63">
        <v>580</v>
      </c>
      <c r="F474" t="str">
        <f t="shared" si="21"/>
        <v>P001</v>
      </c>
      <c r="G474">
        <f t="shared" si="22"/>
        <v>580</v>
      </c>
      <c r="H474" t="str">
        <f t="shared" si="23"/>
        <v>LocalBus</v>
      </c>
    </row>
    <row r="475" spans="1:8" x14ac:dyDescent="0.25">
      <c r="A475" s="63">
        <v>5002</v>
      </c>
      <c r="B475" s="63" t="s">
        <v>716</v>
      </c>
      <c r="C475" s="63" t="s">
        <v>331</v>
      </c>
      <c r="D475" s="63" t="s">
        <v>332</v>
      </c>
      <c r="E475" s="63">
        <v>482</v>
      </c>
      <c r="F475" t="str">
        <f t="shared" si="21"/>
        <v>P001</v>
      </c>
      <c r="G475">
        <f t="shared" si="22"/>
        <v>482</v>
      </c>
      <c r="H475" t="str">
        <f t="shared" si="23"/>
        <v>LocalBus</v>
      </c>
    </row>
    <row r="476" spans="1:8" x14ac:dyDescent="0.25">
      <c r="A476" s="63">
        <v>5003</v>
      </c>
      <c r="B476" s="63" t="s">
        <v>717</v>
      </c>
      <c r="C476" s="63" t="s">
        <v>331</v>
      </c>
      <c r="D476" s="63" t="s">
        <v>332</v>
      </c>
      <c r="E476" s="63">
        <v>1187</v>
      </c>
      <c r="F476" t="str">
        <f t="shared" si="21"/>
        <v>P002</v>
      </c>
      <c r="G476">
        <f t="shared" si="22"/>
        <v>1187</v>
      </c>
      <c r="H476" t="str">
        <f t="shared" si="23"/>
        <v>LocalBus</v>
      </c>
    </row>
    <row r="477" spans="1:8" x14ac:dyDescent="0.25">
      <c r="A477" s="63">
        <v>5004</v>
      </c>
      <c r="B477" s="63" t="s">
        <v>718</v>
      </c>
      <c r="C477" s="63" t="s">
        <v>331</v>
      </c>
      <c r="D477" s="63" t="s">
        <v>332</v>
      </c>
      <c r="E477" s="63">
        <v>1412</v>
      </c>
      <c r="F477" t="str">
        <f t="shared" si="21"/>
        <v>P002</v>
      </c>
      <c r="G477">
        <f t="shared" si="22"/>
        <v>1412</v>
      </c>
      <c r="H477" t="str">
        <f t="shared" si="23"/>
        <v>LocalBus</v>
      </c>
    </row>
    <row r="478" spans="1:8" x14ac:dyDescent="0.25">
      <c r="A478" s="63">
        <v>5005</v>
      </c>
      <c r="B478" s="63" t="s">
        <v>719</v>
      </c>
      <c r="C478" s="63" t="s">
        <v>331</v>
      </c>
      <c r="D478" s="63" t="s">
        <v>332</v>
      </c>
      <c r="E478" s="63">
        <v>266</v>
      </c>
      <c r="F478" t="str">
        <f t="shared" si="21"/>
        <v>P003</v>
      </c>
      <c r="G478">
        <f t="shared" si="22"/>
        <v>266</v>
      </c>
      <c r="H478" t="str">
        <f t="shared" si="23"/>
        <v>LocalBus</v>
      </c>
    </row>
    <row r="479" spans="1:8" x14ac:dyDescent="0.25">
      <c r="A479" s="63">
        <v>5006</v>
      </c>
      <c r="B479" s="63" t="s">
        <v>720</v>
      </c>
      <c r="C479" s="63" t="s">
        <v>331</v>
      </c>
      <c r="D479" s="63" t="s">
        <v>332</v>
      </c>
      <c r="E479" s="63">
        <v>40</v>
      </c>
      <c r="F479" t="str">
        <f t="shared" si="21"/>
        <v>P003</v>
      </c>
      <c r="G479">
        <f t="shared" si="22"/>
        <v>40</v>
      </c>
      <c r="H479" t="str">
        <f t="shared" si="23"/>
        <v>LocalBus</v>
      </c>
    </row>
    <row r="480" spans="1:8" x14ac:dyDescent="0.25">
      <c r="A480" s="63">
        <v>5007</v>
      </c>
      <c r="B480" s="63" t="s">
        <v>721</v>
      </c>
      <c r="C480" s="63" t="s">
        <v>331</v>
      </c>
      <c r="D480" s="63" t="s">
        <v>332</v>
      </c>
      <c r="E480" s="63">
        <v>172</v>
      </c>
      <c r="F480" t="str">
        <f t="shared" si="21"/>
        <v>P010</v>
      </c>
      <c r="G480">
        <f t="shared" si="22"/>
        <v>172</v>
      </c>
      <c r="H480" t="str">
        <f t="shared" si="23"/>
        <v>LocalBus</v>
      </c>
    </row>
    <row r="481" spans="1:8" x14ac:dyDescent="0.25">
      <c r="A481" s="63">
        <v>5008</v>
      </c>
      <c r="B481" s="63" t="s">
        <v>722</v>
      </c>
      <c r="C481" s="63" t="s">
        <v>331</v>
      </c>
      <c r="D481" s="63" t="s">
        <v>332</v>
      </c>
      <c r="E481" s="63">
        <v>13</v>
      </c>
      <c r="F481" t="str">
        <f t="shared" si="21"/>
        <v>P010</v>
      </c>
      <c r="G481">
        <f t="shared" si="22"/>
        <v>13</v>
      </c>
      <c r="H481" t="str">
        <f t="shared" si="23"/>
        <v>LocalBus</v>
      </c>
    </row>
    <row r="482" spans="1:8" x14ac:dyDescent="0.25">
      <c r="A482" s="63">
        <v>5009</v>
      </c>
      <c r="B482" s="63" t="s">
        <v>723</v>
      </c>
      <c r="C482" s="63" t="s">
        <v>331</v>
      </c>
      <c r="D482" s="63" t="s">
        <v>332</v>
      </c>
      <c r="E482" s="63" t="s">
        <v>363</v>
      </c>
      <c r="F482" t="str">
        <f t="shared" si="21"/>
        <v>P011</v>
      </c>
      <c r="G482" t="str">
        <f t="shared" si="22"/>
        <v>-</v>
      </c>
      <c r="H482" t="str">
        <f t="shared" si="23"/>
        <v>LocalBus</v>
      </c>
    </row>
    <row r="483" spans="1:8" x14ac:dyDescent="0.25">
      <c r="A483" s="63">
        <v>5010</v>
      </c>
      <c r="B483" s="63" t="s">
        <v>724</v>
      </c>
      <c r="C483" s="63" t="s">
        <v>331</v>
      </c>
      <c r="D483" s="63" t="s">
        <v>332</v>
      </c>
      <c r="E483" s="63">
        <v>6</v>
      </c>
      <c r="F483" t="str">
        <f t="shared" si="21"/>
        <v>P011</v>
      </c>
      <c r="G483">
        <f t="shared" si="22"/>
        <v>6</v>
      </c>
      <c r="H483" t="str">
        <f t="shared" si="23"/>
        <v>LocalBus</v>
      </c>
    </row>
    <row r="484" spans="1:8" x14ac:dyDescent="0.25">
      <c r="A484" s="63">
        <v>5011</v>
      </c>
      <c r="B484" s="63" t="s">
        <v>725</v>
      </c>
      <c r="C484" s="63" t="s">
        <v>331</v>
      </c>
      <c r="D484" s="63" t="s">
        <v>332</v>
      </c>
      <c r="E484" s="63">
        <v>1</v>
      </c>
      <c r="F484" t="str">
        <f t="shared" si="21"/>
        <v>P013</v>
      </c>
      <c r="G484">
        <f t="shared" si="22"/>
        <v>1</v>
      </c>
      <c r="H484" t="str">
        <f t="shared" si="23"/>
        <v>LocalBus</v>
      </c>
    </row>
    <row r="485" spans="1:8" x14ac:dyDescent="0.25">
      <c r="A485" s="63">
        <v>5012</v>
      </c>
      <c r="B485" s="63" t="s">
        <v>726</v>
      </c>
      <c r="C485" s="63" t="s">
        <v>331</v>
      </c>
      <c r="D485" s="63" t="s">
        <v>332</v>
      </c>
      <c r="E485" s="63">
        <v>7.0000000000000007E-2</v>
      </c>
      <c r="F485" t="str">
        <f t="shared" si="21"/>
        <v>P013</v>
      </c>
      <c r="G485">
        <f t="shared" si="22"/>
        <v>7.0000000000000007E-2</v>
      </c>
      <c r="H485" t="str">
        <f t="shared" si="23"/>
        <v>LocalBus</v>
      </c>
    </row>
    <row r="486" spans="1:8" x14ac:dyDescent="0.25">
      <c r="A486" s="63">
        <v>5013</v>
      </c>
      <c r="B486" s="63" t="s">
        <v>727</v>
      </c>
      <c r="C486" s="63" t="s">
        <v>331</v>
      </c>
      <c r="D486" s="63" t="s">
        <v>332</v>
      </c>
      <c r="E486" s="63">
        <v>10</v>
      </c>
      <c r="F486" t="str">
        <f t="shared" si="21"/>
        <v>P014</v>
      </c>
      <c r="G486">
        <f t="shared" si="22"/>
        <v>10</v>
      </c>
      <c r="H486" t="str">
        <f t="shared" si="23"/>
        <v>LocalBus</v>
      </c>
    </row>
    <row r="487" spans="1:8" x14ac:dyDescent="0.25">
      <c r="A487" s="63">
        <v>5014</v>
      </c>
      <c r="B487" s="63" t="s">
        <v>728</v>
      </c>
      <c r="C487" s="63" t="s">
        <v>331</v>
      </c>
      <c r="D487" s="63" t="s">
        <v>332</v>
      </c>
      <c r="E487" s="63">
        <v>0.1</v>
      </c>
      <c r="F487" t="str">
        <f t="shared" si="21"/>
        <v>P014</v>
      </c>
      <c r="G487">
        <f t="shared" si="22"/>
        <v>0.1</v>
      </c>
      <c r="H487" t="str">
        <f t="shared" si="23"/>
        <v>LocalBus</v>
      </c>
    </row>
    <row r="488" spans="1:8" x14ac:dyDescent="0.25">
      <c r="A488" s="63">
        <v>5015</v>
      </c>
      <c r="B488" s="63" t="s">
        <v>729</v>
      </c>
      <c r="C488" s="63" t="s">
        <v>331</v>
      </c>
      <c r="D488" s="63" t="s">
        <v>332</v>
      </c>
      <c r="E488" s="63">
        <v>39</v>
      </c>
      <c r="F488" t="str">
        <f t="shared" si="21"/>
        <v>P016</v>
      </c>
      <c r="G488">
        <f t="shared" si="22"/>
        <v>39</v>
      </c>
      <c r="H488" t="str">
        <f t="shared" si="23"/>
        <v>LocalBus</v>
      </c>
    </row>
    <row r="489" spans="1:8" x14ac:dyDescent="0.25">
      <c r="A489" s="63">
        <v>5016</v>
      </c>
      <c r="B489" s="63" t="s">
        <v>730</v>
      </c>
      <c r="C489" s="63" t="s">
        <v>331</v>
      </c>
      <c r="D489" s="63" t="s">
        <v>332</v>
      </c>
      <c r="E489" s="63" t="s">
        <v>363</v>
      </c>
      <c r="F489" t="str">
        <f t="shared" si="21"/>
        <v>P016</v>
      </c>
      <c r="G489" t="str">
        <f t="shared" si="22"/>
        <v>-</v>
      </c>
      <c r="H489" t="str">
        <f t="shared" si="23"/>
        <v>LocalBus</v>
      </c>
    </row>
    <row r="490" spans="1:8" x14ac:dyDescent="0.25">
      <c r="A490" s="63">
        <v>5017</v>
      </c>
      <c r="B490" s="63" t="s">
        <v>731</v>
      </c>
      <c r="C490" s="63" t="s">
        <v>331</v>
      </c>
      <c r="D490" s="63" t="s">
        <v>332</v>
      </c>
      <c r="E490" s="63">
        <v>19</v>
      </c>
      <c r="F490" t="str">
        <f t="shared" si="21"/>
        <v>P028</v>
      </c>
      <c r="G490">
        <f t="shared" si="22"/>
        <v>19</v>
      </c>
      <c r="H490" t="str">
        <f t="shared" si="23"/>
        <v>LocalBus</v>
      </c>
    </row>
    <row r="491" spans="1:8" x14ac:dyDescent="0.25">
      <c r="A491" s="63">
        <v>5018</v>
      </c>
      <c r="B491" s="63" t="s">
        <v>732</v>
      </c>
      <c r="C491" s="63" t="s">
        <v>331</v>
      </c>
      <c r="D491" s="63" t="s">
        <v>332</v>
      </c>
      <c r="E491" s="63" t="s">
        <v>363</v>
      </c>
      <c r="F491" t="str">
        <f t="shared" si="21"/>
        <v>P028</v>
      </c>
      <c r="G491" t="str">
        <f t="shared" si="22"/>
        <v>-</v>
      </c>
      <c r="H491" t="str">
        <f t="shared" si="23"/>
        <v>LocalBus</v>
      </c>
    </row>
    <row r="492" spans="1:8" x14ac:dyDescent="0.25">
      <c r="A492" s="63">
        <v>5019</v>
      </c>
      <c r="B492" s="63" t="s">
        <v>733</v>
      </c>
      <c r="C492" s="63" t="s">
        <v>331</v>
      </c>
      <c r="D492" s="63" t="s">
        <v>332</v>
      </c>
      <c r="E492" s="63">
        <v>93</v>
      </c>
      <c r="F492" t="str">
        <f t="shared" si="21"/>
        <v>P041</v>
      </c>
      <c r="G492">
        <f t="shared" si="22"/>
        <v>93</v>
      </c>
      <c r="H492" t="str">
        <f t="shared" si="23"/>
        <v>LocalBus</v>
      </c>
    </row>
    <row r="493" spans="1:8" x14ac:dyDescent="0.25">
      <c r="A493" s="63">
        <v>5020</v>
      </c>
      <c r="B493" s="63" t="s">
        <v>734</v>
      </c>
      <c r="C493" s="63" t="s">
        <v>331</v>
      </c>
      <c r="D493" s="63" t="s">
        <v>332</v>
      </c>
      <c r="E493" s="63">
        <v>141</v>
      </c>
      <c r="F493" t="str">
        <f t="shared" si="21"/>
        <v>P041</v>
      </c>
      <c r="G493">
        <f t="shared" si="22"/>
        <v>141</v>
      </c>
      <c r="H493" t="str">
        <f t="shared" si="23"/>
        <v>LocalBus</v>
      </c>
    </row>
    <row r="494" spans="1:8" x14ac:dyDescent="0.25">
      <c r="A494" s="63">
        <v>5021</v>
      </c>
      <c r="B494" s="63" t="s">
        <v>735</v>
      </c>
      <c r="C494" s="63" t="s">
        <v>331</v>
      </c>
      <c r="D494" s="63" t="s">
        <v>332</v>
      </c>
      <c r="E494" s="63">
        <v>0.06</v>
      </c>
      <c r="F494" t="str">
        <f t="shared" si="21"/>
        <v>P042</v>
      </c>
      <c r="G494">
        <f t="shared" si="22"/>
        <v>0.06</v>
      </c>
      <c r="H494" t="str">
        <f t="shared" si="23"/>
        <v>LocalBus</v>
      </c>
    </row>
    <row r="495" spans="1:8" x14ac:dyDescent="0.25">
      <c r="A495" s="63">
        <v>5022</v>
      </c>
      <c r="B495" s="63" t="s">
        <v>736</v>
      </c>
      <c r="C495" s="63" t="s">
        <v>331</v>
      </c>
      <c r="D495" s="63" t="s">
        <v>332</v>
      </c>
      <c r="E495" s="63">
        <v>30</v>
      </c>
      <c r="F495" t="str">
        <f t="shared" si="21"/>
        <v>P042</v>
      </c>
      <c r="G495">
        <f t="shared" si="22"/>
        <v>30</v>
      </c>
      <c r="H495" t="str">
        <f t="shared" si="23"/>
        <v>LocalBus</v>
      </c>
    </row>
    <row r="496" spans="1:8" x14ac:dyDescent="0.25">
      <c r="A496" s="63">
        <v>5023</v>
      </c>
      <c r="B496" s="63" t="s">
        <v>737</v>
      </c>
      <c r="C496" s="63" t="s">
        <v>331</v>
      </c>
      <c r="D496" s="63" t="s">
        <v>332</v>
      </c>
      <c r="E496" s="63">
        <v>0</v>
      </c>
      <c r="F496" t="str">
        <f t="shared" si="21"/>
        <v>P045</v>
      </c>
      <c r="G496">
        <f t="shared" si="22"/>
        <v>0</v>
      </c>
      <c r="H496" t="str">
        <f t="shared" si="23"/>
        <v>LocalBus</v>
      </c>
    </row>
    <row r="497" spans="1:8" x14ac:dyDescent="0.25">
      <c r="A497" s="63">
        <v>5024</v>
      </c>
      <c r="B497" s="63" t="s">
        <v>738</v>
      </c>
      <c r="C497" s="63" t="s">
        <v>331</v>
      </c>
      <c r="D497" s="63" t="s">
        <v>332</v>
      </c>
      <c r="E497" s="63" t="s">
        <v>363</v>
      </c>
      <c r="F497" t="str">
        <f t="shared" si="21"/>
        <v>P045</v>
      </c>
      <c r="G497" t="str">
        <f t="shared" si="22"/>
        <v>-</v>
      </c>
      <c r="H497" t="str">
        <f t="shared" si="23"/>
        <v>LocalBus</v>
      </c>
    </row>
    <row r="498" spans="1:8" x14ac:dyDescent="0.25">
      <c r="A498" s="63">
        <v>5025</v>
      </c>
      <c r="B498" s="63" t="s">
        <v>739</v>
      </c>
      <c r="C498" s="63" t="s">
        <v>331</v>
      </c>
      <c r="D498" s="63" t="s">
        <v>332</v>
      </c>
      <c r="E498" s="63">
        <v>292</v>
      </c>
      <c r="F498" t="str">
        <f t="shared" si="21"/>
        <v>P048</v>
      </c>
      <c r="G498">
        <f t="shared" si="22"/>
        <v>292</v>
      </c>
      <c r="H498" t="str">
        <f t="shared" si="23"/>
        <v>LocalBus</v>
      </c>
    </row>
    <row r="499" spans="1:8" x14ac:dyDescent="0.25">
      <c r="A499" s="63">
        <v>5026</v>
      </c>
      <c r="B499" s="63" t="s">
        <v>740</v>
      </c>
      <c r="C499" s="63" t="s">
        <v>331</v>
      </c>
      <c r="D499" s="63" t="s">
        <v>332</v>
      </c>
      <c r="E499" s="63">
        <v>303</v>
      </c>
      <c r="F499" t="str">
        <f t="shared" si="21"/>
        <v>P048</v>
      </c>
      <c r="G499">
        <f t="shared" si="22"/>
        <v>303</v>
      </c>
      <c r="H499" t="str">
        <f t="shared" si="23"/>
        <v>LocalBus</v>
      </c>
    </row>
    <row r="500" spans="1:8" x14ac:dyDescent="0.25">
      <c r="A500" s="63">
        <v>5027</v>
      </c>
      <c r="B500" s="63" t="s">
        <v>741</v>
      </c>
      <c r="C500" s="63" t="s">
        <v>331</v>
      </c>
      <c r="D500" s="63" t="s">
        <v>332</v>
      </c>
      <c r="E500" s="63">
        <v>137</v>
      </c>
      <c r="F500" t="str">
        <f t="shared" si="21"/>
        <v>P051</v>
      </c>
      <c r="G500">
        <f t="shared" si="22"/>
        <v>137</v>
      </c>
      <c r="H500" t="str">
        <f t="shared" si="23"/>
        <v>LocalBus</v>
      </c>
    </row>
    <row r="501" spans="1:8" x14ac:dyDescent="0.25">
      <c r="A501" s="63">
        <v>5028</v>
      </c>
      <c r="B501" s="63" t="s">
        <v>742</v>
      </c>
      <c r="C501" s="63" t="s">
        <v>331</v>
      </c>
      <c r="D501" s="63" t="s">
        <v>332</v>
      </c>
      <c r="E501" s="63">
        <v>178</v>
      </c>
      <c r="F501" t="str">
        <f t="shared" si="21"/>
        <v>P051</v>
      </c>
      <c r="G501">
        <f t="shared" si="22"/>
        <v>178</v>
      </c>
      <c r="H501" t="str">
        <f t="shared" si="23"/>
        <v>LocalBus</v>
      </c>
    </row>
    <row r="502" spans="1:8" x14ac:dyDescent="0.25">
      <c r="A502" s="63">
        <v>5029</v>
      </c>
      <c r="B502" s="63" t="s">
        <v>743</v>
      </c>
      <c r="C502" s="63" t="s">
        <v>331</v>
      </c>
      <c r="D502" s="63" t="s">
        <v>332</v>
      </c>
      <c r="E502" s="63">
        <v>3</v>
      </c>
      <c r="F502" t="str">
        <f t="shared" si="21"/>
        <v>P052</v>
      </c>
      <c r="G502">
        <f t="shared" si="22"/>
        <v>3</v>
      </c>
      <c r="H502" t="str">
        <f t="shared" si="23"/>
        <v>LocalBus</v>
      </c>
    </row>
    <row r="503" spans="1:8" x14ac:dyDescent="0.25">
      <c r="A503" s="63">
        <v>5030</v>
      </c>
      <c r="B503" s="63" t="s">
        <v>744</v>
      </c>
      <c r="C503" s="63" t="s">
        <v>331</v>
      </c>
      <c r="D503" s="63" t="s">
        <v>332</v>
      </c>
      <c r="E503" s="63">
        <v>3</v>
      </c>
      <c r="F503" t="str">
        <f t="shared" si="21"/>
        <v>P052</v>
      </c>
      <c r="G503">
        <f t="shared" si="22"/>
        <v>3</v>
      </c>
      <c r="H503" t="str">
        <f t="shared" si="23"/>
        <v>LocalBus</v>
      </c>
    </row>
    <row r="504" spans="1:8" x14ac:dyDescent="0.25">
      <c r="A504" s="63">
        <v>5031</v>
      </c>
      <c r="B504" s="63" t="s">
        <v>745</v>
      </c>
      <c r="C504" s="63" t="s">
        <v>331</v>
      </c>
      <c r="D504" s="63" t="s">
        <v>332</v>
      </c>
      <c r="E504" s="63">
        <v>57</v>
      </c>
      <c r="F504" t="str">
        <f t="shared" si="21"/>
        <v>P053</v>
      </c>
      <c r="G504">
        <f t="shared" si="22"/>
        <v>57</v>
      </c>
      <c r="H504" t="str">
        <f t="shared" si="23"/>
        <v>LocalBus</v>
      </c>
    </row>
    <row r="505" spans="1:8" x14ac:dyDescent="0.25">
      <c r="A505" s="63">
        <v>5032</v>
      </c>
      <c r="B505" s="63" t="s">
        <v>746</v>
      </c>
      <c r="C505" s="63" t="s">
        <v>331</v>
      </c>
      <c r="D505" s="63" t="s">
        <v>332</v>
      </c>
      <c r="E505" s="63">
        <v>45</v>
      </c>
      <c r="F505" t="str">
        <f t="shared" si="21"/>
        <v>P053</v>
      </c>
      <c r="G505">
        <f t="shared" si="22"/>
        <v>45</v>
      </c>
      <c r="H505" t="str">
        <f t="shared" si="23"/>
        <v>LocalBus</v>
      </c>
    </row>
    <row r="506" spans="1:8" x14ac:dyDescent="0.25">
      <c r="A506" s="63">
        <v>5033</v>
      </c>
      <c r="B506" s="63" t="s">
        <v>747</v>
      </c>
      <c r="C506" s="63" t="s">
        <v>331</v>
      </c>
      <c r="D506" s="63" t="s">
        <v>332</v>
      </c>
      <c r="E506" s="63">
        <v>20</v>
      </c>
      <c r="F506" t="str">
        <f t="shared" si="21"/>
        <v>P054</v>
      </c>
      <c r="G506">
        <f t="shared" si="22"/>
        <v>20</v>
      </c>
      <c r="H506" t="str">
        <f t="shared" si="23"/>
        <v>LocalBus</v>
      </c>
    </row>
    <row r="507" spans="1:8" x14ac:dyDescent="0.25">
      <c r="A507" s="63">
        <v>5034</v>
      </c>
      <c r="B507" s="63" t="s">
        <v>748</v>
      </c>
      <c r="C507" s="63" t="s">
        <v>331</v>
      </c>
      <c r="D507" s="63" t="s">
        <v>332</v>
      </c>
      <c r="E507" s="63" t="s">
        <v>363</v>
      </c>
      <c r="F507" t="str">
        <f t="shared" si="21"/>
        <v>P054</v>
      </c>
      <c r="G507" t="str">
        <f t="shared" si="22"/>
        <v>-</v>
      </c>
      <c r="H507" t="str">
        <f t="shared" si="23"/>
        <v>LocalBus</v>
      </c>
    </row>
    <row r="508" spans="1:8" x14ac:dyDescent="0.25">
      <c r="A508" s="63">
        <v>5035</v>
      </c>
      <c r="B508" s="63" t="s">
        <v>749</v>
      </c>
      <c r="C508" s="63" t="s">
        <v>331</v>
      </c>
      <c r="D508" s="63" t="s">
        <v>332</v>
      </c>
      <c r="E508" s="63">
        <v>27</v>
      </c>
      <c r="F508" t="str">
        <f t="shared" si="21"/>
        <v>P055</v>
      </c>
      <c r="G508">
        <f t="shared" si="22"/>
        <v>27</v>
      </c>
      <c r="H508" t="str">
        <f t="shared" si="23"/>
        <v>LocalBus</v>
      </c>
    </row>
    <row r="509" spans="1:8" x14ac:dyDescent="0.25">
      <c r="A509" s="63">
        <v>5036</v>
      </c>
      <c r="B509" s="63" t="s">
        <v>750</v>
      </c>
      <c r="C509" s="63" t="s">
        <v>331</v>
      </c>
      <c r="D509" s="63" t="s">
        <v>332</v>
      </c>
      <c r="E509" s="63">
        <v>30</v>
      </c>
      <c r="F509" t="str">
        <f t="shared" si="21"/>
        <v>P055</v>
      </c>
      <c r="G509">
        <f t="shared" si="22"/>
        <v>30</v>
      </c>
      <c r="H509" t="str">
        <f t="shared" si="23"/>
        <v>LocalBus</v>
      </c>
    </row>
    <row r="510" spans="1:8" x14ac:dyDescent="0.25">
      <c r="A510" s="63">
        <v>5037</v>
      </c>
      <c r="B510" s="63" t="s">
        <v>751</v>
      </c>
      <c r="C510" s="63" t="s">
        <v>331</v>
      </c>
      <c r="D510" s="63" t="s">
        <v>332</v>
      </c>
      <c r="E510" s="63">
        <v>2</v>
      </c>
      <c r="F510" t="str">
        <f t="shared" si="21"/>
        <v>P056</v>
      </c>
      <c r="G510">
        <f t="shared" si="22"/>
        <v>2</v>
      </c>
      <c r="H510" t="str">
        <f t="shared" si="23"/>
        <v>LocalBus</v>
      </c>
    </row>
    <row r="511" spans="1:8" x14ac:dyDescent="0.25">
      <c r="A511" s="63">
        <v>5038</v>
      </c>
      <c r="B511" s="63" t="s">
        <v>752</v>
      </c>
      <c r="C511" s="63" t="s">
        <v>331</v>
      </c>
      <c r="D511" s="63" t="s">
        <v>332</v>
      </c>
      <c r="E511" s="63">
        <v>4</v>
      </c>
      <c r="F511" t="str">
        <f t="shared" si="21"/>
        <v>P056</v>
      </c>
      <c r="G511">
        <f t="shared" si="22"/>
        <v>4</v>
      </c>
      <c r="H511" t="str">
        <f t="shared" si="23"/>
        <v>LocalBus</v>
      </c>
    </row>
    <row r="512" spans="1:8" x14ac:dyDescent="0.25">
      <c r="A512" s="63">
        <v>5039</v>
      </c>
      <c r="B512" s="63" t="s">
        <v>753</v>
      </c>
      <c r="C512" s="63" t="s">
        <v>331</v>
      </c>
      <c r="D512" s="63" t="s">
        <v>332</v>
      </c>
      <c r="E512" s="63">
        <v>3</v>
      </c>
      <c r="F512" t="str">
        <f t="shared" si="21"/>
        <v>P057</v>
      </c>
      <c r="G512">
        <f t="shared" si="22"/>
        <v>3</v>
      </c>
      <c r="H512" t="str">
        <f t="shared" si="23"/>
        <v>LocalBus</v>
      </c>
    </row>
    <row r="513" spans="1:8" x14ac:dyDescent="0.25">
      <c r="A513" s="63">
        <v>5040</v>
      </c>
      <c r="B513" s="63" t="s">
        <v>754</v>
      </c>
      <c r="C513" s="63" t="s">
        <v>331</v>
      </c>
      <c r="D513" s="63" t="s">
        <v>332</v>
      </c>
      <c r="E513" s="63">
        <v>28</v>
      </c>
      <c r="F513" t="str">
        <f t="shared" si="21"/>
        <v>P057</v>
      </c>
      <c r="G513">
        <f t="shared" si="22"/>
        <v>28</v>
      </c>
      <c r="H513" t="str">
        <f t="shared" si="23"/>
        <v>LocalBus</v>
      </c>
    </row>
    <row r="514" spans="1:8" x14ac:dyDescent="0.25">
      <c r="A514" s="63">
        <v>5042</v>
      </c>
      <c r="B514" s="63" t="s">
        <v>1083</v>
      </c>
      <c r="C514" s="63" t="s">
        <v>331</v>
      </c>
      <c r="D514" s="63" t="s">
        <v>332</v>
      </c>
      <c r="E514" s="63" t="s">
        <v>363</v>
      </c>
      <c r="F514" t="str">
        <f t="shared" si="21"/>
        <v>P062</v>
      </c>
      <c r="G514" t="str">
        <f t="shared" si="22"/>
        <v>-</v>
      </c>
      <c r="H514" t="str">
        <f t="shared" si="23"/>
        <v>LocalBus</v>
      </c>
    </row>
    <row r="515" spans="1:8" x14ac:dyDescent="0.25">
      <c r="A515" s="63">
        <v>5043</v>
      </c>
      <c r="B515" s="63" t="s">
        <v>755</v>
      </c>
      <c r="C515" s="63" t="s">
        <v>331</v>
      </c>
      <c r="D515" s="63" t="s">
        <v>332</v>
      </c>
      <c r="E515" s="63">
        <v>599</v>
      </c>
      <c r="F515" t="str">
        <f t="shared" ref="F515:F578" si="24">LEFT(B515,LEN(B515)-2)</f>
        <v>P100</v>
      </c>
      <c r="G515">
        <f t="shared" ref="G515:G578" si="25">E515</f>
        <v>599</v>
      </c>
      <c r="H515" t="str">
        <f t="shared" ref="H515:H578" si="26">D515</f>
        <v>LocalBus</v>
      </c>
    </row>
    <row r="516" spans="1:8" x14ac:dyDescent="0.25">
      <c r="A516" s="63">
        <v>5044</v>
      </c>
      <c r="B516" s="63" t="s">
        <v>756</v>
      </c>
      <c r="C516" s="63" t="s">
        <v>331</v>
      </c>
      <c r="D516" s="63" t="s">
        <v>332</v>
      </c>
      <c r="E516" s="63">
        <v>784</v>
      </c>
      <c r="F516" t="str">
        <f t="shared" si="24"/>
        <v>P100</v>
      </c>
      <c r="G516">
        <f t="shared" si="25"/>
        <v>784</v>
      </c>
      <c r="H516" t="str">
        <f t="shared" si="26"/>
        <v>LocalBus</v>
      </c>
    </row>
    <row r="517" spans="1:8" x14ac:dyDescent="0.25">
      <c r="A517" s="63">
        <v>5045</v>
      </c>
      <c r="B517" s="63" t="s">
        <v>1084</v>
      </c>
      <c r="C517" s="63" t="s">
        <v>331</v>
      </c>
      <c r="D517" s="63" t="s">
        <v>332</v>
      </c>
      <c r="E517" s="63">
        <v>84</v>
      </c>
      <c r="F517" t="str">
        <f t="shared" si="24"/>
        <v>P102</v>
      </c>
      <c r="G517">
        <f t="shared" si="25"/>
        <v>84</v>
      </c>
      <c r="H517" t="str">
        <f t="shared" si="26"/>
        <v>LocalBus</v>
      </c>
    </row>
    <row r="518" spans="1:8" x14ac:dyDescent="0.25">
      <c r="A518" s="63">
        <v>5047</v>
      </c>
      <c r="B518" s="63" t="s">
        <v>757</v>
      </c>
      <c r="C518" s="63" t="s">
        <v>331</v>
      </c>
      <c r="D518" s="63" t="s">
        <v>332</v>
      </c>
      <c r="E518" s="63">
        <v>325</v>
      </c>
      <c r="F518" t="str">
        <f t="shared" si="24"/>
        <v>P202</v>
      </c>
      <c r="G518">
        <f t="shared" si="25"/>
        <v>325</v>
      </c>
      <c r="H518" t="str">
        <f t="shared" si="26"/>
        <v>LocalBus</v>
      </c>
    </row>
    <row r="519" spans="1:8" x14ac:dyDescent="0.25">
      <c r="A519" s="63">
        <v>5048</v>
      </c>
      <c r="B519" s="63" t="s">
        <v>758</v>
      </c>
      <c r="C519" s="63" t="s">
        <v>331</v>
      </c>
      <c r="D519" s="63" t="s">
        <v>332</v>
      </c>
      <c r="E519" s="63">
        <v>194</v>
      </c>
      <c r="F519" t="str">
        <f t="shared" si="24"/>
        <v>P202</v>
      </c>
      <c r="G519">
        <f t="shared" si="25"/>
        <v>194</v>
      </c>
      <c r="H519" t="str">
        <f t="shared" si="26"/>
        <v>LocalBus</v>
      </c>
    </row>
    <row r="520" spans="1:8" x14ac:dyDescent="0.25">
      <c r="A520" s="63">
        <v>5049</v>
      </c>
      <c r="B520" s="63" t="s">
        <v>759</v>
      </c>
      <c r="C520" s="63" t="s">
        <v>331</v>
      </c>
      <c r="D520" s="63" t="s">
        <v>332</v>
      </c>
      <c r="E520" s="63">
        <v>254</v>
      </c>
      <c r="F520" t="str">
        <f t="shared" si="24"/>
        <v>P204</v>
      </c>
      <c r="G520">
        <f t="shared" si="25"/>
        <v>254</v>
      </c>
      <c r="H520" t="str">
        <f t="shared" si="26"/>
        <v>LocalBus</v>
      </c>
    </row>
    <row r="521" spans="1:8" x14ac:dyDescent="0.25">
      <c r="A521" s="63">
        <v>5050</v>
      </c>
      <c r="B521" s="63" t="s">
        <v>760</v>
      </c>
      <c r="C521" s="63" t="s">
        <v>331</v>
      </c>
      <c r="D521" s="63" t="s">
        <v>332</v>
      </c>
      <c r="E521" s="63">
        <v>45</v>
      </c>
      <c r="F521" t="str">
        <f t="shared" si="24"/>
        <v>P204</v>
      </c>
      <c r="G521">
        <f t="shared" si="25"/>
        <v>45</v>
      </c>
      <c r="H521" t="str">
        <f t="shared" si="26"/>
        <v>LocalBus</v>
      </c>
    </row>
    <row r="522" spans="1:8" x14ac:dyDescent="0.25">
      <c r="A522" s="63">
        <v>5051</v>
      </c>
      <c r="B522" s="63" t="s">
        <v>761</v>
      </c>
      <c r="C522" s="63" t="s">
        <v>331</v>
      </c>
      <c r="D522" s="63" t="s">
        <v>332</v>
      </c>
      <c r="E522" s="63">
        <v>2</v>
      </c>
      <c r="F522" t="str">
        <f t="shared" si="24"/>
        <v>P206</v>
      </c>
      <c r="G522">
        <f t="shared" si="25"/>
        <v>2</v>
      </c>
      <c r="H522" t="str">
        <f t="shared" si="26"/>
        <v>LocalBus</v>
      </c>
    </row>
    <row r="523" spans="1:8" x14ac:dyDescent="0.25">
      <c r="A523" s="63">
        <v>5052</v>
      </c>
      <c r="B523" s="63" t="s">
        <v>762</v>
      </c>
      <c r="C523" s="63" t="s">
        <v>331</v>
      </c>
      <c r="D523" s="63" t="s">
        <v>332</v>
      </c>
      <c r="E523" s="63">
        <v>161</v>
      </c>
      <c r="F523" t="str">
        <f t="shared" si="24"/>
        <v>P206</v>
      </c>
      <c r="G523">
        <f t="shared" si="25"/>
        <v>161</v>
      </c>
      <c r="H523" t="str">
        <f t="shared" si="26"/>
        <v>LocalBus</v>
      </c>
    </row>
    <row r="524" spans="1:8" x14ac:dyDescent="0.25">
      <c r="A524" s="63">
        <v>5053</v>
      </c>
      <c r="B524" s="63" t="s">
        <v>763</v>
      </c>
      <c r="C524" s="63" t="s">
        <v>331</v>
      </c>
      <c r="D524" s="63" t="s">
        <v>332</v>
      </c>
      <c r="E524" s="63" t="s">
        <v>363</v>
      </c>
      <c r="F524" t="str">
        <f t="shared" si="24"/>
        <v>P212</v>
      </c>
      <c r="G524" t="str">
        <f t="shared" si="25"/>
        <v>-</v>
      </c>
      <c r="H524" t="str">
        <f t="shared" si="26"/>
        <v>LocalBus</v>
      </c>
    </row>
    <row r="525" spans="1:8" x14ac:dyDescent="0.25">
      <c r="A525" s="63">
        <v>5054</v>
      </c>
      <c r="B525" s="63" t="s">
        <v>764</v>
      </c>
      <c r="C525" s="63" t="s">
        <v>331</v>
      </c>
      <c r="D525" s="63" t="s">
        <v>332</v>
      </c>
      <c r="E525" s="63" t="s">
        <v>363</v>
      </c>
      <c r="F525" t="str">
        <f t="shared" si="24"/>
        <v>P212</v>
      </c>
      <c r="G525" t="str">
        <f t="shared" si="25"/>
        <v>-</v>
      </c>
      <c r="H525" t="str">
        <f t="shared" si="26"/>
        <v>LocalBus</v>
      </c>
    </row>
    <row r="526" spans="1:8" x14ac:dyDescent="0.25">
      <c r="A526" s="63">
        <v>5055</v>
      </c>
      <c r="B526" s="63" t="s">
        <v>765</v>
      </c>
      <c r="C526" s="63" t="s">
        <v>331</v>
      </c>
      <c r="D526" s="63" t="s">
        <v>332</v>
      </c>
      <c r="E526" s="63" t="s">
        <v>363</v>
      </c>
      <c r="F526" t="str">
        <f t="shared" si="24"/>
        <v>P214</v>
      </c>
      <c r="G526" t="str">
        <f t="shared" si="25"/>
        <v>-</v>
      </c>
      <c r="H526" t="str">
        <f t="shared" si="26"/>
        <v>LocalBus</v>
      </c>
    </row>
    <row r="527" spans="1:8" x14ac:dyDescent="0.25">
      <c r="A527" s="63">
        <v>5056</v>
      </c>
      <c r="B527" s="63" t="s">
        <v>766</v>
      </c>
      <c r="C527" s="63" t="s">
        <v>331</v>
      </c>
      <c r="D527" s="63" t="s">
        <v>332</v>
      </c>
      <c r="E527" s="63">
        <v>3</v>
      </c>
      <c r="F527" t="str">
        <f t="shared" si="24"/>
        <v>P214</v>
      </c>
      <c r="G527">
        <f t="shared" si="25"/>
        <v>3</v>
      </c>
      <c r="H527" t="str">
        <f t="shared" si="26"/>
        <v>LocalBus</v>
      </c>
    </row>
    <row r="528" spans="1:8" x14ac:dyDescent="0.25">
      <c r="A528" s="63">
        <v>5057</v>
      </c>
      <c r="B528" s="63" t="s">
        <v>767</v>
      </c>
      <c r="C528" s="63" t="s">
        <v>331</v>
      </c>
      <c r="D528" s="63" t="s">
        <v>332</v>
      </c>
      <c r="E528" s="63">
        <v>976</v>
      </c>
      <c r="F528" t="str">
        <f t="shared" si="24"/>
        <v>P300</v>
      </c>
      <c r="G528">
        <f t="shared" si="25"/>
        <v>976</v>
      </c>
      <c r="H528" t="str">
        <f t="shared" si="26"/>
        <v>LocalBus</v>
      </c>
    </row>
    <row r="529" spans="1:8" x14ac:dyDescent="0.25">
      <c r="A529" s="63">
        <v>5058</v>
      </c>
      <c r="B529" s="63" t="s">
        <v>768</v>
      </c>
      <c r="C529" s="63" t="s">
        <v>331</v>
      </c>
      <c r="D529" s="63" t="s">
        <v>332</v>
      </c>
      <c r="E529" s="63">
        <v>985</v>
      </c>
      <c r="F529" t="str">
        <f t="shared" si="24"/>
        <v>P300</v>
      </c>
      <c r="G529">
        <f t="shared" si="25"/>
        <v>985</v>
      </c>
      <c r="H529" t="str">
        <f t="shared" si="26"/>
        <v>LocalBus</v>
      </c>
    </row>
    <row r="530" spans="1:8" x14ac:dyDescent="0.25">
      <c r="A530" s="63">
        <v>5059</v>
      </c>
      <c r="B530" s="63" t="s">
        <v>769</v>
      </c>
      <c r="C530" s="63" t="s">
        <v>331</v>
      </c>
      <c r="D530" s="63" t="s">
        <v>332</v>
      </c>
      <c r="E530" s="63">
        <v>890</v>
      </c>
      <c r="F530" t="str">
        <f t="shared" si="24"/>
        <v>P400</v>
      </c>
      <c r="G530">
        <f t="shared" si="25"/>
        <v>890</v>
      </c>
      <c r="H530" t="str">
        <f t="shared" si="26"/>
        <v>LocalBus</v>
      </c>
    </row>
    <row r="531" spans="1:8" x14ac:dyDescent="0.25">
      <c r="A531" s="63">
        <v>5060</v>
      </c>
      <c r="B531" s="63" t="s">
        <v>770</v>
      </c>
      <c r="C531" s="63" t="s">
        <v>331</v>
      </c>
      <c r="D531" s="63" t="s">
        <v>332</v>
      </c>
      <c r="E531" s="63">
        <v>136</v>
      </c>
      <c r="F531" t="str">
        <f t="shared" si="24"/>
        <v>P400</v>
      </c>
      <c r="G531">
        <f t="shared" si="25"/>
        <v>136</v>
      </c>
      <c r="H531" t="str">
        <f t="shared" si="26"/>
        <v>LocalBus</v>
      </c>
    </row>
    <row r="532" spans="1:8" x14ac:dyDescent="0.25">
      <c r="A532" s="63">
        <v>5061</v>
      </c>
      <c r="B532" s="63" t="s">
        <v>771</v>
      </c>
      <c r="C532" s="63" t="s">
        <v>331</v>
      </c>
      <c r="D532" s="63" t="s">
        <v>332</v>
      </c>
      <c r="E532" s="63">
        <v>424</v>
      </c>
      <c r="F532" t="str">
        <f t="shared" si="24"/>
        <v>P402</v>
      </c>
      <c r="G532">
        <f t="shared" si="25"/>
        <v>424</v>
      </c>
      <c r="H532" t="str">
        <f t="shared" si="26"/>
        <v>LocalBus</v>
      </c>
    </row>
    <row r="533" spans="1:8" x14ac:dyDescent="0.25">
      <c r="A533" s="63">
        <v>5062</v>
      </c>
      <c r="B533" s="63" t="s">
        <v>772</v>
      </c>
      <c r="C533" s="63" t="s">
        <v>331</v>
      </c>
      <c r="D533" s="63" t="s">
        <v>332</v>
      </c>
      <c r="E533" s="63">
        <v>89</v>
      </c>
      <c r="F533" t="str">
        <f t="shared" si="24"/>
        <v>P402</v>
      </c>
      <c r="G533">
        <f t="shared" si="25"/>
        <v>89</v>
      </c>
      <c r="H533" t="str">
        <f t="shared" si="26"/>
        <v>LocalBus</v>
      </c>
    </row>
    <row r="534" spans="1:8" x14ac:dyDescent="0.25">
      <c r="A534" s="63">
        <v>5063</v>
      </c>
      <c r="B534" s="63" t="s">
        <v>773</v>
      </c>
      <c r="C534" s="63" t="s">
        <v>331</v>
      </c>
      <c r="D534" s="63" t="s">
        <v>332</v>
      </c>
      <c r="E534" s="63">
        <v>2</v>
      </c>
      <c r="F534" t="str">
        <f t="shared" si="24"/>
        <v>P409</v>
      </c>
      <c r="G534">
        <f t="shared" si="25"/>
        <v>2</v>
      </c>
      <c r="H534" t="str">
        <f t="shared" si="26"/>
        <v>LocalBus</v>
      </c>
    </row>
    <row r="535" spans="1:8" x14ac:dyDescent="0.25">
      <c r="A535" s="63">
        <v>5064</v>
      </c>
      <c r="B535" s="63" t="s">
        <v>774</v>
      </c>
      <c r="C535" s="63" t="s">
        <v>331</v>
      </c>
      <c r="D535" s="63" t="s">
        <v>332</v>
      </c>
      <c r="E535" s="63">
        <v>29</v>
      </c>
      <c r="F535" t="str">
        <f t="shared" si="24"/>
        <v>P409</v>
      </c>
      <c r="G535">
        <f t="shared" si="25"/>
        <v>29</v>
      </c>
      <c r="H535" t="str">
        <f t="shared" si="26"/>
        <v>LocalBus</v>
      </c>
    </row>
    <row r="536" spans="1:8" x14ac:dyDescent="0.25">
      <c r="A536" s="63">
        <v>5065</v>
      </c>
      <c r="B536" s="63" t="s">
        <v>775</v>
      </c>
      <c r="C536" s="63" t="s">
        <v>331</v>
      </c>
      <c r="D536" s="63" t="s">
        <v>332</v>
      </c>
      <c r="E536" s="63">
        <v>131</v>
      </c>
      <c r="F536" t="str">
        <f t="shared" si="24"/>
        <v>P410</v>
      </c>
      <c r="G536">
        <f t="shared" si="25"/>
        <v>131</v>
      </c>
      <c r="H536" t="str">
        <f t="shared" si="26"/>
        <v>LocalBus</v>
      </c>
    </row>
    <row r="537" spans="1:8" x14ac:dyDescent="0.25">
      <c r="A537" s="63">
        <v>5066</v>
      </c>
      <c r="B537" s="63" t="s">
        <v>776</v>
      </c>
      <c r="C537" s="63" t="s">
        <v>331</v>
      </c>
      <c r="D537" s="63" t="s">
        <v>332</v>
      </c>
      <c r="E537" s="63">
        <v>124</v>
      </c>
      <c r="F537" t="str">
        <f t="shared" si="24"/>
        <v>P410</v>
      </c>
      <c r="G537">
        <f t="shared" si="25"/>
        <v>124</v>
      </c>
      <c r="H537" t="str">
        <f t="shared" si="26"/>
        <v>LocalBus</v>
      </c>
    </row>
    <row r="538" spans="1:8" x14ac:dyDescent="0.25">
      <c r="A538" s="63">
        <v>5067</v>
      </c>
      <c r="B538" s="63" t="s">
        <v>1085</v>
      </c>
      <c r="C538" s="63" t="s">
        <v>331</v>
      </c>
      <c r="D538" s="63" t="s">
        <v>332</v>
      </c>
      <c r="E538" s="63">
        <v>1479</v>
      </c>
      <c r="F538" t="str">
        <f t="shared" si="24"/>
        <v>P475</v>
      </c>
      <c r="G538">
        <f t="shared" si="25"/>
        <v>1479</v>
      </c>
      <c r="H538" t="str">
        <f t="shared" si="26"/>
        <v>LocalBus</v>
      </c>
    </row>
    <row r="539" spans="1:8" x14ac:dyDescent="0.25">
      <c r="A539" s="63">
        <v>5070</v>
      </c>
      <c r="B539" s="63" t="s">
        <v>1086</v>
      </c>
      <c r="C539" s="63" t="s">
        <v>331</v>
      </c>
      <c r="D539" s="63" t="s">
        <v>332</v>
      </c>
      <c r="E539" s="63">
        <v>17</v>
      </c>
      <c r="F539" t="str">
        <f t="shared" si="24"/>
        <v>P485</v>
      </c>
      <c r="G539">
        <f t="shared" si="25"/>
        <v>17</v>
      </c>
      <c r="H539" t="str">
        <f t="shared" si="26"/>
        <v>LocalBus</v>
      </c>
    </row>
    <row r="540" spans="1:8" x14ac:dyDescent="0.25">
      <c r="A540" s="63">
        <v>5072</v>
      </c>
      <c r="B540" s="63" t="s">
        <v>1087</v>
      </c>
      <c r="C540" s="63" t="s">
        <v>331</v>
      </c>
      <c r="D540" s="63" t="s">
        <v>332</v>
      </c>
      <c r="E540" s="63">
        <v>15</v>
      </c>
      <c r="F540" t="str">
        <f t="shared" si="24"/>
        <v>P495</v>
      </c>
      <c r="G540">
        <f t="shared" si="25"/>
        <v>15</v>
      </c>
      <c r="H540" t="str">
        <f t="shared" si="26"/>
        <v>LocalBus</v>
      </c>
    </row>
    <row r="541" spans="1:8" x14ac:dyDescent="0.25">
      <c r="A541" s="63">
        <v>5074</v>
      </c>
      <c r="B541" s="63" t="s">
        <v>1088</v>
      </c>
      <c r="C541" s="63" t="s">
        <v>331</v>
      </c>
      <c r="D541" s="63" t="s">
        <v>332</v>
      </c>
      <c r="E541" s="63">
        <v>39</v>
      </c>
      <c r="F541" t="str">
        <f t="shared" si="24"/>
        <v>P497</v>
      </c>
      <c r="G541">
        <f t="shared" si="25"/>
        <v>39</v>
      </c>
      <c r="H541" t="str">
        <f t="shared" si="26"/>
        <v>LocalBus</v>
      </c>
    </row>
    <row r="542" spans="1:8" x14ac:dyDescent="0.25">
      <c r="A542" s="63">
        <v>5075</v>
      </c>
      <c r="B542" s="63" t="s">
        <v>777</v>
      </c>
      <c r="C542" s="63" t="s">
        <v>331</v>
      </c>
      <c r="D542" s="63" t="s">
        <v>332</v>
      </c>
      <c r="E542" s="63">
        <v>275</v>
      </c>
      <c r="F542" t="str">
        <f t="shared" si="24"/>
        <v>P500</v>
      </c>
      <c r="G542">
        <f t="shared" si="25"/>
        <v>275</v>
      </c>
      <c r="H542" t="str">
        <f t="shared" si="26"/>
        <v>LocalBus</v>
      </c>
    </row>
    <row r="543" spans="1:8" x14ac:dyDescent="0.25">
      <c r="A543" s="63">
        <v>5076</v>
      </c>
      <c r="B543" s="63" t="s">
        <v>778</v>
      </c>
      <c r="C543" s="63" t="s">
        <v>331</v>
      </c>
      <c r="D543" s="63" t="s">
        <v>332</v>
      </c>
      <c r="E543" s="63">
        <v>187</v>
      </c>
      <c r="F543" t="str">
        <f t="shared" si="24"/>
        <v>P500</v>
      </c>
      <c r="G543">
        <f t="shared" si="25"/>
        <v>187</v>
      </c>
      <c r="H543" t="str">
        <f t="shared" si="26"/>
        <v>LocalBus</v>
      </c>
    </row>
    <row r="544" spans="1:8" x14ac:dyDescent="0.25">
      <c r="A544" s="63">
        <v>5077</v>
      </c>
      <c r="B544" s="63" t="s">
        <v>779</v>
      </c>
      <c r="C544" s="63" t="s">
        <v>331</v>
      </c>
      <c r="D544" s="63" t="s">
        <v>332</v>
      </c>
      <c r="E544" s="63">
        <v>409</v>
      </c>
      <c r="F544" t="str">
        <f t="shared" si="24"/>
        <v>P501</v>
      </c>
      <c r="G544">
        <f t="shared" si="25"/>
        <v>409</v>
      </c>
      <c r="H544" t="str">
        <f t="shared" si="26"/>
        <v>LocalBus</v>
      </c>
    </row>
    <row r="545" spans="1:8" x14ac:dyDescent="0.25">
      <c r="A545" s="63">
        <v>5078</v>
      </c>
      <c r="B545" s="63" t="s">
        <v>780</v>
      </c>
      <c r="C545" s="63" t="s">
        <v>331</v>
      </c>
      <c r="D545" s="63" t="s">
        <v>332</v>
      </c>
      <c r="E545" s="63">
        <v>161</v>
      </c>
      <c r="F545" t="str">
        <f t="shared" si="24"/>
        <v>P501</v>
      </c>
      <c r="G545">
        <f t="shared" si="25"/>
        <v>161</v>
      </c>
      <c r="H545" t="str">
        <f t="shared" si="26"/>
        <v>LocalBus</v>
      </c>
    </row>
    <row r="546" spans="1:8" x14ac:dyDescent="0.25">
      <c r="A546" s="63">
        <v>5079</v>
      </c>
      <c r="B546" s="63" t="s">
        <v>781</v>
      </c>
      <c r="C546" s="63" t="s">
        <v>331</v>
      </c>
      <c r="D546" s="63" t="s">
        <v>332</v>
      </c>
      <c r="E546" s="63">
        <v>2</v>
      </c>
      <c r="F546" t="str">
        <f t="shared" si="24"/>
        <v>P503</v>
      </c>
      <c r="G546">
        <f t="shared" si="25"/>
        <v>2</v>
      </c>
      <c r="H546" t="str">
        <f t="shared" si="26"/>
        <v>LocalBus</v>
      </c>
    </row>
    <row r="547" spans="1:8" x14ac:dyDescent="0.25">
      <c r="A547" s="63">
        <v>5080</v>
      </c>
      <c r="B547" s="63" t="s">
        <v>782</v>
      </c>
      <c r="C547" s="63" t="s">
        <v>331</v>
      </c>
      <c r="D547" s="63" t="s">
        <v>332</v>
      </c>
      <c r="E547" s="63" t="s">
        <v>363</v>
      </c>
      <c r="F547" t="str">
        <f t="shared" si="24"/>
        <v>P503</v>
      </c>
      <c r="G547" t="str">
        <f t="shared" si="25"/>
        <v>-</v>
      </c>
      <c r="H547" t="str">
        <f t="shared" si="26"/>
        <v>LocalBus</v>
      </c>
    </row>
    <row r="548" spans="1:8" x14ac:dyDescent="0.25">
      <c r="A548" s="63">
        <v>6001</v>
      </c>
      <c r="B548" s="63" t="s">
        <v>1242</v>
      </c>
      <c r="C548" s="63" t="s">
        <v>783</v>
      </c>
      <c r="D548" s="63" t="s">
        <v>784</v>
      </c>
      <c r="E548" s="63" t="s">
        <v>363</v>
      </c>
      <c r="F548" t="str">
        <f t="shared" si="24"/>
        <v>RSES</v>
      </c>
      <c r="G548" t="str">
        <f t="shared" si="25"/>
        <v>-</v>
      </c>
      <c r="H548" t="str">
        <f t="shared" si="26"/>
        <v>CRT</v>
      </c>
    </row>
    <row r="549" spans="1:8" x14ac:dyDescent="0.25">
      <c r="A549" s="63">
        <v>6004</v>
      </c>
      <c r="B549" s="63" t="s">
        <v>1279</v>
      </c>
      <c r="C549" s="63" t="s">
        <v>783</v>
      </c>
      <c r="D549" s="63" t="s">
        <v>784</v>
      </c>
      <c r="E549" s="63">
        <v>137</v>
      </c>
      <c r="F549" t="str">
        <f t="shared" si="24"/>
        <v>RSLS</v>
      </c>
      <c r="G549">
        <f t="shared" si="25"/>
        <v>137</v>
      </c>
      <c r="H549" t="str">
        <f t="shared" si="26"/>
        <v>CRT</v>
      </c>
    </row>
    <row r="550" spans="1:8" x14ac:dyDescent="0.25">
      <c r="A550" s="63">
        <v>6007</v>
      </c>
      <c r="B550" s="63" t="s">
        <v>792</v>
      </c>
      <c r="C550" s="63" t="s">
        <v>787</v>
      </c>
      <c r="D550" s="63" t="s">
        <v>788</v>
      </c>
      <c r="E550" s="63">
        <v>9</v>
      </c>
      <c r="F550" t="str">
        <f t="shared" si="24"/>
        <v>RMON</v>
      </c>
      <c r="G550">
        <f t="shared" si="25"/>
        <v>9</v>
      </c>
      <c r="H550" t="str">
        <f t="shared" si="26"/>
        <v>LRT</v>
      </c>
    </row>
    <row r="551" spans="1:8" x14ac:dyDescent="0.25">
      <c r="A551" s="63">
        <v>6008</v>
      </c>
      <c r="B551" s="63" t="s">
        <v>793</v>
      </c>
      <c r="C551" s="63" t="s">
        <v>787</v>
      </c>
      <c r="D551" s="63" t="s">
        <v>788</v>
      </c>
      <c r="E551" s="63">
        <v>164</v>
      </c>
      <c r="F551" t="str">
        <f t="shared" si="24"/>
        <v>RMON</v>
      </c>
      <c r="G551">
        <f t="shared" si="25"/>
        <v>164</v>
      </c>
      <c r="H551" t="str">
        <f t="shared" si="26"/>
        <v>LRT</v>
      </c>
    </row>
    <row r="552" spans="1:8" x14ac:dyDescent="0.25">
      <c r="A552" s="63">
        <v>6009</v>
      </c>
      <c r="B552" s="63" t="s">
        <v>1245</v>
      </c>
      <c r="C552" s="63" t="s">
        <v>787</v>
      </c>
      <c r="D552" s="63" t="s">
        <v>788</v>
      </c>
      <c r="E552" s="63" t="s">
        <v>363</v>
      </c>
      <c r="F552" t="str">
        <f t="shared" si="24"/>
        <v>RTAC</v>
      </c>
      <c r="G552" t="str">
        <f t="shared" si="25"/>
        <v>-</v>
      </c>
      <c r="H552" t="str">
        <f t="shared" si="26"/>
        <v>LRT</v>
      </c>
    </row>
    <row r="553" spans="1:8" x14ac:dyDescent="0.25">
      <c r="A553" s="63">
        <v>6010</v>
      </c>
      <c r="B553" s="63" t="s">
        <v>1246</v>
      </c>
      <c r="C553" s="63" t="s">
        <v>787</v>
      </c>
      <c r="D553" s="63" t="s">
        <v>788</v>
      </c>
      <c r="E553" s="63" t="s">
        <v>363</v>
      </c>
      <c r="F553" t="str">
        <f t="shared" si="24"/>
        <v>RTAC</v>
      </c>
      <c r="G553" t="str">
        <f t="shared" si="25"/>
        <v>-</v>
      </c>
      <c r="H553" t="str">
        <f t="shared" si="26"/>
        <v>LRT</v>
      </c>
    </row>
    <row r="554" spans="1:8" x14ac:dyDescent="0.25">
      <c r="A554" s="63">
        <v>6013</v>
      </c>
      <c r="B554" s="63" t="s">
        <v>1247</v>
      </c>
      <c r="C554" s="63" t="s">
        <v>787</v>
      </c>
      <c r="D554" s="63" t="s">
        <v>788</v>
      </c>
      <c r="E554" s="63">
        <v>2214</v>
      </c>
      <c r="F554" t="str">
        <f t="shared" si="24"/>
        <v>RESW</v>
      </c>
      <c r="G554">
        <f t="shared" si="25"/>
        <v>2214</v>
      </c>
      <c r="H554" t="str">
        <f t="shared" si="26"/>
        <v>LRT</v>
      </c>
    </row>
    <row r="555" spans="1:8" x14ac:dyDescent="0.25">
      <c r="A555" s="63">
        <v>6014</v>
      </c>
      <c r="B555" s="63" t="s">
        <v>1248</v>
      </c>
      <c r="C555" s="63" t="s">
        <v>787</v>
      </c>
      <c r="D555" s="63" t="s">
        <v>788</v>
      </c>
      <c r="E555" s="63">
        <v>1275</v>
      </c>
      <c r="F555" t="str">
        <f t="shared" si="24"/>
        <v>RESW</v>
      </c>
      <c r="G555">
        <f t="shared" si="25"/>
        <v>1275</v>
      </c>
      <c r="H555" t="str">
        <f t="shared" si="26"/>
        <v>LRT</v>
      </c>
    </row>
    <row r="556" spans="1:8" x14ac:dyDescent="0.25">
      <c r="A556" s="63">
        <v>7002</v>
      </c>
      <c r="B556" s="63" t="s">
        <v>1089</v>
      </c>
      <c r="C556" s="63" t="s">
        <v>331</v>
      </c>
      <c r="D556" s="63" t="s">
        <v>332</v>
      </c>
      <c r="E556" s="63">
        <v>246</v>
      </c>
      <c r="F556" t="str">
        <f t="shared" si="24"/>
        <v>S510</v>
      </c>
      <c r="G556">
        <f t="shared" si="25"/>
        <v>246</v>
      </c>
      <c r="H556" t="str">
        <f t="shared" si="26"/>
        <v>LocalBus</v>
      </c>
    </row>
    <row r="557" spans="1:8" x14ac:dyDescent="0.25">
      <c r="A557" s="63">
        <v>7005</v>
      </c>
      <c r="B557" s="63" t="s">
        <v>795</v>
      </c>
      <c r="C557" s="63" t="s">
        <v>331</v>
      </c>
      <c r="D557" s="63" t="s">
        <v>332</v>
      </c>
      <c r="E557" s="63">
        <v>158</v>
      </c>
      <c r="F557" t="str">
        <f t="shared" si="24"/>
        <v>S511</v>
      </c>
      <c r="G557">
        <f t="shared" si="25"/>
        <v>158</v>
      </c>
      <c r="H557" t="str">
        <f t="shared" si="26"/>
        <v>LocalBus</v>
      </c>
    </row>
    <row r="558" spans="1:8" x14ac:dyDescent="0.25">
      <c r="A558" s="63">
        <v>7009</v>
      </c>
      <c r="B558" s="63" t="s">
        <v>797</v>
      </c>
      <c r="C558" s="63" t="s">
        <v>331</v>
      </c>
      <c r="D558" s="63" t="s">
        <v>332</v>
      </c>
      <c r="E558" s="63">
        <v>1606</v>
      </c>
      <c r="F558" t="str">
        <f t="shared" si="24"/>
        <v>S512</v>
      </c>
      <c r="G558">
        <f t="shared" si="25"/>
        <v>1606</v>
      </c>
      <c r="H558" t="str">
        <f t="shared" si="26"/>
        <v>LocalBus</v>
      </c>
    </row>
    <row r="559" spans="1:8" x14ac:dyDescent="0.25">
      <c r="A559" s="63">
        <v>7011</v>
      </c>
      <c r="B559" s="63" t="s">
        <v>1090</v>
      </c>
      <c r="C559" s="63" t="s">
        <v>331</v>
      </c>
      <c r="D559" s="63" t="s">
        <v>332</v>
      </c>
      <c r="E559" s="63">
        <v>119</v>
      </c>
      <c r="F559" t="str">
        <f t="shared" si="24"/>
        <v>S513</v>
      </c>
      <c r="G559">
        <f t="shared" si="25"/>
        <v>119</v>
      </c>
      <c r="H559" t="str">
        <f t="shared" si="26"/>
        <v>LocalBus</v>
      </c>
    </row>
    <row r="560" spans="1:8" x14ac:dyDescent="0.25">
      <c r="A560" s="63">
        <v>7014</v>
      </c>
      <c r="B560" s="63" t="s">
        <v>799</v>
      </c>
      <c r="C560" s="63" t="s">
        <v>331</v>
      </c>
      <c r="D560" s="63" t="s">
        <v>332</v>
      </c>
      <c r="E560" s="63">
        <v>836</v>
      </c>
      <c r="F560" t="str">
        <f t="shared" si="24"/>
        <v>S522</v>
      </c>
      <c r="G560">
        <f t="shared" si="25"/>
        <v>836</v>
      </c>
      <c r="H560" t="str">
        <f t="shared" si="26"/>
        <v>LocalBus</v>
      </c>
    </row>
    <row r="561" spans="1:8" x14ac:dyDescent="0.25">
      <c r="A561" s="63">
        <v>7015</v>
      </c>
      <c r="B561" s="63" t="s">
        <v>800</v>
      </c>
      <c r="C561" s="63" t="s">
        <v>331</v>
      </c>
      <c r="D561" s="63" t="s">
        <v>332</v>
      </c>
      <c r="E561" s="63">
        <v>208</v>
      </c>
      <c r="F561" t="str">
        <f t="shared" si="24"/>
        <v>S522</v>
      </c>
      <c r="G561">
        <f t="shared" si="25"/>
        <v>208</v>
      </c>
      <c r="H561" t="str">
        <f t="shared" si="26"/>
        <v>LocalBus</v>
      </c>
    </row>
    <row r="562" spans="1:8" x14ac:dyDescent="0.25">
      <c r="A562" s="63">
        <v>7016</v>
      </c>
      <c r="B562" s="63" t="s">
        <v>801</v>
      </c>
      <c r="C562" s="63" t="s">
        <v>331</v>
      </c>
      <c r="D562" s="63" t="s">
        <v>332</v>
      </c>
      <c r="E562" s="63">
        <v>1041</v>
      </c>
      <c r="F562" t="str">
        <f t="shared" si="24"/>
        <v>S532</v>
      </c>
      <c r="G562">
        <f t="shared" si="25"/>
        <v>1041</v>
      </c>
      <c r="H562" t="str">
        <f t="shared" si="26"/>
        <v>LocalBus</v>
      </c>
    </row>
    <row r="563" spans="1:8" x14ac:dyDescent="0.25">
      <c r="A563" s="63">
        <v>7017</v>
      </c>
      <c r="B563" s="63" t="s">
        <v>964</v>
      </c>
      <c r="C563" s="63" t="s">
        <v>331</v>
      </c>
      <c r="D563" s="63" t="s">
        <v>332</v>
      </c>
      <c r="E563" s="63">
        <v>122</v>
      </c>
      <c r="F563" t="str">
        <f t="shared" si="24"/>
        <v>S532</v>
      </c>
      <c r="G563">
        <f t="shared" si="25"/>
        <v>122</v>
      </c>
      <c r="H563" t="str">
        <f t="shared" si="26"/>
        <v>LocalBus</v>
      </c>
    </row>
    <row r="564" spans="1:8" x14ac:dyDescent="0.25">
      <c r="A564" s="63">
        <v>7018</v>
      </c>
      <c r="B564" s="63" t="s">
        <v>802</v>
      </c>
      <c r="C564" s="63" t="s">
        <v>331</v>
      </c>
      <c r="D564" s="63" t="s">
        <v>332</v>
      </c>
      <c r="E564" s="63">
        <v>528</v>
      </c>
      <c r="F564" t="str">
        <f t="shared" si="24"/>
        <v>S535</v>
      </c>
      <c r="G564">
        <f t="shared" si="25"/>
        <v>528</v>
      </c>
      <c r="H564" t="str">
        <f t="shared" si="26"/>
        <v>LocalBus</v>
      </c>
    </row>
    <row r="565" spans="1:8" x14ac:dyDescent="0.25">
      <c r="A565" s="63">
        <v>7019</v>
      </c>
      <c r="B565" s="63" t="s">
        <v>803</v>
      </c>
      <c r="C565" s="63" t="s">
        <v>331</v>
      </c>
      <c r="D565" s="63" t="s">
        <v>332</v>
      </c>
      <c r="E565" s="63">
        <v>216</v>
      </c>
      <c r="F565" t="str">
        <f t="shared" si="24"/>
        <v>S535</v>
      </c>
      <c r="G565">
        <f t="shared" si="25"/>
        <v>216</v>
      </c>
      <c r="H565" t="str">
        <f t="shared" si="26"/>
        <v>LocalBus</v>
      </c>
    </row>
    <row r="566" spans="1:8" x14ac:dyDescent="0.25">
      <c r="A566" s="63">
        <v>7020</v>
      </c>
      <c r="B566" s="63" t="s">
        <v>804</v>
      </c>
      <c r="C566" s="63" t="s">
        <v>331</v>
      </c>
      <c r="D566" s="63" t="s">
        <v>332</v>
      </c>
      <c r="E566" s="63">
        <v>60</v>
      </c>
      <c r="F566" t="str">
        <f t="shared" si="24"/>
        <v>S540</v>
      </c>
      <c r="G566">
        <f t="shared" si="25"/>
        <v>60</v>
      </c>
      <c r="H566" t="str">
        <f t="shared" si="26"/>
        <v>LocalBus</v>
      </c>
    </row>
    <row r="567" spans="1:8" x14ac:dyDescent="0.25">
      <c r="A567" s="63">
        <v>7021</v>
      </c>
      <c r="B567" s="63" t="s">
        <v>805</v>
      </c>
      <c r="C567" s="63" t="s">
        <v>331</v>
      </c>
      <c r="D567" s="63" t="s">
        <v>332</v>
      </c>
      <c r="E567" s="63">
        <v>81</v>
      </c>
      <c r="F567" t="str">
        <f t="shared" si="24"/>
        <v>S540</v>
      </c>
      <c r="G567">
        <f t="shared" si="25"/>
        <v>81</v>
      </c>
      <c r="H567" t="str">
        <f t="shared" si="26"/>
        <v>LocalBus</v>
      </c>
    </row>
    <row r="568" spans="1:8" x14ac:dyDescent="0.25">
      <c r="A568" s="63">
        <v>7022</v>
      </c>
      <c r="B568" s="63" t="s">
        <v>806</v>
      </c>
      <c r="C568" s="63" t="s">
        <v>331</v>
      </c>
      <c r="D568" s="63" t="s">
        <v>332</v>
      </c>
      <c r="E568" s="63">
        <v>330</v>
      </c>
      <c r="F568" t="str">
        <f t="shared" si="24"/>
        <v>S541</v>
      </c>
      <c r="G568">
        <f t="shared" si="25"/>
        <v>330</v>
      </c>
      <c r="H568" t="str">
        <f t="shared" si="26"/>
        <v>LocalBus</v>
      </c>
    </row>
    <row r="569" spans="1:8" x14ac:dyDescent="0.25">
      <c r="A569" s="63">
        <v>7023</v>
      </c>
      <c r="B569" s="63" t="s">
        <v>807</v>
      </c>
      <c r="C569" s="63" t="s">
        <v>331</v>
      </c>
      <c r="D569" s="63" t="s">
        <v>332</v>
      </c>
      <c r="E569" s="63">
        <v>398</v>
      </c>
      <c r="F569" t="str">
        <f t="shared" si="24"/>
        <v>S541</v>
      </c>
      <c r="G569">
        <f t="shared" si="25"/>
        <v>398</v>
      </c>
      <c r="H569" t="str">
        <f t="shared" si="26"/>
        <v>LocalBus</v>
      </c>
    </row>
    <row r="570" spans="1:8" x14ac:dyDescent="0.25">
      <c r="A570" s="63">
        <v>7024</v>
      </c>
      <c r="B570" s="63" t="s">
        <v>808</v>
      </c>
      <c r="C570" s="63" t="s">
        <v>331</v>
      </c>
      <c r="D570" s="63" t="s">
        <v>332</v>
      </c>
      <c r="E570" s="63">
        <v>355</v>
      </c>
      <c r="F570" t="str">
        <f t="shared" si="24"/>
        <v>S542</v>
      </c>
      <c r="G570">
        <f t="shared" si="25"/>
        <v>355</v>
      </c>
      <c r="H570" t="str">
        <f t="shared" si="26"/>
        <v>LocalBus</v>
      </c>
    </row>
    <row r="571" spans="1:8" x14ac:dyDescent="0.25">
      <c r="A571" s="63">
        <v>7025</v>
      </c>
      <c r="B571" s="63" t="s">
        <v>809</v>
      </c>
      <c r="C571" s="63" t="s">
        <v>331</v>
      </c>
      <c r="D571" s="63" t="s">
        <v>332</v>
      </c>
      <c r="E571" s="63">
        <v>311</v>
      </c>
      <c r="F571" t="str">
        <f t="shared" si="24"/>
        <v>S542</v>
      </c>
      <c r="G571">
        <f t="shared" si="25"/>
        <v>311</v>
      </c>
      <c r="H571" t="str">
        <f t="shared" si="26"/>
        <v>LocalBus</v>
      </c>
    </row>
    <row r="572" spans="1:8" x14ac:dyDescent="0.25">
      <c r="A572" s="63">
        <v>7026</v>
      </c>
      <c r="B572" s="63" t="s">
        <v>810</v>
      </c>
      <c r="C572" s="63" t="s">
        <v>331</v>
      </c>
      <c r="D572" s="63" t="s">
        <v>332</v>
      </c>
      <c r="E572" s="63">
        <v>1782</v>
      </c>
      <c r="F572" t="str">
        <f t="shared" si="24"/>
        <v>S545</v>
      </c>
      <c r="G572">
        <f t="shared" si="25"/>
        <v>1782</v>
      </c>
      <c r="H572" t="str">
        <f t="shared" si="26"/>
        <v>LocalBus</v>
      </c>
    </row>
    <row r="573" spans="1:8" x14ac:dyDescent="0.25">
      <c r="A573" s="63">
        <v>7027</v>
      </c>
      <c r="B573" s="63" t="s">
        <v>811</v>
      </c>
      <c r="C573" s="63" t="s">
        <v>331</v>
      </c>
      <c r="D573" s="63" t="s">
        <v>332</v>
      </c>
      <c r="E573" s="63">
        <v>1461</v>
      </c>
      <c r="F573" t="str">
        <f t="shared" si="24"/>
        <v>S545</v>
      </c>
      <c r="G573">
        <f t="shared" si="25"/>
        <v>1461</v>
      </c>
      <c r="H573" t="str">
        <f t="shared" si="26"/>
        <v>LocalBus</v>
      </c>
    </row>
    <row r="574" spans="1:8" x14ac:dyDescent="0.25">
      <c r="A574" s="63">
        <v>7029</v>
      </c>
      <c r="B574" s="63" t="s">
        <v>1249</v>
      </c>
      <c r="C574" s="63" t="s">
        <v>331</v>
      </c>
      <c r="D574" s="63" t="s">
        <v>332</v>
      </c>
      <c r="E574" s="63">
        <v>1124</v>
      </c>
      <c r="F574" t="str">
        <f t="shared" si="24"/>
        <v>S550</v>
      </c>
      <c r="G574">
        <f t="shared" si="25"/>
        <v>1124</v>
      </c>
      <c r="H574" t="str">
        <f t="shared" si="26"/>
        <v>LocalBus</v>
      </c>
    </row>
    <row r="575" spans="1:8" x14ac:dyDescent="0.25">
      <c r="A575" s="63">
        <v>7030</v>
      </c>
      <c r="B575" s="63" t="s">
        <v>1250</v>
      </c>
      <c r="C575" s="63" t="s">
        <v>331</v>
      </c>
      <c r="D575" s="63" t="s">
        <v>332</v>
      </c>
      <c r="E575" s="63">
        <v>1439</v>
      </c>
      <c r="F575" t="str">
        <f t="shared" si="24"/>
        <v>S550</v>
      </c>
      <c r="G575">
        <f t="shared" si="25"/>
        <v>1439</v>
      </c>
      <c r="H575" t="str">
        <f t="shared" si="26"/>
        <v>LocalBus</v>
      </c>
    </row>
    <row r="576" spans="1:8" x14ac:dyDescent="0.25">
      <c r="A576" s="63">
        <v>7033</v>
      </c>
      <c r="B576" s="63" t="s">
        <v>1251</v>
      </c>
      <c r="C576" s="63" t="s">
        <v>331</v>
      </c>
      <c r="D576" s="63" t="s">
        <v>332</v>
      </c>
      <c r="E576" s="63">
        <v>253</v>
      </c>
      <c r="F576" t="str">
        <f t="shared" si="24"/>
        <v>S554</v>
      </c>
      <c r="G576">
        <f t="shared" si="25"/>
        <v>253</v>
      </c>
      <c r="H576" t="str">
        <f t="shared" si="26"/>
        <v>LocalBus</v>
      </c>
    </row>
    <row r="577" spans="1:8" x14ac:dyDescent="0.25">
      <c r="A577" s="63">
        <v>7034</v>
      </c>
      <c r="B577" s="63" t="s">
        <v>1252</v>
      </c>
      <c r="C577" s="63" t="s">
        <v>331</v>
      </c>
      <c r="D577" s="63" t="s">
        <v>332</v>
      </c>
      <c r="E577" s="63">
        <v>259</v>
      </c>
      <c r="F577" t="str">
        <f t="shared" si="24"/>
        <v>S554</v>
      </c>
      <c r="G577">
        <f t="shared" si="25"/>
        <v>259</v>
      </c>
      <c r="H577" t="str">
        <f t="shared" si="26"/>
        <v>LocalBus</v>
      </c>
    </row>
    <row r="578" spans="1:8" x14ac:dyDescent="0.25">
      <c r="A578" s="63">
        <v>7037</v>
      </c>
      <c r="B578" s="63" t="s">
        <v>812</v>
      </c>
      <c r="C578" s="63" t="s">
        <v>331</v>
      </c>
      <c r="D578" s="63" t="s">
        <v>332</v>
      </c>
      <c r="E578" s="63">
        <v>261</v>
      </c>
      <c r="F578" t="str">
        <f t="shared" si="24"/>
        <v>S555</v>
      </c>
      <c r="G578">
        <f t="shared" si="25"/>
        <v>261</v>
      </c>
      <c r="H578" t="str">
        <f t="shared" si="26"/>
        <v>LocalBus</v>
      </c>
    </row>
    <row r="579" spans="1:8" x14ac:dyDescent="0.25">
      <c r="A579" s="63">
        <v>7040</v>
      </c>
      <c r="B579" s="63" t="s">
        <v>815</v>
      </c>
      <c r="C579" s="63" t="s">
        <v>331</v>
      </c>
      <c r="D579" s="63" t="s">
        <v>332</v>
      </c>
      <c r="E579" s="63">
        <v>263</v>
      </c>
      <c r="F579" t="str">
        <f t="shared" ref="F579:F630" si="27">LEFT(B579,LEN(B579)-2)</f>
        <v>S560</v>
      </c>
      <c r="G579">
        <f t="shared" ref="G579:G630" si="28">E579</f>
        <v>263</v>
      </c>
      <c r="H579" t="str">
        <f t="shared" ref="H579:H630" si="29">D579</f>
        <v>LocalBus</v>
      </c>
    </row>
    <row r="580" spans="1:8" x14ac:dyDescent="0.25">
      <c r="A580" s="63">
        <v>7041</v>
      </c>
      <c r="B580" s="63" t="s">
        <v>816</v>
      </c>
      <c r="C580" s="63" t="s">
        <v>331</v>
      </c>
      <c r="D580" s="63" t="s">
        <v>332</v>
      </c>
      <c r="E580" s="63">
        <v>482</v>
      </c>
      <c r="F580" t="str">
        <f t="shared" si="27"/>
        <v>S560</v>
      </c>
      <c r="G580">
        <f t="shared" si="28"/>
        <v>482</v>
      </c>
      <c r="H580" t="str">
        <f t="shared" si="29"/>
        <v>LocalBus</v>
      </c>
    </row>
    <row r="581" spans="1:8" x14ac:dyDescent="0.25">
      <c r="A581" s="63">
        <v>7042</v>
      </c>
      <c r="B581" s="63" t="s">
        <v>817</v>
      </c>
      <c r="C581" s="63" t="s">
        <v>331</v>
      </c>
      <c r="D581" s="63" t="s">
        <v>332</v>
      </c>
      <c r="E581" s="63">
        <v>396</v>
      </c>
      <c r="F581" t="str">
        <f t="shared" si="27"/>
        <v>S566</v>
      </c>
      <c r="G581">
        <f t="shared" si="28"/>
        <v>396</v>
      </c>
      <c r="H581" t="str">
        <f t="shared" si="29"/>
        <v>LocalBus</v>
      </c>
    </row>
    <row r="582" spans="1:8" x14ac:dyDescent="0.25">
      <c r="A582" s="63">
        <v>7046</v>
      </c>
      <c r="B582" s="63" t="s">
        <v>821</v>
      </c>
      <c r="C582" s="63" t="s">
        <v>331</v>
      </c>
      <c r="D582" s="63" t="s">
        <v>332</v>
      </c>
      <c r="E582" s="63">
        <v>538</v>
      </c>
      <c r="F582" t="str">
        <f t="shared" si="27"/>
        <v>S574</v>
      </c>
      <c r="G582">
        <f t="shared" si="28"/>
        <v>538</v>
      </c>
      <c r="H582" t="str">
        <f t="shared" si="29"/>
        <v>LocalBus</v>
      </c>
    </row>
    <row r="583" spans="1:8" x14ac:dyDescent="0.25">
      <c r="A583" s="63">
        <v>7047</v>
      </c>
      <c r="B583" s="63" t="s">
        <v>822</v>
      </c>
      <c r="C583" s="63" t="s">
        <v>331</v>
      </c>
      <c r="D583" s="63" t="s">
        <v>332</v>
      </c>
      <c r="E583" s="63">
        <v>769</v>
      </c>
      <c r="F583" t="str">
        <f t="shared" si="27"/>
        <v>S574</v>
      </c>
      <c r="G583">
        <f t="shared" si="28"/>
        <v>769</v>
      </c>
      <c r="H583" t="str">
        <f t="shared" si="29"/>
        <v>LocalBus</v>
      </c>
    </row>
    <row r="584" spans="1:8" x14ac:dyDescent="0.25">
      <c r="A584" s="63">
        <v>7049</v>
      </c>
      <c r="B584" s="63" t="s">
        <v>1095</v>
      </c>
      <c r="C584" s="63" t="s">
        <v>331</v>
      </c>
      <c r="D584" s="63" t="s">
        <v>332</v>
      </c>
      <c r="E584" s="63">
        <v>51</v>
      </c>
      <c r="F584" t="str">
        <f t="shared" si="27"/>
        <v>S577</v>
      </c>
      <c r="G584">
        <f t="shared" si="28"/>
        <v>51</v>
      </c>
      <c r="H584" t="str">
        <f t="shared" si="29"/>
        <v>LocalBus</v>
      </c>
    </row>
    <row r="585" spans="1:8" x14ac:dyDescent="0.25">
      <c r="A585" s="63">
        <v>7050</v>
      </c>
      <c r="B585" s="63" t="s">
        <v>1096</v>
      </c>
      <c r="C585" s="63" t="s">
        <v>331</v>
      </c>
      <c r="D585" s="63" t="s">
        <v>332</v>
      </c>
      <c r="E585" s="63">
        <v>671</v>
      </c>
      <c r="F585" t="str">
        <f t="shared" si="27"/>
        <v>S578</v>
      </c>
      <c r="G585">
        <f t="shared" si="28"/>
        <v>671</v>
      </c>
      <c r="H585" t="str">
        <f t="shared" si="29"/>
        <v>LocalBus</v>
      </c>
    </row>
    <row r="586" spans="1:8" x14ac:dyDescent="0.25">
      <c r="A586" s="63">
        <v>7052</v>
      </c>
      <c r="B586" s="63" t="s">
        <v>823</v>
      </c>
      <c r="C586" s="63" t="s">
        <v>331</v>
      </c>
      <c r="D586" s="63" t="s">
        <v>332</v>
      </c>
      <c r="E586" s="63">
        <v>78</v>
      </c>
      <c r="F586" t="str">
        <f t="shared" si="27"/>
        <v>S580</v>
      </c>
      <c r="G586">
        <f t="shared" si="28"/>
        <v>78</v>
      </c>
      <c r="H586" t="str">
        <f t="shared" si="29"/>
        <v>LocalBus</v>
      </c>
    </row>
    <row r="587" spans="1:8" x14ac:dyDescent="0.25">
      <c r="A587" s="63">
        <v>7053</v>
      </c>
      <c r="B587" s="63" t="s">
        <v>967</v>
      </c>
      <c r="C587" s="63" t="s">
        <v>331</v>
      </c>
      <c r="D587" s="63" t="s">
        <v>332</v>
      </c>
      <c r="E587" s="63">
        <v>456</v>
      </c>
      <c r="F587" t="str">
        <f t="shared" si="27"/>
        <v>S580</v>
      </c>
      <c r="G587">
        <f t="shared" si="28"/>
        <v>456</v>
      </c>
      <c r="H587" t="str">
        <f t="shared" si="29"/>
        <v>LocalBus</v>
      </c>
    </row>
    <row r="588" spans="1:8" x14ac:dyDescent="0.25">
      <c r="A588" s="63">
        <v>7055</v>
      </c>
      <c r="B588" s="63" t="s">
        <v>1097</v>
      </c>
      <c r="C588" s="63" t="s">
        <v>331</v>
      </c>
      <c r="D588" s="63" t="s">
        <v>332</v>
      </c>
      <c r="E588" s="63">
        <v>36</v>
      </c>
      <c r="F588" t="str">
        <f t="shared" si="27"/>
        <v>S586</v>
      </c>
      <c r="G588">
        <f t="shared" si="28"/>
        <v>36</v>
      </c>
      <c r="H588" t="str">
        <f t="shared" si="29"/>
        <v>LocalBus</v>
      </c>
    </row>
    <row r="589" spans="1:8" x14ac:dyDescent="0.25">
      <c r="A589" s="63">
        <v>7056</v>
      </c>
      <c r="B589" s="63" t="s">
        <v>824</v>
      </c>
      <c r="C589" s="63" t="s">
        <v>331</v>
      </c>
      <c r="D589" s="63" t="s">
        <v>332</v>
      </c>
      <c r="E589" s="63">
        <v>380</v>
      </c>
      <c r="F589" t="str">
        <f t="shared" si="27"/>
        <v>S590</v>
      </c>
      <c r="G589">
        <f t="shared" si="28"/>
        <v>380</v>
      </c>
      <c r="H589" t="str">
        <f t="shared" si="29"/>
        <v>LocalBus</v>
      </c>
    </row>
    <row r="590" spans="1:8" x14ac:dyDescent="0.25">
      <c r="A590" s="63">
        <v>7057</v>
      </c>
      <c r="B590" s="63" t="s">
        <v>825</v>
      </c>
      <c r="C590" s="63" t="s">
        <v>331</v>
      </c>
      <c r="D590" s="63" t="s">
        <v>332</v>
      </c>
      <c r="E590" s="63">
        <v>507</v>
      </c>
      <c r="F590" t="str">
        <f t="shared" si="27"/>
        <v>S590</v>
      </c>
      <c r="G590">
        <f t="shared" si="28"/>
        <v>507</v>
      </c>
      <c r="H590" t="str">
        <f t="shared" si="29"/>
        <v>LocalBus</v>
      </c>
    </row>
    <row r="591" spans="1:8" x14ac:dyDescent="0.25">
      <c r="A591" s="63">
        <v>7059</v>
      </c>
      <c r="B591" s="63" t="s">
        <v>1098</v>
      </c>
      <c r="C591" s="63" t="s">
        <v>331</v>
      </c>
      <c r="D591" s="63" t="s">
        <v>332</v>
      </c>
      <c r="E591" s="63">
        <v>1559</v>
      </c>
      <c r="F591" t="str">
        <f t="shared" si="27"/>
        <v>S592</v>
      </c>
      <c r="G591">
        <f t="shared" si="28"/>
        <v>1559</v>
      </c>
      <c r="H591" t="str">
        <f t="shared" si="29"/>
        <v>LocalBus</v>
      </c>
    </row>
    <row r="592" spans="1:8" x14ac:dyDescent="0.25">
      <c r="A592" s="63">
        <v>7060</v>
      </c>
      <c r="B592" s="63" t="s">
        <v>1099</v>
      </c>
      <c r="C592" s="63" t="s">
        <v>331</v>
      </c>
      <c r="D592" s="63" t="s">
        <v>332</v>
      </c>
      <c r="E592" s="63">
        <v>795</v>
      </c>
      <c r="F592" t="str">
        <f t="shared" si="27"/>
        <v>S594</v>
      </c>
      <c r="G592">
        <f t="shared" si="28"/>
        <v>795</v>
      </c>
      <c r="H592" t="str">
        <f t="shared" si="29"/>
        <v>LocalBus</v>
      </c>
    </row>
    <row r="593" spans="1:8" x14ac:dyDescent="0.25">
      <c r="A593" s="63">
        <v>7063</v>
      </c>
      <c r="B593" s="63" t="s">
        <v>1100</v>
      </c>
      <c r="C593" s="63" t="s">
        <v>331</v>
      </c>
      <c r="D593" s="63" t="s">
        <v>332</v>
      </c>
      <c r="E593" s="63">
        <v>675</v>
      </c>
      <c r="F593" t="str">
        <f t="shared" si="27"/>
        <v>S595</v>
      </c>
      <c r="G593">
        <f t="shared" si="28"/>
        <v>675</v>
      </c>
      <c r="H593" t="str">
        <f t="shared" si="29"/>
        <v>LocalBus</v>
      </c>
    </row>
    <row r="594" spans="1:8" x14ac:dyDescent="0.25">
      <c r="A594" s="63">
        <v>7064</v>
      </c>
      <c r="B594" s="63" t="s">
        <v>1101</v>
      </c>
      <c r="C594" s="63" t="s">
        <v>331</v>
      </c>
      <c r="D594" s="63" t="s">
        <v>332</v>
      </c>
      <c r="E594" s="63">
        <v>59</v>
      </c>
      <c r="F594" t="str">
        <f t="shared" si="27"/>
        <v>S596</v>
      </c>
      <c r="G594">
        <f t="shared" si="28"/>
        <v>59</v>
      </c>
      <c r="H594" t="str">
        <f t="shared" si="29"/>
        <v>LocalBus</v>
      </c>
    </row>
    <row r="595" spans="1:8" x14ac:dyDescent="0.25">
      <c r="A595" s="63">
        <v>7079</v>
      </c>
      <c r="B595" s="63" t="s">
        <v>1280</v>
      </c>
      <c r="C595" s="63" t="s">
        <v>331</v>
      </c>
      <c r="D595" s="63" t="s">
        <v>332</v>
      </c>
      <c r="E595" s="63">
        <v>327</v>
      </c>
      <c r="F595" t="str">
        <f t="shared" si="27"/>
        <v>S556</v>
      </c>
      <c r="G595">
        <f t="shared" si="28"/>
        <v>327</v>
      </c>
      <c r="H595" t="str">
        <f t="shared" si="29"/>
        <v>LocalBus</v>
      </c>
    </row>
    <row r="596" spans="1:8" x14ac:dyDescent="0.25">
      <c r="A596" s="63">
        <v>7080</v>
      </c>
      <c r="B596" s="63" t="s">
        <v>1254</v>
      </c>
      <c r="C596" s="63" t="s">
        <v>331</v>
      </c>
      <c r="D596" s="63" t="s">
        <v>332</v>
      </c>
      <c r="E596" s="63">
        <v>888</v>
      </c>
      <c r="F596" t="str">
        <f t="shared" si="27"/>
        <v>S566</v>
      </c>
      <c r="G596">
        <f t="shared" si="28"/>
        <v>888</v>
      </c>
      <c r="H596" t="str">
        <f t="shared" si="29"/>
        <v>LocalBus</v>
      </c>
    </row>
    <row r="597" spans="1:8" x14ac:dyDescent="0.25">
      <c r="A597" s="63">
        <v>7081</v>
      </c>
      <c r="B597" s="63" t="s">
        <v>1281</v>
      </c>
      <c r="C597" s="63" t="s">
        <v>331</v>
      </c>
      <c r="D597" s="63" t="s">
        <v>332</v>
      </c>
      <c r="E597" s="63">
        <v>155</v>
      </c>
      <c r="F597" t="str">
        <f t="shared" si="27"/>
        <v>S567</v>
      </c>
      <c r="G597">
        <f t="shared" si="28"/>
        <v>155</v>
      </c>
      <c r="H597" t="str">
        <f t="shared" si="29"/>
        <v>LocalBus</v>
      </c>
    </row>
    <row r="598" spans="1:8" x14ac:dyDescent="0.25">
      <c r="A598" s="63">
        <v>8002</v>
      </c>
      <c r="B598" s="63" t="s">
        <v>1102</v>
      </c>
      <c r="C598" s="63" t="s">
        <v>827</v>
      </c>
      <c r="D598" s="63" t="s">
        <v>828</v>
      </c>
      <c r="E598" s="63">
        <v>63</v>
      </c>
      <c r="F598" t="str">
        <f t="shared" si="27"/>
        <v>WBPO</v>
      </c>
      <c r="G598">
        <f t="shared" si="28"/>
        <v>63</v>
      </c>
      <c r="H598" t="str">
        <f t="shared" si="29"/>
        <v>Ferry</v>
      </c>
    </row>
    <row r="599" spans="1:8" x14ac:dyDescent="0.25">
      <c r="A599" s="63">
        <v>8003</v>
      </c>
      <c r="B599" s="63" t="s">
        <v>826</v>
      </c>
      <c r="C599" s="63" t="s">
        <v>827</v>
      </c>
      <c r="D599" s="63" t="s">
        <v>828</v>
      </c>
      <c r="E599" s="63" t="s">
        <v>363</v>
      </c>
      <c r="F599" t="str">
        <f t="shared" si="27"/>
        <v>WEBW</v>
      </c>
      <c r="G599" t="str">
        <f t="shared" si="28"/>
        <v>-</v>
      </c>
      <c r="H599" t="str">
        <f t="shared" si="29"/>
        <v>Ferry</v>
      </c>
    </row>
    <row r="600" spans="1:8" x14ac:dyDescent="0.25">
      <c r="A600" s="63">
        <v>8004</v>
      </c>
      <c r="B600" s="63" t="s">
        <v>829</v>
      </c>
      <c r="C600" s="63" t="s">
        <v>827</v>
      </c>
      <c r="D600" s="63" t="s">
        <v>828</v>
      </c>
      <c r="E600" s="63" t="s">
        <v>363</v>
      </c>
      <c r="F600" t="str">
        <f t="shared" si="27"/>
        <v>WEBW</v>
      </c>
      <c r="G600" t="str">
        <f t="shared" si="28"/>
        <v>-</v>
      </c>
      <c r="H600" t="str">
        <f t="shared" si="29"/>
        <v>Ferry</v>
      </c>
    </row>
    <row r="601" spans="1:8" x14ac:dyDescent="0.25">
      <c r="A601" s="63">
        <v>8005</v>
      </c>
      <c r="B601" s="63" t="s">
        <v>830</v>
      </c>
      <c r="C601" s="63" t="s">
        <v>827</v>
      </c>
      <c r="D601" s="63" t="s">
        <v>828</v>
      </c>
      <c r="E601" s="63">
        <v>59</v>
      </c>
      <c r="F601" t="str">
        <f t="shared" si="27"/>
        <v>WEDK</v>
      </c>
      <c r="G601">
        <f t="shared" si="28"/>
        <v>59</v>
      </c>
      <c r="H601" t="str">
        <f t="shared" si="29"/>
        <v>Ferry</v>
      </c>
    </row>
    <row r="602" spans="1:8" x14ac:dyDescent="0.25">
      <c r="A602" s="63">
        <v>8006</v>
      </c>
      <c r="B602" s="63" t="s">
        <v>831</v>
      </c>
      <c r="C602" s="63" t="s">
        <v>827</v>
      </c>
      <c r="D602" s="63" t="s">
        <v>828</v>
      </c>
      <c r="E602" s="63">
        <v>191</v>
      </c>
      <c r="F602" t="str">
        <f t="shared" si="27"/>
        <v>WEDK</v>
      </c>
      <c r="G602">
        <f t="shared" si="28"/>
        <v>191</v>
      </c>
      <c r="H602" t="str">
        <f t="shared" si="29"/>
        <v>Ferry</v>
      </c>
    </row>
    <row r="603" spans="1:8" x14ac:dyDescent="0.25">
      <c r="A603" s="63">
        <v>8007</v>
      </c>
      <c r="B603" s="63" t="s">
        <v>832</v>
      </c>
      <c r="C603" s="63" t="s">
        <v>827</v>
      </c>
      <c r="D603" s="63" t="s">
        <v>828</v>
      </c>
      <c r="E603" s="63">
        <v>4</v>
      </c>
      <c r="F603" t="str">
        <f t="shared" si="27"/>
        <v>WFNS</v>
      </c>
      <c r="G603">
        <f t="shared" si="28"/>
        <v>4</v>
      </c>
      <c r="H603" t="str">
        <f t="shared" si="29"/>
        <v>Ferry</v>
      </c>
    </row>
    <row r="604" spans="1:8" x14ac:dyDescent="0.25">
      <c r="A604" s="63">
        <v>8008</v>
      </c>
      <c r="B604" s="63" t="s">
        <v>833</v>
      </c>
      <c r="C604" s="63" t="s">
        <v>827</v>
      </c>
      <c r="D604" s="63" t="s">
        <v>828</v>
      </c>
      <c r="E604" s="63">
        <v>124</v>
      </c>
      <c r="F604" t="str">
        <f t="shared" si="27"/>
        <v>WFNS</v>
      </c>
      <c r="G604">
        <f t="shared" si="28"/>
        <v>124</v>
      </c>
      <c r="H604" t="str">
        <f t="shared" si="29"/>
        <v>Ferry</v>
      </c>
    </row>
    <row r="605" spans="1:8" x14ac:dyDescent="0.25">
      <c r="A605" s="63">
        <v>8009</v>
      </c>
      <c r="B605" s="63" t="s">
        <v>834</v>
      </c>
      <c r="C605" s="63" t="s">
        <v>827</v>
      </c>
      <c r="D605" s="63" t="s">
        <v>828</v>
      </c>
      <c r="E605" s="63">
        <v>39</v>
      </c>
      <c r="F605" t="str">
        <f t="shared" si="27"/>
        <v>WFNV</v>
      </c>
      <c r="G605">
        <f t="shared" si="28"/>
        <v>39</v>
      </c>
      <c r="H605" t="str">
        <f t="shared" si="29"/>
        <v>Ferry</v>
      </c>
    </row>
    <row r="606" spans="1:8" x14ac:dyDescent="0.25">
      <c r="A606" s="63">
        <v>8010</v>
      </c>
      <c r="B606" s="63" t="s">
        <v>835</v>
      </c>
      <c r="C606" s="63" t="s">
        <v>827</v>
      </c>
      <c r="D606" s="63" t="s">
        <v>828</v>
      </c>
      <c r="E606" s="63">
        <v>469</v>
      </c>
      <c r="F606" t="str">
        <f t="shared" si="27"/>
        <v>WFNV</v>
      </c>
      <c r="G606">
        <f t="shared" si="28"/>
        <v>469</v>
      </c>
      <c r="H606" t="str">
        <f t="shared" si="29"/>
        <v>Ferry</v>
      </c>
    </row>
    <row r="607" spans="1:8" x14ac:dyDescent="0.25">
      <c r="A607" s="63">
        <v>8011</v>
      </c>
      <c r="B607" s="63" t="s">
        <v>836</v>
      </c>
      <c r="C607" s="63" t="s">
        <v>827</v>
      </c>
      <c r="D607" s="63" t="s">
        <v>828</v>
      </c>
      <c r="E607" s="63">
        <v>96</v>
      </c>
      <c r="F607" t="str">
        <f t="shared" si="27"/>
        <v>WPDT</v>
      </c>
      <c r="G607">
        <f t="shared" si="28"/>
        <v>96</v>
      </c>
      <c r="H607" t="str">
        <f t="shared" si="29"/>
        <v>Ferry</v>
      </c>
    </row>
    <row r="608" spans="1:8" x14ac:dyDescent="0.25">
      <c r="A608" s="63">
        <v>8012</v>
      </c>
      <c r="B608" s="63" t="s">
        <v>837</v>
      </c>
      <c r="C608" s="63" t="s">
        <v>827</v>
      </c>
      <c r="D608" s="63" t="s">
        <v>828</v>
      </c>
      <c r="E608" s="63">
        <v>20</v>
      </c>
      <c r="F608" t="str">
        <f t="shared" si="27"/>
        <v>WPDT</v>
      </c>
      <c r="G608">
        <f t="shared" si="28"/>
        <v>20</v>
      </c>
      <c r="H608" t="str">
        <f t="shared" si="29"/>
        <v>Ferry</v>
      </c>
    </row>
    <row r="609" spans="1:8" x14ac:dyDescent="0.25">
      <c r="A609" s="63">
        <v>8013</v>
      </c>
      <c r="B609" s="63" t="s">
        <v>1103</v>
      </c>
      <c r="C609" s="63" t="s">
        <v>827</v>
      </c>
      <c r="D609" s="63" t="s">
        <v>828</v>
      </c>
      <c r="E609" s="63">
        <v>58</v>
      </c>
      <c r="F609" t="str">
        <f t="shared" si="27"/>
        <v>WPOB</v>
      </c>
      <c r="G609">
        <f t="shared" si="28"/>
        <v>58</v>
      </c>
      <c r="H609" t="str">
        <f t="shared" si="29"/>
        <v>Ferry</v>
      </c>
    </row>
    <row r="610" spans="1:8" x14ac:dyDescent="0.25">
      <c r="A610" s="63">
        <v>8015</v>
      </c>
      <c r="B610" s="63" t="s">
        <v>838</v>
      </c>
      <c r="C610" s="63" t="s">
        <v>827</v>
      </c>
      <c r="D610" s="63" t="s">
        <v>828</v>
      </c>
      <c r="E610" s="63">
        <v>10</v>
      </c>
      <c r="F610" t="str">
        <f t="shared" si="27"/>
        <v>WSBN</v>
      </c>
      <c r="G610">
        <f t="shared" si="28"/>
        <v>10</v>
      </c>
      <c r="H610" t="str">
        <f t="shared" si="29"/>
        <v>Ferry</v>
      </c>
    </row>
    <row r="611" spans="1:8" x14ac:dyDescent="0.25">
      <c r="A611" s="63">
        <v>8016</v>
      </c>
      <c r="B611" s="63" t="s">
        <v>839</v>
      </c>
      <c r="C611" s="63" t="s">
        <v>827</v>
      </c>
      <c r="D611" s="63" t="s">
        <v>828</v>
      </c>
      <c r="E611" s="63">
        <v>127</v>
      </c>
      <c r="F611" t="str">
        <f t="shared" si="27"/>
        <v>WSBN</v>
      </c>
      <c r="G611">
        <f t="shared" si="28"/>
        <v>127</v>
      </c>
      <c r="H611" t="str">
        <f t="shared" si="29"/>
        <v>Ferry</v>
      </c>
    </row>
    <row r="612" spans="1:8" x14ac:dyDescent="0.25">
      <c r="A612" s="63">
        <v>8017</v>
      </c>
      <c r="B612" s="63" t="s">
        <v>840</v>
      </c>
      <c r="C612" s="63" t="s">
        <v>827</v>
      </c>
      <c r="D612" s="63" t="s">
        <v>828</v>
      </c>
      <c r="E612" s="63">
        <v>143</v>
      </c>
      <c r="F612" t="str">
        <f t="shared" si="27"/>
        <v>WSBR</v>
      </c>
      <c r="G612">
        <f t="shared" si="28"/>
        <v>143</v>
      </c>
      <c r="H612" t="str">
        <f t="shared" si="29"/>
        <v>Ferry</v>
      </c>
    </row>
    <row r="613" spans="1:8" x14ac:dyDescent="0.25">
      <c r="A613" s="63">
        <v>8018</v>
      </c>
      <c r="B613" s="63" t="s">
        <v>841</v>
      </c>
      <c r="C613" s="63" t="s">
        <v>827</v>
      </c>
      <c r="D613" s="63" t="s">
        <v>828</v>
      </c>
      <c r="E613" s="63">
        <v>196</v>
      </c>
      <c r="F613" t="str">
        <f t="shared" si="27"/>
        <v>WSBR</v>
      </c>
      <c r="G613">
        <f t="shared" si="28"/>
        <v>196</v>
      </c>
      <c r="H613" t="str">
        <f t="shared" si="29"/>
        <v>Ferry</v>
      </c>
    </row>
    <row r="614" spans="1:8" x14ac:dyDescent="0.25">
      <c r="A614" s="63">
        <v>8019</v>
      </c>
      <c r="B614" s="63" t="s">
        <v>842</v>
      </c>
      <c r="C614" s="63" t="s">
        <v>827</v>
      </c>
      <c r="D614" s="63" t="s">
        <v>828</v>
      </c>
      <c r="E614" s="63" t="s">
        <v>363</v>
      </c>
      <c r="F614" t="str">
        <f t="shared" si="27"/>
        <v>WSVA</v>
      </c>
      <c r="G614" t="str">
        <f t="shared" si="28"/>
        <v>-</v>
      </c>
      <c r="H614" t="str">
        <f t="shared" si="29"/>
        <v>Ferry</v>
      </c>
    </row>
    <row r="615" spans="1:8" x14ac:dyDescent="0.25">
      <c r="A615" s="63">
        <v>8020</v>
      </c>
      <c r="B615" s="63" t="s">
        <v>843</v>
      </c>
      <c r="C615" s="63" t="s">
        <v>827</v>
      </c>
      <c r="D615" s="63" t="s">
        <v>828</v>
      </c>
      <c r="E615" s="63" t="s">
        <v>363</v>
      </c>
      <c r="F615" t="str">
        <f t="shared" si="27"/>
        <v>WSVA</v>
      </c>
      <c r="G615" t="str">
        <f t="shared" si="28"/>
        <v>-</v>
      </c>
      <c r="H615" t="str">
        <f t="shared" si="29"/>
        <v>Ferry</v>
      </c>
    </row>
    <row r="616" spans="1:8" x14ac:dyDescent="0.25">
      <c r="A616" s="63">
        <v>8021</v>
      </c>
      <c r="B616" s="63" t="s">
        <v>844</v>
      </c>
      <c r="C616" s="63" t="s">
        <v>827</v>
      </c>
      <c r="D616" s="63" t="s">
        <v>828</v>
      </c>
      <c r="E616" s="63">
        <v>32</v>
      </c>
      <c r="F616" t="str">
        <f t="shared" si="27"/>
        <v>WVSW</v>
      </c>
      <c r="G616">
        <f t="shared" si="28"/>
        <v>32</v>
      </c>
      <c r="H616" t="str">
        <f t="shared" si="29"/>
        <v>Ferry</v>
      </c>
    </row>
    <row r="617" spans="1:8" x14ac:dyDescent="0.25">
      <c r="A617" s="63">
        <v>8022</v>
      </c>
      <c r="B617" s="63" t="s">
        <v>845</v>
      </c>
      <c r="C617" s="63" t="s">
        <v>827</v>
      </c>
      <c r="D617" s="63" t="s">
        <v>828</v>
      </c>
      <c r="E617" s="63">
        <v>10</v>
      </c>
      <c r="F617" t="str">
        <f t="shared" si="27"/>
        <v>WVSW</v>
      </c>
      <c r="G617">
        <f t="shared" si="28"/>
        <v>10</v>
      </c>
      <c r="H617" t="str">
        <f t="shared" si="29"/>
        <v>Ferry</v>
      </c>
    </row>
    <row r="618" spans="1:8" x14ac:dyDescent="0.25">
      <c r="A618" s="63">
        <v>9002</v>
      </c>
      <c r="B618" s="63" t="s">
        <v>1288</v>
      </c>
      <c r="C618" s="63" t="s">
        <v>449</v>
      </c>
      <c r="D618" s="63" t="s">
        <v>450</v>
      </c>
      <c r="E618" s="63">
        <v>7</v>
      </c>
      <c r="F618" t="str">
        <f t="shared" si="27"/>
        <v>Ballard-Whittier H</v>
      </c>
      <c r="G618">
        <f t="shared" si="28"/>
        <v>7</v>
      </c>
      <c r="H618" t="str">
        <f t="shared" si="29"/>
        <v>ExpBus</v>
      </c>
    </row>
    <row r="619" spans="1:8" x14ac:dyDescent="0.25">
      <c r="A619" s="63">
        <v>9004</v>
      </c>
      <c r="B619" s="63" t="s">
        <v>1289</v>
      </c>
      <c r="C619" s="63" t="s">
        <v>449</v>
      </c>
      <c r="D619" s="63" t="s">
        <v>450</v>
      </c>
      <c r="E619" s="63">
        <v>3</v>
      </c>
      <c r="F619" t="str">
        <f t="shared" si="27"/>
        <v xml:space="preserve">Bothell Express </v>
      </c>
      <c r="G619">
        <f t="shared" si="28"/>
        <v>3</v>
      </c>
      <c r="H619" t="str">
        <f t="shared" si="29"/>
        <v>ExpBus</v>
      </c>
    </row>
    <row r="620" spans="1:8" x14ac:dyDescent="0.25">
      <c r="A620" s="63">
        <v>9006</v>
      </c>
      <c r="B620" s="63" t="s">
        <v>1257</v>
      </c>
      <c r="C620" s="63" t="s">
        <v>449</v>
      </c>
      <c r="D620" s="63" t="s">
        <v>450</v>
      </c>
      <c r="E620" s="63">
        <v>9</v>
      </c>
      <c r="F620" t="str">
        <f t="shared" si="27"/>
        <v>Capitol Hill Dire</v>
      </c>
      <c r="G620">
        <f t="shared" si="28"/>
        <v>9</v>
      </c>
      <c r="H620" t="str">
        <f t="shared" si="29"/>
        <v>ExpBus</v>
      </c>
    </row>
    <row r="621" spans="1:8" x14ac:dyDescent="0.25">
      <c r="A621" s="63">
        <v>9008</v>
      </c>
      <c r="B621" s="63" t="s">
        <v>1258</v>
      </c>
      <c r="C621" s="63" t="s">
        <v>449</v>
      </c>
      <c r="D621" s="63" t="s">
        <v>450</v>
      </c>
      <c r="E621" s="63">
        <v>25</v>
      </c>
      <c r="F621" t="str">
        <f t="shared" si="27"/>
        <v>Capitol Hill-Advan</v>
      </c>
      <c r="G621">
        <f t="shared" si="28"/>
        <v>25</v>
      </c>
      <c r="H621" t="str">
        <f t="shared" si="29"/>
        <v>ExpBus</v>
      </c>
    </row>
    <row r="622" spans="1:8" x14ac:dyDescent="0.25">
      <c r="A622" s="63">
        <v>9010</v>
      </c>
      <c r="B622" s="63" t="s">
        <v>1259</v>
      </c>
      <c r="C622" s="63" t="s">
        <v>449</v>
      </c>
      <c r="D622" s="63" t="s">
        <v>450</v>
      </c>
      <c r="E622" s="63">
        <v>8</v>
      </c>
      <c r="F622" t="str">
        <f t="shared" si="27"/>
        <v>Capitol Hill-Belle</v>
      </c>
      <c r="G622">
        <f t="shared" si="28"/>
        <v>8</v>
      </c>
      <c r="H622" t="str">
        <f t="shared" si="29"/>
        <v>ExpBus</v>
      </c>
    </row>
    <row r="623" spans="1:8" x14ac:dyDescent="0.25">
      <c r="A623" s="63">
        <v>9012</v>
      </c>
      <c r="B623" s="63" t="s">
        <v>1260</v>
      </c>
      <c r="C623" s="63" t="s">
        <v>449</v>
      </c>
      <c r="D623" s="63" t="s">
        <v>450</v>
      </c>
      <c r="E623" s="63">
        <v>29</v>
      </c>
      <c r="F623" t="str">
        <f t="shared" si="27"/>
        <v>Capitol Hill-Redmo</v>
      </c>
      <c r="G623">
        <f t="shared" si="28"/>
        <v>29</v>
      </c>
      <c r="H623" t="str">
        <f t="shared" si="29"/>
        <v>ExpBus</v>
      </c>
    </row>
    <row r="624" spans="1:8" x14ac:dyDescent="0.25">
      <c r="A624" s="63">
        <v>9014</v>
      </c>
      <c r="B624" s="63" t="s">
        <v>1261</v>
      </c>
      <c r="C624" s="63" t="s">
        <v>449</v>
      </c>
      <c r="D624" s="63" t="s">
        <v>450</v>
      </c>
      <c r="E624" s="63" t="s">
        <v>363</v>
      </c>
      <c r="F624" t="str">
        <f t="shared" si="27"/>
        <v>Columbia City-Mt B</v>
      </c>
      <c r="G624" t="str">
        <f t="shared" si="28"/>
        <v>-</v>
      </c>
      <c r="H624" t="str">
        <f t="shared" si="29"/>
        <v>ExpBus</v>
      </c>
    </row>
    <row r="625" spans="1:8" x14ac:dyDescent="0.25">
      <c r="A625" s="63">
        <v>9016</v>
      </c>
      <c r="B625" s="63" t="s">
        <v>1290</v>
      </c>
      <c r="C625" s="63" t="s">
        <v>449</v>
      </c>
      <c r="D625" s="63" t="s">
        <v>450</v>
      </c>
      <c r="E625" s="63">
        <v>23</v>
      </c>
      <c r="F625" t="str">
        <f t="shared" si="27"/>
        <v xml:space="preserve">Duvall Express </v>
      </c>
      <c r="G625">
        <f t="shared" si="28"/>
        <v>23</v>
      </c>
      <c r="H625" t="str">
        <f t="shared" si="29"/>
        <v>ExpBus</v>
      </c>
    </row>
    <row r="626" spans="1:8" x14ac:dyDescent="0.25">
      <c r="A626" s="63">
        <v>9018</v>
      </c>
      <c r="B626" s="63" t="s">
        <v>1263</v>
      </c>
      <c r="C626" s="63" t="s">
        <v>449</v>
      </c>
      <c r="D626" s="63" t="s">
        <v>450</v>
      </c>
      <c r="E626" s="63">
        <v>8</v>
      </c>
      <c r="F626" t="str">
        <f t="shared" si="27"/>
        <v>Fremont-Wallingfo</v>
      </c>
      <c r="G626">
        <f t="shared" si="28"/>
        <v>8</v>
      </c>
      <c r="H626" t="str">
        <f t="shared" si="29"/>
        <v>ExpBus</v>
      </c>
    </row>
    <row r="627" spans="1:8" x14ac:dyDescent="0.25">
      <c r="A627" s="63">
        <v>9020</v>
      </c>
      <c r="B627" s="63" t="s">
        <v>1264</v>
      </c>
      <c r="C627" s="63" t="s">
        <v>449</v>
      </c>
      <c r="D627" s="63" t="s">
        <v>450</v>
      </c>
      <c r="E627" s="63" t="s">
        <v>363</v>
      </c>
      <c r="F627" t="str">
        <f t="shared" si="27"/>
        <v>Laurelhurst-Wedgwo</v>
      </c>
      <c r="G627" t="str">
        <f t="shared" si="28"/>
        <v>-</v>
      </c>
      <c r="H627" t="str">
        <f t="shared" si="29"/>
        <v>ExpBus</v>
      </c>
    </row>
    <row r="628" spans="1:8" x14ac:dyDescent="0.25">
      <c r="A628" s="63">
        <v>9022</v>
      </c>
      <c r="B628" s="63" t="s">
        <v>1265</v>
      </c>
      <c r="C628" s="63" t="s">
        <v>449</v>
      </c>
      <c r="D628" s="63" t="s">
        <v>450</v>
      </c>
      <c r="E628" s="63" t="s">
        <v>363</v>
      </c>
      <c r="F628" t="str">
        <f t="shared" si="27"/>
        <v>Leschi-Madrona-Mad</v>
      </c>
      <c r="G628" t="str">
        <f t="shared" si="28"/>
        <v>-</v>
      </c>
      <c r="H628" t="str">
        <f t="shared" si="29"/>
        <v>ExpBus</v>
      </c>
    </row>
    <row r="629" spans="1:8" x14ac:dyDescent="0.25">
      <c r="A629" s="63">
        <v>9024</v>
      </c>
      <c r="B629" s="63" t="s">
        <v>1291</v>
      </c>
      <c r="C629" s="63" t="s">
        <v>449</v>
      </c>
      <c r="D629" s="63" t="s">
        <v>450</v>
      </c>
      <c r="E629" s="63">
        <v>9</v>
      </c>
      <c r="F629" t="str">
        <f t="shared" si="27"/>
        <v xml:space="preserve">Maple Valley-Kent </v>
      </c>
      <c r="G629">
        <f t="shared" si="28"/>
        <v>9</v>
      </c>
      <c r="H629" t="str">
        <f t="shared" si="29"/>
        <v>ExpBus</v>
      </c>
    </row>
    <row r="630" spans="1:8" x14ac:dyDescent="0.25">
      <c r="A630" s="63">
        <v>9026</v>
      </c>
      <c r="B630" s="63" t="s">
        <v>1292</v>
      </c>
      <c r="C630" s="63" t="s">
        <v>449</v>
      </c>
      <c r="D630" s="63" t="s">
        <v>450</v>
      </c>
      <c r="E630" s="63">
        <v>6</v>
      </c>
      <c r="F630" t="str">
        <f t="shared" si="27"/>
        <v>Mill Creek Express</v>
      </c>
      <c r="G630">
        <f t="shared" si="28"/>
        <v>6</v>
      </c>
      <c r="H630" t="str">
        <f t="shared" si="29"/>
        <v>ExpBus</v>
      </c>
    </row>
    <row r="631" spans="1:8" x14ac:dyDescent="0.25">
      <c r="A631">
        <v>9028</v>
      </c>
      <c r="B631" t="s">
        <v>1293</v>
      </c>
      <c r="C631" t="s">
        <v>449</v>
      </c>
      <c r="D631" t="s">
        <v>450</v>
      </c>
      <c r="E631">
        <v>1</v>
      </c>
      <c r="F631" s="63" t="str">
        <f t="shared" ref="F631:F642" si="30">LEFT(B631,LEN(B631)-2)</f>
        <v xml:space="preserve">Monroe Express </v>
      </c>
      <c r="G631" s="63">
        <f t="shared" ref="G631:G642" si="31">E631</f>
        <v>1</v>
      </c>
      <c r="H631" s="63" t="str">
        <f t="shared" ref="H631:H642" si="32">D631</f>
        <v>ExpBus</v>
      </c>
    </row>
    <row r="632" spans="1:8" x14ac:dyDescent="0.25">
      <c r="A632">
        <v>9030</v>
      </c>
      <c r="B632" t="s">
        <v>1269</v>
      </c>
      <c r="C632" t="s">
        <v>449</v>
      </c>
      <c r="D632" t="s">
        <v>450</v>
      </c>
      <c r="E632">
        <v>6</v>
      </c>
      <c r="F632" s="63" t="str">
        <f t="shared" si="30"/>
        <v>Phinney Ridge-Gre</v>
      </c>
      <c r="G632" s="63">
        <f t="shared" si="31"/>
        <v>6</v>
      </c>
      <c r="H632" s="63" t="str">
        <f t="shared" si="32"/>
        <v>ExpBus</v>
      </c>
    </row>
    <row r="633" spans="1:8" x14ac:dyDescent="0.25">
      <c r="A633">
        <v>9032</v>
      </c>
      <c r="B633" t="s">
        <v>1270</v>
      </c>
      <c r="C633" t="s">
        <v>449</v>
      </c>
      <c r="D633" t="s">
        <v>450</v>
      </c>
      <c r="E633">
        <v>6</v>
      </c>
      <c r="F633" s="63" t="str">
        <f t="shared" si="30"/>
        <v>Queen Anne-Belltow</v>
      </c>
      <c r="G633" s="63">
        <f t="shared" si="31"/>
        <v>6</v>
      </c>
      <c r="H633" s="63" t="str">
        <f t="shared" si="32"/>
        <v>ExpBus</v>
      </c>
    </row>
    <row r="634" spans="1:8" x14ac:dyDescent="0.25">
      <c r="A634">
        <v>9034</v>
      </c>
      <c r="B634" t="s">
        <v>1270</v>
      </c>
      <c r="C634" t="s">
        <v>449</v>
      </c>
      <c r="D634" t="s">
        <v>450</v>
      </c>
      <c r="E634">
        <v>11</v>
      </c>
      <c r="F634" s="63" t="str">
        <f t="shared" si="30"/>
        <v>Queen Anne-Belltow</v>
      </c>
      <c r="G634" s="63">
        <f t="shared" si="31"/>
        <v>11</v>
      </c>
      <c r="H634" s="63" t="str">
        <f t="shared" si="32"/>
        <v>ExpBus</v>
      </c>
    </row>
    <row r="635" spans="1:8" x14ac:dyDescent="0.25">
      <c r="A635">
        <v>9036</v>
      </c>
      <c r="B635" t="s">
        <v>1294</v>
      </c>
      <c r="C635" t="s">
        <v>449</v>
      </c>
      <c r="D635" t="s">
        <v>450</v>
      </c>
      <c r="E635">
        <v>26</v>
      </c>
      <c r="F635" s="63" t="str">
        <f t="shared" si="30"/>
        <v xml:space="preserve">Redmond Ridge </v>
      </c>
      <c r="G635" s="63">
        <f t="shared" si="31"/>
        <v>26</v>
      </c>
      <c r="H635" s="63" t="str">
        <f t="shared" si="32"/>
        <v>ExpBus</v>
      </c>
    </row>
    <row r="636" spans="1:8" x14ac:dyDescent="0.25">
      <c r="A636">
        <v>9038</v>
      </c>
      <c r="B636" t="s">
        <v>1272</v>
      </c>
      <c r="C636" t="s">
        <v>449</v>
      </c>
      <c r="D636" t="s">
        <v>450</v>
      </c>
      <c r="E636">
        <v>3</v>
      </c>
      <c r="F636" s="63" t="str">
        <f t="shared" si="30"/>
        <v>Renton-Renton High</v>
      </c>
      <c r="G636" s="63">
        <f t="shared" si="31"/>
        <v>3</v>
      </c>
      <c r="H636" s="63" t="str">
        <f t="shared" si="32"/>
        <v>ExpBus</v>
      </c>
    </row>
    <row r="637" spans="1:8" x14ac:dyDescent="0.25">
      <c r="A637">
        <v>9040</v>
      </c>
      <c r="B637" t="s">
        <v>1273</v>
      </c>
      <c r="C637" t="s">
        <v>449</v>
      </c>
      <c r="D637" t="s">
        <v>450</v>
      </c>
      <c r="E637">
        <v>7</v>
      </c>
      <c r="F637" s="63" t="str">
        <f t="shared" si="30"/>
        <v>S Everett-Mill Cre</v>
      </c>
      <c r="G637" s="63">
        <f t="shared" si="31"/>
        <v>7</v>
      </c>
      <c r="H637" s="63" t="str">
        <f t="shared" si="32"/>
        <v>ExpBus</v>
      </c>
    </row>
    <row r="638" spans="1:8" x14ac:dyDescent="0.25">
      <c r="A638">
        <v>9042</v>
      </c>
      <c r="B638" t="s">
        <v>1295</v>
      </c>
      <c r="C638" t="s">
        <v>449</v>
      </c>
      <c r="D638" t="s">
        <v>450</v>
      </c>
      <c r="E638">
        <v>12</v>
      </c>
      <c r="F638" s="63" t="str">
        <f t="shared" si="30"/>
        <v xml:space="preserve">Sammamish Plateau </v>
      </c>
      <c r="G638" s="63">
        <f t="shared" si="31"/>
        <v>12</v>
      </c>
      <c r="H638" s="63" t="str">
        <f t="shared" si="32"/>
        <v>ExpBus</v>
      </c>
    </row>
    <row r="639" spans="1:8" x14ac:dyDescent="0.25">
      <c r="A639">
        <v>9044</v>
      </c>
      <c r="B639" t="s">
        <v>1296</v>
      </c>
      <c r="C639" t="s">
        <v>449</v>
      </c>
      <c r="D639" t="s">
        <v>450</v>
      </c>
      <c r="E639">
        <v>2</v>
      </c>
      <c r="F639" s="63" t="str">
        <f t="shared" si="30"/>
        <v xml:space="preserve">Snohomish Express </v>
      </c>
      <c r="G639" s="63">
        <f t="shared" si="31"/>
        <v>2</v>
      </c>
      <c r="H639" s="63" t="str">
        <f t="shared" si="32"/>
        <v>ExpBus</v>
      </c>
    </row>
    <row r="640" spans="1:8" x14ac:dyDescent="0.25">
      <c r="A640">
        <v>9046</v>
      </c>
      <c r="B640" t="s">
        <v>1276</v>
      </c>
      <c r="C640" t="s">
        <v>449</v>
      </c>
      <c r="D640" t="s">
        <v>450</v>
      </c>
      <c r="E640">
        <v>50</v>
      </c>
      <c r="F640" s="63" t="str">
        <f t="shared" si="30"/>
        <v>Snoqualmie-Issaqu</v>
      </c>
      <c r="G640" s="63">
        <f t="shared" si="31"/>
        <v>50</v>
      </c>
      <c r="H640" s="63" t="str">
        <f t="shared" si="32"/>
        <v>ExpBus</v>
      </c>
    </row>
    <row r="641" spans="1:8" x14ac:dyDescent="0.25">
      <c r="A641">
        <v>9048</v>
      </c>
      <c r="B641" t="s">
        <v>1277</v>
      </c>
      <c r="C641" t="s">
        <v>449</v>
      </c>
      <c r="D641" t="s">
        <v>450</v>
      </c>
      <c r="E641">
        <v>10</v>
      </c>
      <c r="F641" s="63" t="str">
        <f t="shared" si="30"/>
        <v>South Lake Union-R</v>
      </c>
      <c r="G641" s="63">
        <f t="shared" si="31"/>
        <v>10</v>
      </c>
      <c r="H641" s="63" t="str">
        <f t="shared" si="32"/>
        <v>ExpBus</v>
      </c>
    </row>
    <row r="642" spans="1:8" x14ac:dyDescent="0.25">
      <c r="A642">
        <v>9050</v>
      </c>
      <c r="B642" t="s">
        <v>1297</v>
      </c>
      <c r="C642" t="s">
        <v>449</v>
      </c>
      <c r="D642" t="s">
        <v>450</v>
      </c>
      <c r="E642">
        <v>4</v>
      </c>
      <c r="F642" s="63" t="str">
        <f t="shared" si="30"/>
        <v xml:space="preserve">West Seattle </v>
      </c>
      <c r="G642" s="63">
        <f t="shared" si="31"/>
        <v>4</v>
      </c>
      <c r="H642" s="63" t="str">
        <f t="shared" si="32"/>
        <v>ExpBus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0"/>
  <sheetViews>
    <sheetView topLeftCell="A213" workbookViewId="0">
      <selection activeCell="A231" sqref="A231:XFD514"/>
    </sheetView>
  </sheetViews>
  <sheetFormatPr defaultRowHeight="15" x14ac:dyDescent="0.25"/>
  <cols>
    <col min="6" max="6" width="7.140625" bestFit="1" customWidth="1"/>
    <col min="7" max="7" width="6.140625" bestFit="1" customWidth="1"/>
  </cols>
  <sheetData>
    <row r="1" spans="1:8" x14ac:dyDescent="0.25">
      <c r="A1" t="s">
        <v>1214</v>
      </c>
      <c r="B1" t="s">
        <v>1215</v>
      </c>
      <c r="C1" t="s">
        <v>329</v>
      </c>
      <c r="D1" t="s">
        <v>1216</v>
      </c>
      <c r="E1" t="s">
        <v>1217</v>
      </c>
      <c r="F1" t="s">
        <v>1104</v>
      </c>
      <c r="G1" t="s">
        <v>1105</v>
      </c>
      <c r="H1" t="s">
        <v>1117</v>
      </c>
    </row>
    <row r="2" spans="1:8" x14ac:dyDescent="0.25">
      <c r="A2" s="63">
        <v>1001</v>
      </c>
      <c r="B2" s="63" t="s">
        <v>330</v>
      </c>
      <c r="C2" s="63" t="s">
        <v>331</v>
      </c>
      <c r="D2" s="63" t="s">
        <v>332</v>
      </c>
      <c r="E2" s="63">
        <v>393</v>
      </c>
      <c r="F2" t="str">
        <f>LEFT(B2,LEN(B2)-2)</f>
        <v>C101</v>
      </c>
      <c r="G2">
        <f>E2</f>
        <v>393</v>
      </c>
      <c r="H2" t="str">
        <f>D2</f>
        <v>LocalBus</v>
      </c>
    </row>
    <row r="3" spans="1:8" x14ac:dyDescent="0.25">
      <c r="A3" s="63">
        <v>1002</v>
      </c>
      <c r="B3" s="63" t="s">
        <v>333</v>
      </c>
      <c r="C3" s="63" t="s">
        <v>331</v>
      </c>
      <c r="D3" s="63" t="s">
        <v>332</v>
      </c>
      <c r="E3" s="63">
        <v>269</v>
      </c>
      <c r="F3" t="str">
        <f t="shared" ref="F3:F66" si="0">LEFT(B3,LEN(B3)-2)</f>
        <v>C101</v>
      </c>
      <c r="G3">
        <f t="shared" ref="G3:G66" si="1">E3</f>
        <v>269</v>
      </c>
      <c r="H3" t="str">
        <f t="shared" ref="H3:H66" si="2">D3</f>
        <v>LocalBus</v>
      </c>
    </row>
    <row r="4" spans="1:8" x14ac:dyDescent="0.25">
      <c r="A4" s="63">
        <v>1003</v>
      </c>
      <c r="B4" s="63" t="s">
        <v>334</v>
      </c>
      <c r="C4" s="63" t="s">
        <v>331</v>
      </c>
      <c r="D4" s="63" t="s">
        <v>332</v>
      </c>
      <c r="E4" s="63">
        <v>104</v>
      </c>
      <c r="F4" t="str">
        <f t="shared" si="0"/>
        <v>C105</v>
      </c>
      <c r="G4">
        <f t="shared" si="1"/>
        <v>104</v>
      </c>
      <c r="H4" t="str">
        <f t="shared" si="2"/>
        <v>LocalBus</v>
      </c>
    </row>
    <row r="5" spans="1:8" x14ac:dyDescent="0.25">
      <c r="A5" s="63">
        <v>1004</v>
      </c>
      <c r="B5" s="63" t="s">
        <v>335</v>
      </c>
      <c r="C5" s="63" t="s">
        <v>331</v>
      </c>
      <c r="D5" s="63" t="s">
        <v>332</v>
      </c>
      <c r="E5" s="63">
        <v>123</v>
      </c>
      <c r="F5" t="str">
        <f t="shared" si="0"/>
        <v>C105</v>
      </c>
      <c r="G5">
        <f t="shared" si="1"/>
        <v>123</v>
      </c>
      <c r="H5" t="str">
        <f t="shared" si="2"/>
        <v>LocalBus</v>
      </c>
    </row>
    <row r="6" spans="1:8" x14ac:dyDescent="0.25">
      <c r="A6" s="63">
        <v>1005</v>
      </c>
      <c r="B6" s="63" t="s">
        <v>336</v>
      </c>
      <c r="C6" s="63" t="s">
        <v>331</v>
      </c>
      <c r="D6" s="63" t="s">
        <v>332</v>
      </c>
      <c r="E6" s="63">
        <v>110</v>
      </c>
      <c r="F6" t="str">
        <f t="shared" si="0"/>
        <v>C106</v>
      </c>
      <c r="G6">
        <f t="shared" si="1"/>
        <v>110</v>
      </c>
      <c r="H6" t="str">
        <f t="shared" si="2"/>
        <v>LocalBus</v>
      </c>
    </row>
    <row r="7" spans="1:8" x14ac:dyDescent="0.25">
      <c r="A7" s="63">
        <v>1006</v>
      </c>
      <c r="B7" s="63" t="s">
        <v>337</v>
      </c>
      <c r="C7" s="63" t="s">
        <v>331</v>
      </c>
      <c r="D7" s="63" t="s">
        <v>332</v>
      </c>
      <c r="E7" s="63">
        <v>129</v>
      </c>
      <c r="F7" t="str">
        <f t="shared" si="0"/>
        <v>C106</v>
      </c>
      <c r="G7">
        <f t="shared" si="1"/>
        <v>129</v>
      </c>
      <c r="H7" t="str">
        <f t="shared" si="2"/>
        <v>LocalBus</v>
      </c>
    </row>
    <row r="8" spans="1:8" x14ac:dyDescent="0.25">
      <c r="A8" s="63">
        <v>1007</v>
      </c>
      <c r="B8" s="63" t="s">
        <v>338</v>
      </c>
      <c r="C8" s="63" t="s">
        <v>331</v>
      </c>
      <c r="D8" s="63" t="s">
        <v>332</v>
      </c>
      <c r="E8" s="63">
        <v>16</v>
      </c>
      <c r="F8" t="str">
        <f t="shared" si="0"/>
        <v>C110</v>
      </c>
      <c r="G8">
        <f t="shared" si="1"/>
        <v>16</v>
      </c>
      <c r="H8" t="str">
        <f t="shared" si="2"/>
        <v>LocalBus</v>
      </c>
    </row>
    <row r="9" spans="1:8" x14ac:dyDescent="0.25">
      <c r="A9" s="63">
        <v>1008</v>
      </c>
      <c r="B9" s="63" t="s">
        <v>339</v>
      </c>
      <c r="C9" s="63" t="s">
        <v>331</v>
      </c>
      <c r="D9" s="63" t="s">
        <v>332</v>
      </c>
      <c r="E9" s="63">
        <v>4</v>
      </c>
      <c r="F9" t="str">
        <f t="shared" si="0"/>
        <v>C110</v>
      </c>
      <c r="G9">
        <f t="shared" si="1"/>
        <v>4</v>
      </c>
      <c r="H9" t="str">
        <f t="shared" si="2"/>
        <v>LocalBus</v>
      </c>
    </row>
    <row r="10" spans="1:8" x14ac:dyDescent="0.25">
      <c r="A10" s="63">
        <v>1011</v>
      </c>
      <c r="B10" s="63" t="s">
        <v>340</v>
      </c>
      <c r="C10" s="63" t="s">
        <v>331</v>
      </c>
      <c r="D10" s="63" t="s">
        <v>332</v>
      </c>
      <c r="E10" s="63">
        <v>27</v>
      </c>
      <c r="F10" t="str">
        <f t="shared" si="0"/>
        <v>C112</v>
      </c>
      <c r="G10">
        <f t="shared" si="1"/>
        <v>27</v>
      </c>
      <c r="H10" t="str">
        <f t="shared" si="2"/>
        <v>LocalBus</v>
      </c>
    </row>
    <row r="11" spans="1:8" x14ac:dyDescent="0.25">
      <c r="A11" s="63">
        <v>1012</v>
      </c>
      <c r="B11" s="63" t="s">
        <v>341</v>
      </c>
      <c r="C11" s="63" t="s">
        <v>331</v>
      </c>
      <c r="D11" s="63" t="s">
        <v>332</v>
      </c>
      <c r="E11" s="63">
        <v>37</v>
      </c>
      <c r="F11" t="str">
        <f t="shared" si="0"/>
        <v>C112</v>
      </c>
      <c r="G11">
        <f t="shared" si="1"/>
        <v>37</v>
      </c>
      <c r="H11" t="str">
        <f t="shared" si="2"/>
        <v>LocalBus</v>
      </c>
    </row>
    <row r="12" spans="1:8" x14ac:dyDescent="0.25">
      <c r="A12" s="63">
        <v>1013</v>
      </c>
      <c r="B12" s="63" t="s">
        <v>342</v>
      </c>
      <c r="C12" s="63" t="s">
        <v>331</v>
      </c>
      <c r="D12" s="63" t="s">
        <v>332</v>
      </c>
      <c r="E12" s="63">
        <v>35</v>
      </c>
      <c r="F12" t="str">
        <f t="shared" si="0"/>
        <v>C113</v>
      </c>
      <c r="G12">
        <f t="shared" si="1"/>
        <v>35</v>
      </c>
      <c r="H12" t="str">
        <f t="shared" si="2"/>
        <v>LocalBus</v>
      </c>
    </row>
    <row r="13" spans="1:8" x14ac:dyDescent="0.25">
      <c r="A13" s="63">
        <v>1014</v>
      </c>
      <c r="B13" s="63" t="s">
        <v>343</v>
      </c>
      <c r="C13" s="63" t="s">
        <v>331</v>
      </c>
      <c r="D13" s="63" t="s">
        <v>332</v>
      </c>
      <c r="E13" s="63">
        <v>20</v>
      </c>
      <c r="F13" t="str">
        <f t="shared" si="0"/>
        <v>C113</v>
      </c>
      <c r="G13">
        <f t="shared" si="1"/>
        <v>20</v>
      </c>
      <c r="H13" t="str">
        <f t="shared" si="2"/>
        <v>LocalBus</v>
      </c>
    </row>
    <row r="14" spans="1:8" x14ac:dyDescent="0.25">
      <c r="A14" s="63">
        <v>1015</v>
      </c>
      <c r="B14" s="63" t="s">
        <v>344</v>
      </c>
      <c r="C14" s="63" t="s">
        <v>331</v>
      </c>
      <c r="D14" s="63" t="s">
        <v>332</v>
      </c>
      <c r="E14" s="63">
        <v>497</v>
      </c>
      <c r="F14" t="str">
        <f t="shared" si="0"/>
        <v>C115</v>
      </c>
      <c r="G14">
        <f t="shared" si="1"/>
        <v>497</v>
      </c>
      <c r="H14" t="str">
        <f t="shared" si="2"/>
        <v>LocalBus</v>
      </c>
    </row>
    <row r="15" spans="1:8" x14ac:dyDescent="0.25">
      <c r="A15" s="63">
        <v>1016</v>
      </c>
      <c r="B15" s="63" t="s">
        <v>345</v>
      </c>
      <c r="C15" s="63" t="s">
        <v>331</v>
      </c>
      <c r="D15" s="63" t="s">
        <v>332</v>
      </c>
      <c r="E15" s="63">
        <v>346</v>
      </c>
      <c r="F15" t="str">
        <f t="shared" si="0"/>
        <v>C115</v>
      </c>
      <c r="G15">
        <f t="shared" si="1"/>
        <v>346</v>
      </c>
      <c r="H15" t="str">
        <f t="shared" si="2"/>
        <v>LocalBus</v>
      </c>
    </row>
    <row r="16" spans="1:8" x14ac:dyDescent="0.25">
      <c r="A16" s="63">
        <v>1017</v>
      </c>
      <c r="B16" s="63" t="s">
        <v>346</v>
      </c>
      <c r="C16" s="63" t="s">
        <v>331</v>
      </c>
      <c r="D16" s="63" t="s">
        <v>332</v>
      </c>
      <c r="E16" s="63">
        <v>103</v>
      </c>
      <c r="F16" t="str">
        <f t="shared" si="0"/>
        <v>C116</v>
      </c>
      <c r="G16">
        <f t="shared" si="1"/>
        <v>103</v>
      </c>
      <c r="H16" t="str">
        <f t="shared" si="2"/>
        <v>LocalBus</v>
      </c>
    </row>
    <row r="17" spans="1:8" x14ac:dyDescent="0.25">
      <c r="A17" s="63">
        <v>1018</v>
      </c>
      <c r="B17" s="63" t="s">
        <v>347</v>
      </c>
      <c r="C17" s="63" t="s">
        <v>331</v>
      </c>
      <c r="D17" s="63" t="s">
        <v>332</v>
      </c>
      <c r="E17" s="63">
        <v>139</v>
      </c>
      <c r="F17" t="str">
        <f t="shared" si="0"/>
        <v>C116</v>
      </c>
      <c r="G17">
        <f t="shared" si="1"/>
        <v>139</v>
      </c>
      <c r="H17" t="str">
        <f t="shared" si="2"/>
        <v>LocalBus</v>
      </c>
    </row>
    <row r="18" spans="1:8" x14ac:dyDescent="0.25">
      <c r="A18" s="63">
        <v>1019</v>
      </c>
      <c r="B18" s="63" t="s">
        <v>348</v>
      </c>
      <c r="C18" s="63" t="s">
        <v>331</v>
      </c>
      <c r="D18" s="63" t="s">
        <v>332</v>
      </c>
      <c r="E18" s="63">
        <v>29</v>
      </c>
      <c r="F18" t="str">
        <f t="shared" si="0"/>
        <v>C119</v>
      </c>
      <c r="G18">
        <f t="shared" si="1"/>
        <v>29</v>
      </c>
      <c r="H18" t="str">
        <f t="shared" si="2"/>
        <v>LocalBus</v>
      </c>
    </row>
    <row r="19" spans="1:8" x14ac:dyDescent="0.25">
      <c r="A19" s="63">
        <v>1020</v>
      </c>
      <c r="B19" s="63" t="s">
        <v>349</v>
      </c>
      <c r="C19" s="63" t="s">
        <v>331</v>
      </c>
      <c r="D19" s="63" t="s">
        <v>332</v>
      </c>
      <c r="E19" s="63">
        <v>90</v>
      </c>
      <c r="F19" t="str">
        <f t="shared" si="0"/>
        <v>C119</v>
      </c>
      <c r="G19">
        <f t="shared" si="1"/>
        <v>90</v>
      </c>
      <c r="H19" t="str">
        <f t="shared" si="2"/>
        <v>LocalBus</v>
      </c>
    </row>
    <row r="20" spans="1:8" x14ac:dyDescent="0.25">
      <c r="A20" s="63">
        <v>1021</v>
      </c>
      <c r="B20" s="63" t="s">
        <v>350</v>
      </c>
      <c r="C20" s="63" t="s">
        <v>331</v>
      </c>
      <c r="D20" s="63" t="s">
        <v>332</v>
      </c>
      <c r="E20" s="63">
        <v>4</v>
      </c>
      <c r="F20" t="str">
        <f t="shared" si="0"/>
        <v>C120</v>
      </c>
      <c r="G20">
        <f t="shared" si="1"/>
        <v>4</v>
      </c>
      <c r="H20" t="str">
        <f t="shared" si="2"/>
        <v>LocalBus</v>
      </c>
    </row>
    <row r="21" spans="1:8" x14ac:dyDescent="0.25">
      <c r="A21" s="63">
        <v>1022</v>
      </c>
      <c r="B21" s="63" t="s">
        <v>351</v>
      </c>
      <c r="C21" s="63" t="s">
        <v>331</v>
      </c>
      <c r="D21" s="63" t="s">
        <v>332</v>
      </c>
      <c r="E21" s="63">
        <v>4</v>
      </c>
      <c r="F21" t="str">
        <f t="shared" si="0"/>
        <v>C120</v>
      </c>
      <c r="G21">
        <f t="shared" si="1"/>
        <v>4</v>
      </c>
      <c r="H21" t="str">
        <f t="shared" si="2"/>
        <v>LocalBus</v>
      </c>
    </row>
    <row r="22" spans="1:8" x14ac:dyDescent="0.25">
      <c r="A22" s="63">
        <v>1023</v>
      </c>
      <c r="B22" s="63" t="s">
        <v>352</v>
      </c>
      <c r="C22" s="63" t="s">
        <v>331</v>
      </c>
      <c r="D22" s="63" t="s">
        <v>332</v>
      </c>
      <c r="E22" s="63">
        <v>49</v>
      </c>
      <c r="F22" t="str">
        <f t="shared" si="0"/>
        <v>C130</v>
      </c>
      <c r="G22">
        <f t="shared" si="1"/>
        <v>49</v>
      </c>
      <c r="H22" t="str">
        <f t="shared" si="2"/>
        <v>LocalBus</v>
      </c>
    </row>
    <row r="23" spans="1:8" x14ac:dyDescent="0.25">
      <c r="A23" s="63">
        <v>1024</v>
      </c>
      <c r="B23" s="63" t="s">
        <v>353</v>
      </c>
      <c r="C23" s="63" t="s">
        <v>331</v>
      </c>
      <c r="D23" s="63" t="s">
        <v>332</v>
      </c>
      <c r="E23" s="63">
        <v>156</v>
      </c>
      <c r="F23" t="str">
        <f t="shared" si="0"/>
        <v>C130</v>
      </c>
      <c r="G23">
        <f t="shared" si="1"/>
        <v>156</v>
      </c>
      <c r="H23" t="str">
        <f t="shared" si="2"/>
        <v>LocalBus</v>
      </c>
    </row>
    <row r="24" spans="1:8" x14ac:dyDescent="0.25">
      <c r="A24" s="63">
        <v>1025</v>
      </c>
      <c r="B24" s="63" t="s">
        <v>354</v>
      </c>
      <c r="C24" s="63" t="s">
        <v>331</v>
      </c>
      <c r="D24" s="63" t="s">
        <v>332</v>
      </c>
      <c r="E24" s="63">
        <v>24</v>
      </c>
      <c r="F24" t="str">
        <f t="shared" si="0"/>
        <v>C196</v>
      </c>
      <c r="G24">
        <f t="shared" si="1"/>
        <v>24</v>
      </c>
      <c r="H24" t="str">
        <f t="shared" si="2"/>
        <v>LocalBus</v>
      </c>
    </row>
    <row r="25" spans="1:8" x14ac:dyDescent="0.25">
      <c r="A25" s="63">
        <v>1026</v>
      </c>
      <c r="B25" s="63" t="s">
        <v>355</v>
      </c>
      <c r="C25" s="63" t="s">
        <v>331</v>
      </c>
      <c r="D25" s="63" t="s">
        <v>332</v>
      </c>
      <c r="E25" s="63" t="s">
        <v>363</v>
      </c>
      <c r="F25" t="str">
        <f t="shared" si="0"/>
        <v>C196</v>
      </c>
      <c r="G25" t="str">
        <f t="shared" si="1"/>
        <v>-</v>
      </c>
      <c r="H25" t="str">
        <f t="shared" si="2"/>
        <v>LocalBus</v>
      </c>
    </row>
    <row r="26" spans="1:8" x14ac:dyDescent="0.25">
      <c r="A26" s="63">
        <v>1027</v>
      </c>
      <c r="B26" s="63" t="s">
        <v>356</v>
      </c>
      <c r="C26" s="63" t="s">
        <v>331</v>
      </c>
      <c r="D26" s="63" t="s">
        <v>332</v>
      </c>
      <c r="E26" s="63">
        <v>397</v>
      </c>
      <c r="F26" t="str">
        <f t="shared" si="0"/>
        <v>C201</v>
      </c>
      <c r="G26">
        <f t="shared" si="1"/>
        <v>397</v>
      </c>
      <c r="H26" t="str">
        <f t="shared" si="2"/>
        <v>LocalBus</v>
      </c>
    </row>
    <row r="27" spans="1:8" x14ac:dyDescent="0.25">
      <c r="A27" s="63">
        <v>1028</v>
      </c>
      <c r="B27" s="63" t="s">
        <v>357</v>
      </c>
      <c r="C27" s="63" t="s">
        <v>331</v>
      </c>
      <c r="D27" s="63" t="s">
        <v>332</v>
      </c>
      <c r="E27" s="63">
        <v>388</v>
      </c>
      <c r="F27" t="str">
        <f t="shared" si="0"/>
        <v>C201</v>
      </c>
      <c r="G27">
        <f t="shared" si="1"/>
        <v>388</v>
      </c>
      <c r="H27" t="str">
        <f t="shared" si="2"/>
        <v>LocalBus</v>
      </c>
    </row>
    <row r="28" spans="1:8" x14ac:dyDescent="0.25">
      <c r="A28" s="63">
        <v>1029</v>
      </c>
      <c r="B28" s="63" t="s">
        <v>358</v>
      </c>
      <c r="C28" s="63" t="s">
        <v>331</v>
      </c>
      <c r="D28" s="63" t="s">
        <v>332</v>
      </c>
      <c r="E28" s="63">
        <v>375</v>
      </c>
      <c r="F28" t="str">
        <f t="shared" si="0"/>
        <v>C202</v>
      </c>
      <c r="G28">
        <f t="shared" si="1"/>
        <v>375</v>
      </c>
      <c r="H28" t="str">
        <f t="shared" si="2"/>
        <v>LocalBus</v>
      </c>
    </row>
    <row r="29" spans="1:8" x14ac:dyDescent="0.25">
      <c r="A29" s="63">
        <v>1030</v>
      </c>
      <c r="B29" s="63" t="s">
        <v>359</v>
      </c>
      <c r="C29" s="63" t="s">
        <v>331</v>
      </c>
      <c r="D29" s="63" t="s">
        <v>332</v>
      </c>
      <c r="E29" s="63">
        <v>367</v>
      </c>
      <c r="F29" t="str">
        <f t="shared" si="0"/>
        <v>C202</v>
      </c>
      <c r="G29">
        <f t="shared" si="1"/>
        <v>367</v>
      </c>
      <c r="H29" t="str">
        <f t="shared" si="2"/>
        <v>LocalBus</v>
      </c>
    </row>
    <row r="30" spans="1:8" x14ac:dyDescent="0.25">
      <c r="A30" s="63">
        <v>1031</v>
      </c>
      <c r="B30" s="63" t="s">
        <v>360</v>
      </c>
      <c r="C30" s="63" t="s">
        <v>331</v>
      </c>
      <c r="D30" s="63" t="s">
        <v>332</v>
      </c>
      <c r="E30" s="63">
        <v>11</v>
      </c>
      <c r="F30" t="str">
        <f t="shared" si="0"/>
        <v>C220</v>
      </c>
      <c r="G30">
        <f t="shared" si="1"/>
        <v>11</v>
      </c>
      <c r="H30" t="str">
        <f t="shared" si="2"/>
        <v>LocalBus</v>
      </c>
    </row>
    <row r="31" spans="1:8" x14ac:dyDescent="0.25">
      <c r="A31" s="63">
        <v>1032</v>
      </c>
      <c r="B31" s="63" t="s">
        <v>361</v>
      </c>
      <c r="C31" s="63" t="s">
        <v>331</v>
      </c>
      <c r="D31" s="63" t="s">
        <v>332</v>
      </c>
      <c r="E31" s="63">
        <v>3</v>
      </c>
      <c r="F31" t="str">
        <f t="shared" si="0"/>
        <v>C220</v>
      </c>
      <c r="G31">
        <f t="shared" si="1"/>
        <v>3</v>
      </c>
      <c r="H31" t="str">
        <f t="shared" si="2"/>
        <v>LocalBus</v>
      </c>
    </row>
    <row r="32" spans="1:8" x14ac:dyDescent="0.25">
      <c r="A32" s="63">
        <v>1033</v>
      </c>
      <c r="B32" s="63" t="s">
        <v>362</v>
      </c>
      <c r="C32" s="63" t="s">
        <v>331</v>
      </c>
      <c r="D32" s="63" t="s">
        <v>332</v>
      </c>
      <c r="E32" s="63">
        <v>0.03</v>
      </c>
      <c r="F32" t="str">
        <f t="shared" si="0"/>
        <v>C222</v>
      </c>
      <c r="G32">
        <f t="shared" si="1"/>
        <v>0.03</v>
      </c>
      <c r="H32" t="str">
        <f t="shared" si="2"/>
        <v>LocalBus</v>
      </c>
    </row>
    <row r="33" spans="1:8" x14ac:dyDescent="0.25">
      <c r="A33" s="63">
        <v>1034</v>
      </c>
      <c r="B33" s="63" t="s">
        <v>364</v>
      </c>
      <c r="C33" s="63" t="s">
        <v>331</v>
      </c>
      <c r="D33" s="63" t="s">
        <v>332</v>
      </c>
      <c r="E33" s="63">
        <v>0.03</v>
      </c>
      <c r="F33" t="str">
        <f t="shared" si="0"/>
        <v>C222</v>
      </c>
      <c r="G33">
        <f t="shared" si="1"/>
        <v>0.03</v>
      </c>
      <c r="H33" t="str">
        <f t="shared" si="2"/>
        <v>LocalBus</v>
      </c>
    </row>
    <row r="34" spans="1:8" x14ac:dyDescent="0.25">
      <c r="A34" s="63">
        <v>1039</v>
      </c>
      <c r="B34" s="63" t="s">
        <v>365</v>
      </c>
      <c r="C34" s="63" t="s">
        <v>331</v>
      </c>
      <c r="D34" s="63" t="s">
        <v>332</v>
      </c>
      <c r="E34" s="63">
        <v>109</v>
      </c>
      <c r="F34" t="str">
        <f t="shared" si="0"/>
        <v>C240</v>
      </c>
      <c r="G34">
        <f t="shared" si="1"/>
        <v>109</v>
      </c>
      <c r="H34" t="str">
        <f t="shared" si="2"/>
        <v>LocalBus</v>
      </c>
    </row>
    <row r="35" spans="1:8" x14ac:dyDescent="0.25">
      <c r="A35" s="63">
        <v>1040</v>
      </c>
      <c r="B35" s="63" t="s">
        <v>366</v>
      </c>
      <c r="C35" s="63" t="s">
        <v>331</v>
      </c>
      <c r="D35" s="63" t="s">
        <v>332</v>
      </c>
      <c r="E35" s="63">
        <v>55</v>
      </c>
      <c r="F35" t="str">
        <f t="shared" si="0"/>
        <v>C240</v>
      </c>
      <c r="G35">
        <f t="shared" si="1"/>
        <v>55</v>
      </c>
      <c r="H35" t="str">
        <f t="shared" si="2"/>
        <v>LocalBus</v>
      </c>
    </row>
    <row r="36" spans="1:8" x14ac:dyDescent="0.25">
      <c r="A36" s="63">
        <v>1043</v>
      </c>
      <c r="B36" s="63" t="s">
        <v>367</v>
      </c>
      <c r="C36" s="63" t="s">
        <v>331</v>
      </c>
      <c r="D36" s="63" t="s">
        <v>332</v>
      </c>
      <c r="E36" s="63">
        <v>100</v>
      </c>
      <c r="F36" t="str">
        <f t="shared" si="0"/>
        <v>C270</v>
      </c>
      <c r="G36">
        <f t="shared" si="1"/>
        <v>100</v>
      </c>
      <c r="H36" t="str">
        <f t="shared" si="2"/>
        <v>LocalBus</v>
      </c>
    </row>
    <row r="37" spans="1:8" x14ac:dyDescent="0.25">
      <c r="A37" s="63">
        <v>1044</v>
      </c>
      <c r="B37" s="63" t="s">
        <v>368</v>
      </c>
      <c r="C37" s="63" t="s">
        <v>331</v>
      </c>
      <c r="D37" s="63" t="s">
        <v>332</v>
      </c>
      <c r="E37" s="63">
        <v>120</v>
      </c>
      <c r="F37" t="str">
        <f t="shared" si="0"/>
        <v>C270</v>
      </c>
      <c r="G37">
        <f t="shared" si="1"/>
        <v>120</v>
      </c>
      <c r="H37" t="str">
        <f t="shared" si="2"/>
        <v>LocalBus</v>
      </c>
    </row>
    <row r="38" spans="1:8" x14ac:dyDescent="0.25">
      <c r="A38" s="63">
        <v>1045</v>
      </c>
      <c r="B38" s="63" t="s">
        <v>369</v>
      </c>
      <c r="C38" s="63" t="s">
        <v>331</v>
      </c>
      <c r="D38" s="63" t="s">
        <v>332</v>
      </c>
      <c r="E38" s="63">
        <v>54</v>
      </c>
      <c r="F38" t="str">
        <f t="shared" si="0"/>
        <v>C275</v>
      </c>
      <c r="G38">
        <f t="shared" si="1"/>
        <v>54</v>
      </c>
      <c r="H38" t="str">
        <f t="shared" si="2"/>
        <v>LocalBus</v>
      </c>
    </row>
    <row r="39" spans="1:8" x14ac:dyDescent="0.25">
      <c r="A39" s="63">
        <v>1046</v>
      </c>
      <c r="B39" s="63" t="s">
        <v>370</v>
      </c>
      <c r="C39" s="63" t="s">
        <v>331</v>
      </c>
      <c r="D39" s="63" t="s">
        <v>332</v>
      </c>
      <c r="E39" s="63">
        <v>63</v>
      </c>
      <c r="F39" t="str">
        <f t="shared" si="0"/>
        <v>C275</v>
      </c>
      <c r="G39">
        <f t="shared" si="1"/>
        <v>63</v>
      </c>
      <c r="H39" t="str">
        <f t="shared" si="2"/>
        <v>LocalBus</v>
      </c>
    </row>
    <row r="40" spans="1:8" x14ac:dyDescent="0.25">
      <c r="A40" s="63">
        <v>1049</v>
      </c>
      <c r="B40" s="63" t="s">
        <v>371</v>
      </c>
      <c r="C40" s="63" t="s">
        <v>331</v>
      </c>
      <c r="D40" s="63" t="s">
        <v>332</v>
      </c>
      <c r="E40" s="63">
        <v>37</v>
      </c>
      <c r="F40" t="str">
        <f t="shared" si="0"/>
        <v>C280</v>
      </c>
      <c r="G40">
        <f t="shared" si="1"/>
        <v>37</v>
      </c>
      <c r="H40" t="str">
        <f t="shared" si="2"/>
        <v>LocalBus</v>
      </c>
    </row>
    <row r="41" spans="1:8" x14ac:dyDescent="0.25">
      <c r="A41" s="63">
        <v>1050</v>
      </c>
      <c r="B41" s="63" t="s">
        <v>372</v>
      </c>
      <c r="C41" s="63" t="s">
        <v>331</v>
      </c>
      <c r="D41" s="63" t="s">
        <v>332</v>
      </c>
      <c r="E41" s="63">
        <v>26</v>
      </c>
      <c r="F41" t="str">
        <f t="shared" si="0"/>
        <v>C280</v>
      </c>
      <c r="G41">
        <f t="shared" si="1"/>
        <v>26</v>
      </c>
      <c r="H41" t="str">
        <f t="shared" si="2"/>
        <v>LocalBus</v>
      </c>
    </row>
    <row r="42" spans="1:8" x14ac:dyDescent="0.25">
      <c r="A42" s="63">
        <v>1087</v>
      </c>
      <c r="B42" s="63" t="s">
        <v>387</v>
      </c>
      <c r="C42" s="63" t="s">
        <v>331</v>
      </c>
      <c r="D42" s="63" t="s">
        <v>332</v>
      </c>
      <c r="E42" s="63">
        <v>212</v>
      </c>
      <c r="F42" t="str">
        <f t="shared" si="0"/>
        <v>CSWF</v>
      </c>
      <c r="G42">
        <f t="shared" si="1"/>
        <v>212</v>
      </c>
      <c r="H42" t="str">
        <f t="shared" si="2"/>
        <v>LocalBus</v>
      </c>
    </row>
    <row r="43" spans="1:8" x14ac:dyDescent="0.25">
      <c r="A43" s="63">
        <v>1088</v>
      </c>
      <c r="B43" s="63" t="s">
        <v>388</v>
      </c>
      <c r="C43" s="63" t="s">
        <v>331</v>
      </c>
      <c r="D43" s="63" t="s">
        <v>332</v>
      </c>
      <c r="E43" s="63">
        <v>300</v>
      </c>
      <c r="F43" t="str">
        <f t="shared" si="0"/>
        <v>CSWF</v>
      </c>
      <c r="G43">
        <f t="shared" si="1"/>
        <v>300</v>
      </c>
      <c r="H43" t="str">
        <f t="shared" si="2"/>
        <v>LocalBus</v>
      </c>
    </row>
    <row r="44" spans="1:8" x14ac:dyDescent="0.25">
      <c r="A44" s="63">
        <v>2001</v>
      </c>
      <c r="B44" s="63" t="s">
        <v>389</v>
      </c>
      <c r="C44" s="63" t="s">
        <v>331</v>
      </c>
      <c r="D44" s="63" t="s">
        <v>332</v>
      </c>
      <c r="E44" s="63">
        <v>7</v>
      </c>
      <c r="F44" t="str">
        <f t="shared" si="0"/>
        <v>E002</v>
      </c>
      <c r="G44">
        <f t="shared" si="1"/>
        <v>7</v>
      </c>
      <c r="H44" t="str">
        <f t="shared" si="2"/>
        <v>LocalBus</v>
      </c>
    </row>
    <row r="45" spans="1:8" x14ac:dyDescent="0.25">
      <c r="A45" s="63">
        <v>2002</v>
      </c>
      <c r="B45" s="63" t="s">
        <v>390</v>
      </c>
      <c r="C45" s="63" t="s">
        <v>331</v>
      </c>
      <c r="D45" s="63" t="s">
        <v>332</v>
      </c>
      <c r="E45" s="63">
        <v>33</v>
      </c>
      <c r="F45" t="str">
        <f t="shared" si="0"/>
        <v>E003</v>
      </c>
      <c r="G45">
        <f t="shared" si="1"/>
        <v>33</v>
      </c>
      <c r="H45" t="str">
        <f t="shared" si="2"/>
        <v>LocalBus</v>
      </c>
    </row>
    <row r="46" spans="1:8" x14ac:dyDescent="0.25">
      <c r="A46" s="63">
        <v>2003</v>
      </c>
      <c r="B46" s="63" t="s">
        <v>391</v>
      </c>
      <c r="C46" s="63" t="s">
        <v>331</v>
      </c>
      <c r="D46" s="63" t="s">
        <v>332</v>
      </c>
      <c r="E46" s="63">
        <v>65</v>
      </c>
      <c r="F46" t="str">
        <f t="shared" si="0"/>
        <v>E003</v>
      </c>
      <c r="G46">
        <f t="shared" si="1"/>
        <v>65</v>
      </c>
      <c r="H46" t="str">
        <f t="shared" si="2"/>
        <v>LocalBus</v>
      </c>
    </row>
    <row r="47" spans="1:8" x14ac:dyDescent="0.25">
      <c r="A47" s="63">
        <v>2004</v>
      </c>
      <c r="B47" s="63" t="s">
        <v>392</v>
      </c>
      <c r="C47" s="63" t="s">
        <v>331</v>
      </c>
      <c r="D47" s="63" t="s">
        <v>332</v>
      </c>
      <c r="E47" s="63">
        <v>1</v>
      </c>
      <c r="F47" t="str">
        <f t="shared" si="0"/>
        <v>E004</v>
      </c>
      <c r="G47">
        <f t="shared" si="1"/>
        <v>1</v>
      </c>
      <c r="H47" t="str">
        <f t="shared" si="2"/>
        <v>LocalBus</v>
      </c>
    </row>
    <row r="48" spans="1:8" x14ac:dyDescent="0.25">
      <c r="A48" s="63">
        <v>2007</v>
      </c>
      <c r="B48" s="63" t="s">
        <v>393</v>
      </c>
      <c r="C48" s="63" t="s">
        <v>331</v>
      </c>
      <c r="D48" s="63" t="s">
        <v>332</v>
      </c>
      <c r="E48" s="63">
        <v>108</v>
      </c>
      <c r="F48" t="str">
        <f t="shared" si="0"/>
        <v>E007</v>
      </c>
      <c r="G48">
        <f t="shared" si="1"/>
        <v>108</v>
      </c>
      <c r="H48" t="str">
        <f t="shared" si="2"/>
        <v>LocalBus</v>
      </c>
    </row>
    <row r="49" spans="1:8" x14ac:dyDescent="0.25">
      <c r="A49" s="63">
        <v>2008</v>
      </c>
      <c r="B49" s="63" t="s">
        <v>394</v>
      </c>
      <c r="C49" s="63" t="s">
        <v>331</v>
      </c>
      <c r="D49" s="63" t="s">
        <v>332</v>
      </c>
      <c r="E49" s="63">
        <v>27</v>
      </c>
      <c r="F49" t="str">
        <f t="shared" si="0"/>
        <v>E007</v>
      </c>
      <c r="G49">
        <f t="shared" si="1"/>
        <v>27</v>
      </c>
      <c r="H49" t="str">
        <f t="shared" si="2"/>
        <v>LocalBus</v>
      </c>
    </row>
    <row r="50" spans="1:8" x14ac:dyDescent="0.25">
      <c r="A50" s="63">
        <v>2009</v>
      </c>
      <c r="B50" s="63" t="s">
        <v>395</v>
      </c>
      <c r="C50" s="63" t="s">
        <v>331</v>
      </c>
      <c r="D50" s="63" t="s">
        <v>332</v>
      </c>
      <c r="E50" s="63">
        <v>123</v>
      </c>
      <c r="F50" t="str">
        <f t="shared" si="0"/>
        <v>E008</v>
      </c>
      <c r="G50">
        <f t="shared" si="1"/>
        <v>123</v>
      </c>
      <c r="H50" t="str">
        <f t="shared" si="2"/>
        <v>LocalBus</v>
      </c>
    </row>
    <row r="51" spans="1:8" x14ac:dyDescent="0.25">
      <c r="A51" s="63">
        <v>2010</v>
      </c>
      <c r="B51" s="63" t="s">
        <v>396</v>
      </c>
      <c r="C51" s="63" t="s">
        <v>331</v>
      </c>
      <c r="D51" s="63" t="s">
        <v>332</v>
      </c>
      <c r="E51" s="63">
        <v>68</v>
      </c>
      <c r="F51" t="str">
        <f t="shared" si="0"/>
        <v>E008</v>
      </c>
      <c r="G51">
        <f t="shared" si="1"/>
        <v>68</v>
      </c>
      <c r="H51" t="str">
        <f t="shared" si="2"/>
        <v>LocalBus</v>
      </c>
    </row>
    <row r="52" spans="1:8" x14ac:dyDescent="0.25">
      <c r="A52" s="63">
        <v>2011</v>
      </c>
      <c r="B52" s="63" t="s">
        <v>397</v>
      </c>
      <c r="C52" s="63" t="s">
        <v>331</v>
      </c>
      <c r="D52" s="63" t="s">
        <v>332</v>
      </c>
      <c r="E52" s="63" t="s">
        <v>363</v>
      </c>
      <c r="F52" t="str">
        <f t="shared" si="0"/>
        <v>E012</v>
      </c>
      <c r="G52" t="str">
        <f t="shared" si="1"/>
        <v>-</v>
      </c>
      <c r="H52" t="str">
        <f t="shared" si="2"/>
        <v>LocalBus</v>
      </c>
    </row>
    <row r="53" spans="1:8" x14ac:dyDescent="0.25">
      <c r="A53" s="63">
        <v>2012</v>
      </c>
      <c r="B53" s="63" t="s">
        <v>398</v>
      </c>
      <c r="C53" s="63" t="s">
        <v>331</v>
      </c>
      <c r="D53" s="63" t="s">
        <v>332</v>
      </c>
      <c r="E53" s="63" t="s">
        <v>363</v>
      </c>
      <c r="F53" t="str">
        <f t="shared" si="0"/>
        <v>E017</v>
      </c>
      <c r="G53" t="str">
        <f t="shared" si="1"/>
        <v>-</v>
      </c>
      <c r="H53" t="str">
        <f t="shared" si="2"/>
        <v>LocalBus</v>
      </c>
    </row>
    <row r="54" spans="1:8" x14ac:dyDescent="0.25">
      <c r="A54" s="63">
        <v>2013</v>
      </c>
      <c r="B54" s="63" t="s">
        <v>399</v>
      </c>
      <c r="C54" s="63" t="s">
        <v>331</v>
      </c>
      <c r="D54" s="63" t="s">
        <v>332</v>
      </c>
      <c r="E54" s="63" t="s">
        <v>363</v>
      </c>
      <c r="F54" t="str">
        <f t="shared" si="0"/>
        <v>E017</v>
      </c>
      <c r="G54" t="str">
        <f t="shared" si="1"/>
        <v>-</v>
      </c>
      <c r="H54" t="str">
        <f t="shared" si="2"/>
        <v>LocalBus</v>
      </c>
    </row>
    <row r="55" spans="1:8" x14ac:dyDescent="0.25">
      <c r="A55" s="63">
        <v>2014</v>
      </c>
      <c r="B55" s="63" t="s">
        <v>400</v>
      </c>
      <c r="C55" s="63" t="s">
        <v>331</v>
      </c>
      <c r="D55" s="63" t="s">
        <v>332</v>
      </c>
      <c r="E55" s="63">
        <v>14</v>
      </c>
      <c r="F55" t="str">
        <f t="shared" si="0"/>
        <v>E018</v>
      </c>
      <c r="G55">
        <f t="shared" si="1"/>
        <v>14</v>
      </c>
      <c r="H55" t="str">
        <f t="shared" si="2"/>
        <v>LocalBus</v>
      </c>
    </row>
    <row r="56" spans="1:8" x14ac:dyDescent="0.25">
      <c r="A56" s="63">
        <v>2017</v>
      </c>
      <c r="B56" s="63" t="s">
        <v>401</v>
      </c>
      <c r="C56" s="63" t="s">
        <v>331</v>
      </c>
      <c r="D56" s="63" t="s">
        <v>332</v>
      </c>
      <c r="E56" s="63">
        <v>94</v>
      </c>
      <c r="F56" t="str">
        <f t="shared" si="0"/>
        <v>E029</v>
      </c>
      <c r="G56">
        <f t="shared" si="1"/>
        <v>94</v>
      </c>
      <c r="H56" t="str">
        <f t="shared" si="2"/>
        <v>LocalBus</v>
      </c>
    </row>
    <row r="57" spans="1:8" x14ac:dyDescent="0.25">
      <c r="A57" s="63">
        <v>3001</v>
      </c>
      <c r="B57" s="63" t="s">
        <v>402</v>
      </c>
      <c r="C57" s="63" t="s">
        <v>331</v>
      </c>
      <c r="D57" s="63" t="s">
        <v>332</v>
      </c>
      <c r="E57" s="63">
        <v>1</v>
      </c>
      <c r="F57" t="str">
        <f t="shared" si="0"/>
        <v>K004</v>
      </c>
      <c r="G57">
        <f t="shared" si="1"/>
        <v>1</v>
      </c>
      <c r="H57" t="str">
        <f t="shared" si="2"/>
        <v>LocalBus</v>
      </c>
    </row>
    <row r="58" spans="1:8" x14ac:dyDescent="0.25">
      <c r="A58" s="63">
        <v>3002</v>
      </c>
      <c r="B58" s="63" t="s">
        <v>403</v>
      </c>
      <c r="C58" s="63" t="s">
        <v>331</v>
      </c>
      <c r="D58" s="63" t="s">
        <v>332</v>
      </c>
      <c r="E58" s="63">
        <v>1</v>
      </c>
      <c r="F58" t="str">
        <f t="shared" si="0"/>
        <v>K005</v>
      </c>
      <c r="G58">
        <f t="shared" si="1"/>
        <v>1</v>
      </c>
      <c r="H58" t="str">
        <f t="shared" si="2"/>
        <v>LocalBus</v>
      </c>
    </row>
    <row r="59" spans="1:8" x14ac:dyDescent="0.25">
      <c r="A59" s="63">
        <v>3003</v>
      </c>
      <c r="B59" s="63" t="s">
        <v>404</v>
      </c>
      <c r="C59" s="63" t="s">
        <v>331</v>
      </c>
      <c r="D59" s="63" t="s">
        <v>332</v>
      </c>
      <c r="E59" s="63">
        <v>11</v>
      </c>
      <c r="F59" t="str">
        <f t="shared" si="0"/>
        <v>K008</v>
      </c>
      <c r="G59">
        <f t="shared" si="1"/>
        <v>11</v>
      </c>
      <c r="H59" t="str">
        <f t="shared" si="2"/>
        <v>LocalBus</v>
      </c>
    </row>
    <row r="60" spans="1:8" x14ac:dyDescent="0.25">
      <c r="A60" s="63">
        <v>3004</v>
      </c>
      <c r="B60" s="63" t="s">
        <v>405</v>
      </c>
      <c r="C60" s="63" t="s">
        <v>331</v>
      </c>
      <c r="D60" s="63" t="s">
        <v>332</v>
      </c>
      <c r="E60" s="63" t="s">
        <v>363</v>
      </c>
      <c r="F60" t="str">
        <f t="shared" si="0"/>
        <v>K009</v>
      </c>
      <c r="G60" t="str">
        <f t="shared" si="1"/>
        <v>-</v>
      </c>
      <c r="H60" t="str">
        <f t="shared" si="2"/>
        <v>LocalBus</v>
      </c>
    </row>
    <row r="61" spans="1:8" x14ac:dyDescent="0.25">
      <c r="A61" s="63">
        <v>3005</v>
      </c>
      <c r="B61" s="63" t="s">
        <v>406</v>
      </c>
      <c r="C61" s="63" t="s">
        <v>331</v>
      </c>
      <c r="D61" s="63" t="s">
        <v>332</v>
      </c>
      <c r="E61" s="63">
        <v>86</v>
      </c>
      <c r="F61" t="str">
        <f t="shared" si="0"/>
        <v>K011</v>
      </c>
      <c r="G61">
        <f t="shared" si="1"/>
        <v>86</v>
      </c>
      <c r="H61" t="str">
        <f t="shared" si="2"/>
        <v>LocalBus</v>
      </c>
    </row>
    <row r="62" spans="1:8" x14ac:dyDescent="0.25">
      <c r="A62" s="63">
        <v>3007</v>
      </c>
      <c r="B62" s="63" t="s">
        <v>407</v>
      </c>
      <c r="C62" s="63" t="s">
        <v>331</v>
      </c>
      <c r="D62" s="63" t="s">
        <v>332</v>
      </c>
      <c r="E62" s="63" t="s">
        <v>363</v>
      </c>
      <c r="F62" t="str">
        <f t="shared" si="0"/>
        <v>K012</v>
      </c>
      <c r="G62" t="str">
        <f t="shared" si="1"/>
        <v>-</v>
      </c>
      <c r="H62" t="str">
        <f t="shared" si="2"/>
        <v>LocalBus</v>
      </c>
    </row>
    <row r="63" spans="1:8" x14ac:dyDescent="0.25">
      <c r="A63" s="63">
        <v>3008</v>
      </c>
      <c r="B63" s="63" t="s">
        <v>408</v>
      </c>
      <c r="C63" s="63" t="s">
        <v>331</v>
      </c>
      <c r="D63" s="63" t="s">
        <v>332</v>
      </c>
      <c r="E63" s="63">
        <v>15</v>
      </c>
      <c r="F63" t="str">
        <f t="shared" si="0"/>
        <v>K013</v>
      </c>
      <c r="G63">
        <f t="shared" si="1"/>
        <v>15</v>
      </c>
      <c r="H63" t="str">
        <f t="shared" si="2"/>
        <v>LocalBus</v>
      </c>
    </row>
    <row r="64" spans="1:8" x14ac:dyDescent="0.25">
      <c r="A64" s="63">
        <v>3009</v>
      </c>
      <c r="B64" s="63" t="s">
        <v>409</v>
      </c>
      <c r="C64" s="63" t="s">
        <v>331</v>
      </c>
      <c r="D64" s="63" t="s">
        <v>332</v>
      </c>
      <c r="E64" s="63">
        <v>15</v>
      </c>
      <c r="F64" t="str">
        <f t="shared" si="0"/>
        <v>K017</v>
      </c>
      <c r="G64">
        <f t="shared" si="1"/>
        <v>15</v>
      </c>
      <c r="H64" t="str">
        <f t="shared" si="2"/>
        <v>LocalBus</v>
      </c>
    </row>
    <row r="65" spans="1:8" x14ac:dyDescent="0.25">
      <c r="A65" s="63">
        <v>3010</v>
      </c>
      <c r="B65" s="63" t="s">
        <v>410</v>
      </c>
      <c r="C65" s="63" t="s">
        <v>331</v>
      </c>
      <c r="D65" s="63" t="s">
        <v>332</v>
      </c>
      <c r="E65" s="63">
        <v>25</v>
      </c>
      <c r="F65" t="str">
        <f t="shared" si="0"/>
        <v>K017</v>
      </c>
      <c r="G65">
        <f t="shared" si="1"/>
        <v>25</v>
      </c>
      <c r="H65" t="str">
        <f t="shared" si="2"/>
        <v>LocalBus</v>
      </c>
    </row>
    <row r="66" spans="1:8" x14ac:dyDescent="0.25">
      <c r="A66" s="63">
        <v>3011</v>
      </c>
      <c r="B66" s="63" t="s">
        <v>411</v>
      </c>
      <c r="C66" s="63" t="s">
        <v>331</v>
      </c>
      <c r="D66" s="63" t="s">
        <v>332</v>
      </c>
      <c r="E66" s="63">
        <v>30</v>
      </c>
      <c r="F66" t="str">
        <f t="shared" si="0"/>
        <v>K020</v>
      </c>
      <c r="G66">
        <f t="shared" si="1"/>
        <v>30</v>
      </c>
      <c r="H66" t="str">
        <f t="shared" si="2"/>
        <v>LocalBus</v>
      </c>
    </row>
    <row r="67" spans="1:8" x14ac:dyDescent="0.25">
      <c r="A67" s="63">
        <v>3012</v>
      </c>
      <c r="B67" s="63" t="s">
        <v>412</v>
      </c>
      <c r="C67" s="63" t="s">
        <v>331</v>
      </c>
      <c r="D67" s="63" t="s">
        <v>332</v>
      </c>
      <c r="E67" s="63">
        <v>15</v>
      </c>
      <c r="F67" t="str">
        <f t="shared" ref="F67:F130" si="3">LEFT(B67,LEN(B67)-2)</f>
        <v>K020</v>
      </c>
      <c r="G67">
        <f t="shared" ref="G67:G130" si="4">E67</f>
        <v>15</v>
      </c>
      <c r="H67" t="str">
        <f t="shared" ref="H67:H130" si="5">D67</f>
        <v>LocalBus</v>
      </c>
    </row>
    <row r="68" spans="1:8" x14ac:dyDescent="0.25">
      <c r="A68" s="63">
        <v>3013</v>
      </c>
      <c r="B68" s="63" t="s">
        <v>413</v>
      </c>
      <c r="C68" s="63" t="s">
        <v>331</v>
      </c>
      <c r="D68" s="63" t="s">
        <v>332</v>
      </c>
      <c r="E68" s="63">
        <v>4</v>
      </c>
      <c r="F68" t="str">
        <f t="shared" si="3"/>
        <v>K021</v>
      </c>
      <c r="G68">
        <f t="shared" si="4"/>
        <v>4</v>
      </c>
      <c r="H68" t="str">
        <f t="shared" si="5"/>
        <v>LocalBus</v>
      </c>
    </row>
    <row r="69" spans="1:8" x14ac:dyDescent="0.25">
      <c r="A69" s="63">
        <v>3016</v>
      </c>
      <c r="B69" s="63" t="s">
        <v>414</v>
      </c>
      <c r="C69" s="63" t="s">
        <v>331</v>
      </c>
      <c r="D69" s="63" t="s">
        <v>332</v>
      </c>
      <c r="E69" s="63" t="s">
        <v>363</v>
      </c>
      <c r="F69" t="str">
        <f t="shared" si="3"/>
        <v>K023</v>
      </c>
      <c r="G69" t="str">
        <f t="shared" si="4"/>
        <v>-</v>
      </c>
      <c r="H69" t="str">
        <f t="shared" si="5"/>
        <v>LocalBus</v>
      </c>
    </row>
    <row r="70" spans="1:8" x14ac:dyDescent="0.25">
      <c r="A70" s="63">
        <v>3017</v>
      </c>
      <c r="B70" s="63" t="s">
        <v>415</v>
      </c>
      <c r="C70" s="63" t="s">
        <v>331</v>
      </c>
      <c r="D70" s="63" t="s">
        <v>332</v>
      </c>
      <c r="E70" s="63">
        <v>1</v>
      </c>
      <c r="F70" t="str">
        <f t="shared" si="3"/>
        <v>K023</v>
      </c>
      <c r="G70">
        <f t="shared" si="4"/>
        <v>1</v>
      </c>
      <c r="H70" t="str">
        <f t="shared" si="5"/>
        <v>LocalBus</v>
      </c>
    </row>
    <row r="71" spans="1:8" x14ac:dyDescent="0.25">
      <c r="A71" s="63">
        <v>3018</v>
      </c>
      <c r="B71" s="63" t="s">
        <v>416</v>
      </c>
      <c r="C71" s="63" t="s">
        <v>331</v>
      </c>
      <c r="D71" s="63" t="s">
        <v>332</v>
      </c>
      <c r="E71" s="63" t="s">
        <v>363</v>
      </c>
      <c r="F71" t="str">
        <f t="shared" si="3"/>
        <v>K024</v>
      </c>
      <c r="G71" t="str">
        <f t="shared" si="4"/>
        <v>-</v>
      </c>
      <c r="H71" t="str">
        <f t="shared" si="5"/>
        <v>LocalBus</v>
      </c>
    </row>
    <row r="72" spans="1:8" x14ac:dyDescent="0.25">
      <c r="A72" s="63">
        <v>3019</v>
      </c>
      <c r="B72" s="63" t="s">
        <v>417</v>
      </c>
      <c r="C72" s="63" t="s">
        <v>331</v>
      </c>
      <c r="D72" s="63" t="s">
        <v>332</v>
      </c>
      <c r="E72" s="63">
        <v>1</v>
      </c>
      <c r="F72" t="str">
        <f t="shared" si="3"/>
        <v>K025</v>
      </c>
      <c r="G72">
        <f t="shared" si="4"/>
        <v>1</v>
      </c>
      <c r="H72" t="str">
        <f t="shared" si="5"/>
        <v>LocalBus</v>
      </c>
    </row>
    <row r="73" spans="1:8" x14ac:dyDescent="0.25">
      <c r="A73" s="63">
        <v>3020</v>
      </c>
      <c r="B73" s="63" t="s">
        <v>418</v>
      </c>
      <c r="C73" s="63" t="s">
        <v>331</v>
      </c>
      <c r="D73" s="63" t="s">
        <v>332</v>
      </c>
      <c r="E73" s="63">
        <v>58</v>
      </c>
      <c r="F73" t="str">
        <f t="shared" si="3"/>
        <v>K026</v>
      </c>
      <c r="G73">
        <f t="shared" si="4"/>
        <v>58</v>
      </c>
      <c r="H73" t="str">
        <f t="shared" si="5"/>
        <v>LocalBus</v>
      </c>
    </row>
    <row r="74" spans="1:8" x14ac:dyDescent="0.25">
      <c r="A74" s="63">
        <v>3022</v>
      </c>
      <c r="B74" s="63" t="s">
        <v>419</v>
      </c>
      <c r="C74" s="63" t="s">
        <v>331</v>
      </c>
      <c r="D74" s="63" t="s">
        <v>332</v>
      </c>
      <c r="E74" s="63">
        <v>6</v>
      </c>
      <c r="F74" t="str">
        <f t="shared" si="3"/>
        <v>K029</v>
      </c>
      <c r="G74">
        <f t="shared" si="4"/>
        <v>6</v>
      </c>
      <c r="H74" t="str">
        <f t="shared" si="5"/>
        <v>LocalBus</v>
      </c>
    </row>
    <row r="75" spans="1:8" x14ac:dyDescent="0.25">
      <c r="A75" s="63">
        <v>3023</v>
      </c>
      <c r="B75" s="63" t="s">
        <v>420</v>
      </c>
      <c r="C75" s="63" t="s">
        <v>331</v>
      </c>
      <c r="D75" s="63" t="s">
        <v>332</v>
      </c>
      <c r="E75" s="63">
        <v>102</v>
      </c>
      <c r="F75" t="str">
        <f t="shared" si="3"/>
        <v>K032</v>
      </c>
      <c r="G75">
        <f t="shared" si="4"/>
        <v>102</v>
      </c>
      <c r="H75" t="str">
        <f t="shared" si="5"/>
        <v>LocalBus</v>
      </c>
    </row>
    <row r="76" spans="1:8" x14ac:dyDescent="0.25">
      <c r="A76" s="63">
        <v>3026</v>
      </c>
      <c r="B76" s="63" t="s">
        <v>421</v>
      </c>
      <c r="C76" s="63" t="s">
        <v>331</v>
      </c>
      <c r="D76" s="63" t="s">
        <v>332</v>
      </c>
      <c r="E76" s="63">
        <v>30</v>
      </c>
      <c r="F76" t="str">
        <f t="shared" si="3"/>
        <v>K034</v>
      </c>
      <c r="G76">
        <f t="shared" si="4"/>
        <v>30</v>
      </c>
      <c r="H76" t="str">
        <f t="shared" si="5"/>
        <v>LocalBus</v>
      </c>
    </row>
    <row r="77" spans="1:8" x14ac:dyDescent="0.25">
      <c r="A77" s="63">
        <v>3027</v>
      </c>
      <c r="B77" s="63" t="s">
        <v>422</v>
      </c>
      <c r="C77" s="63" t="s">
        <v>331</v>
      </c>
      <c r="D77" s="63" t="s">
        <v>332</v>
      </c>
      <c r="E77" s="63" t="s">
        <v>363</v>
      </c>
      <c r="F77" t="str">
        <f t="shared" si="3"/>
        <v>K035</v>
      </c>
      <c r="G77" t="str">
        <f t="shared" si="4"/>
        <v>-</v>
      </c>
      <c r="H77" t="str">
        <f t="shared" si="5"/>
        <v>LocalBus</v>
      </c>
    </row>
    <row r="78" spans="1:8" x14ac:dyDescent="0.25">
      <c r="A78" s="63">
        <v>3028</v>
      </c>
      <c r="B78" s="63" t="s">
        <v>423</v>
      </c>
      <c r="C78" s="63" t="s">
        <v>331</v>
      </c>
      <c r="D78" s="63" t="s">
        <v>332</v>
      </c>
      <c r="E78" s="63">
        <v>30</v>
      </c>
      <c r="F78" t="str">
        <f t="shared" si="3"/>
        <v>K036</v>
      </c>
      <c r="G78">
        <f t="shared" si="4"/>
        <v>30</v>
      </c>
      <c r="H78" t="str">
        <f t="shared" si="5"/>
        <v>LocalBus</v>
      </c>
    </row>
    <row r="79" spans="1:8" x14ac:dyDescent="0.25">
      <c r="A79" s="63">
        <v>3029</v>
      </c>
      <c r="B79" s="63" t="s">
        <v>424</v>
      </c>
      <c r="C79" s="63" t="s">
        <v>331</v>
      </c>
      <c r="D79" s="63" t="s">
        <v>332</v>
      </c>
      <c r="E79" s="63" t="s">
        <v>363</v>
      </c>
      <c r="F79" t="str">
        <f t="shared" si="3"/>
        <v>K037</v>
      </c>
      <c r="G79" t="str">
        <f t="shared" si="4"/>
        <v>-</v>
      </c>
      <c r="H79" t="str">
        <f t="shared" si="5"/>
        <v>LocalBus</v>
      </c>
    </row>
    <row r="80" spans="1:8" x14ac:dyDescent="0.25">
      <c r="A80" s="63">
        <v>3030</v>
      </c>
      <c r="B80" s="63" t="s">
        <v>425</v>
      </c>
      <c r="C80" s="63" t="s">
        <v>331</v>
      </c>
      <c r="D80" s="63" t="s">
        <v>332</v>
      </c>
      <c r="E80" s="63" t="s">
        <v>363</v>
      </c>
      <c r="F80" t="str">
        <f t="shared" si="3"/>
        <v>K041</v>
      </c>
      <c r="G80" t="str">
        <f t="shared" si="4"/>
        <v>-</v>
      </c>
      <c r="H80" t="str">
        <f t="shared" si="5"/>
        <v>LocalBus</v>
      </c>
    </row>
    <row r="81" spans="1:8" x14ac:dyDescent="0.25">
      <c r="A81" s="63">
        <v>3031</v>
      </c>
      <c r="B81" s="63" t="s">
        <v>426</v>
      </c>
      <c r="C81" s="63" t="s">
        <v>331</v>
      </c>
      <c r="D81" s="63" t="s">
        <v>332</v>
      </c>
      <c r="E81" s="63" t="s">
        <v>363</v>
      </c>
      <c r="F81" t="str">
        <f t="shared" si="3"/>
        <v>K043</v>
      </c>
      <c r="G81" t="str">
        <f t="shared" si="4"/>
        <v>-</v>
      </c>
      <c r="H81" t="str">
        <f t="shared" si="5"/>
        <v>LocalBus</v>
      </c>
    </row>
    <row r="82" spans="1:8" x14ac:dyDescent="0.25">
      <c r="A82" s="63">
        <v>3032</v>
      </c>
      <c r="B82" s="63" t="s">
        <v>427</v>
      </c>
      <c r="C82" s="63" t="s">
        <v>331</v>
      </c>
      <c r="D82" s="63" t="s">
        <v>332</v>
      </c>
      <c r="E82" s="63" t="s">
        <v>363</v>
      </c>
      <c r="F82" t="str">
        <f t="shared" si="3"/>
        <v>K081</v>
      </c>
      <c r="G82" t="str">
        <f t="shared" si="4"/>
        <v>-</v>
      </c>
      <c r="H82" t="str">
        <f t="shared" si="5"/>
        <v>LocalBus</v>
      </c>
    </row>
    <row r="83" spans="1:8" x14ac:dyDescent="0.25">
      <c r="A83" s="63">
        <v>3035</v>
      </c>
      <c r="B83" s="63" t="s">
        <v>428</v>
      </c>
      <c r="C83" s="63" t="s">
        <v>331</v>
      </c>
      <c r="D83" s="63" t="s">
        <v>332</v>
      </c>
      <c r="E83" s="63">
        <v>3</v>
      </c>
      <c r="F83" t="str">
        <f t="shared" si="3"/>
        <v>K086</v>
      </c>
      <c r="G83">
        <f t="shared" si="4"/>
        <v>3</v>
      </c>
      <c r="H83" t="str">
        <f t="shared" si="5"/>
        <v>LocalBus</v>
      </c>
    </row>
    <row r="84" spans="1:8" x14ac:dyDescent="0.25">
      <c r="A84" s="63">
        <v>3036</v>
      </c>
      <c r="B84" s="63" t="s">
        <v>429</v>
      </c>
      <c r="C84" s="63" t="s">
        <v>331</v>
      </c>
      <c r="D84" s="63" t="s">
        <v>332</v>
      </c>
      <c r="E84" s="63">
        <v>7</v>
      </c>
      <c r="F84" t="str">
        <f t="shared" si="3"/>
        <v>K086</v>
      </c>
      <c r="G84">
        <f t="shared" si="4"/>
        <v>7</v>
      </c>
      <c r="H84" t="str">
        <f t="shared" si="5"/>
        <v>LocalBus</v>
      </c>
    </row>
    <row r="85" spans="1:8" x14ac:dyDescent="0.25">
      <c r="A85" s="63">
        <v>3039</v>
      </c>
      <c r="B85" s="63" t="s">
        <v>430</v>
      </c>
      <c r="C85" s="63" t="s">
        <v>331</v>
      </c>
      <c r="D85" s="63" t="s">
        <v>332</v>
      </c>
      <c r="E85" s="63">
        <v>14</v>
      </c>
      <c r="F85" t="str">
        <f t="shared" si="3"/>
        <v>K091</v>
      </c>
      <c r="G85">
        <f t="shared" si="4"/>
        <v>14</v>
      </c>
      <c r="H85" t="str">
        <f t="shared" si="5"/>
        <v>LocalBus</v>
      </c>
    </row>
    <row r="86" spans="1:8" x14ac:dyDescent="0.25">
      <c r="A86" s="63">
        <v>3040</v>
      </c>
      <c r="B86" s="63" t="s">
        <v>431</v>
      </c>
      <c r="C86" s="63" t="s">
        <v>331</v>
      </c>
      <c r="D86" s="63" t="s">
        <v>332</v>
      </c>
      <c r="E86" s="63">
        <v>31</v>
      </c>
      <c r="F86" t="str">
        <f t="shared" si="3"/>
        <v>K091</v>
      </c>
      <c r="G86">
        <f t="shared" si="4"/>
        <v>31</v>
      </c>
      <c r="H86" t="str">
        <f t="shared" si="5"/>
        <v>LocalBus</v>
      </c>
    </row>
    <row r="87" spans="1:8" x14ac:dyDescent="0.25">
      <c r="A87" s="63">
        <v>3041</v>
      </c>
      <c r="B87" s="63" t="s">
        <v>432</v>
      </c>
      <c r="C87" s="63" t="s">
        <v>331</v>
      </c>
      <c r="D87" s="63" t="s">
        <v>332</v>
      </c>
      <c r="E87" s="63">
        <v>2</v>
      </c>
      <c r="F87" t="str">
        <f t="shared" si="3"/>
        <v>K092</v>
      </c>
      <c r="G87">
        <f t="shared" si="4"/>
        <v>2</v>
      </c>
      <c r="H87" t="str">
        <f t="shared" si="5"/>
        <v>LocalBus</v>
      </c>
    </row>
    <row r="88" spans="1:8" x14ac:dyDescent="0.25">
      <c r="A88" s="63">
        <v>3078</v>
      </c>
      <c r="B88" s="63" t="s">
        <v>433</v>
      </c>
      <c r="C88" s="63" t="s">
        <v>331</v>
      </c>
      <c r="D88" s="63" t="s">
        <v>332</v>
      </c>
      <c r="E88" s="63">
        <v>43</v>
      </c>
      <c r="F88" t="str">
        <f t="shared" si="3"/>
        <v>KPRD</v>
      </c>
      <c r="G88">
        <f t="shared" si="4"/>
        <v>43</v>
      </c>
      <c r="H88" t="str">
        <f t="shared" si="5"/>
        <v>LocalBus</v>
      </c>
    </row>
    <row r="89" spans="1:8" x14ac:dyDescent="0.25">
      <c r="A89" s="63">
        <v>4005</v>
      </c>
      <c r="B89" s="63" t="s">
        <v>438</v>
      </c>
      <c r="C89" s="63" t="s">
        <v>331</v>
      </c>
      <c r="D89" s="63" t="s">
        <v>332</v>
      </c>
      <c r="E89" s="63">
        <v>1010</v>
      </c>
      <c r="F89" t="str">
        <f t="shared" si="3"/>
        <v>M003</v>
      </c>
      <c r="G89">
        <f t="shared" si="4"/>
        <v>1010</v>
      </c>
      <c r="H89" t="str">
        <f t="shared" si="5"/>
        <v>LocalBus</v>
      </c>
    </row>
    <row r="90" spans="1:8" x14ac:dyDescent="0.25">
      <c r="A90" s="63">
        <v>4006</v>
      </c>
      <c r="B90" s="63" t="s">
        <v>439</v>
      </c>
      <c r="C90" s="63" t="s">
        <v>331</v>
      </c>
      <c r="D90" s="63" t="s">
        <v>332</v>
      </c>
      <c r="E90" s="63">
        <v>1141</v>
      </c>
      <c r="F90" t="str">
        <f t="shared" si="3"/>
        <v>M003</v>
      </c>
      <c r="G90">
        <f t="shared" si="4"/>
        <v>1141</v>
      </c>
      <c r="H90" t="str">
        <f t="shared" si="5"/>
        <v>LocalBus</v>
      </c>
    </row>
    <row r="91" spans="1:8" x14ac:dyDescent="0.25">
      <c r="A91" s="63">
        <v>4009</v>
      </c>
      <c r="B91" s="63" t="s">
        <v>442</v>
      </c>
      <c r="C91" s="63" t="s">
        <v>331</v>
      </c>
      <c r="D91" s="63" t="s">
        <v>332</v>
      </c>
      <c r="E91" s="63">
        <v>1398</v>
      </c>
      <c r="F91" t="str">
        <f t="shared" si="3"/>
        <v>M005</v>
      </c>
      <c r="G91">
        <f t="shared" si="4"/>
        <v>1398</v>
      </c>
      <c r="H91" t="str">
        <f t="shared" si="5"/>
        <v>LocalBus</v>
      </c>
    </row>
    <row r="92" spans="1:8" x14ac:dyDescent="0.25">
      <c r="A92" s="63">
        <v>4010</v>
      </c>
      <c r="B92" s="63" t="s">
        <v>443</v>
      </c>
      <c r="C92" s="63" t="s">
        <v>331</v>
      </c>
      <c r="D92" s="63" t="s">
        <v>332</v>
      </c>
      <c r="E92" s="63">
        <v>273</v>
      </c>
      <c r="F92" t="str">
        <f t="shared" si="3"/>
        <v>M005</v>
      </c>
      <c r="G92">
        <f t="shared" si="4"/>
        <v>273</v>
      </c>
      <c r="H92" t="str">
        <f t="shared" si="5"/>
        <v>LocalBus</v>
      </c>
    </row>
    <row r="93" spans="1:8" x14ac:dyDescent="0.25">
      <c r="A93" s="63">
        <v>4011</v>
      </c>
      <c r="B93" s="63" t="s">
        <v>444</v>
      </c>
      <c r="C93" s="63" t="s">
        <v>331</v>
      </c>
      <c r="D93" s="63" t="s">
        <v>332</v>
      </c>
      <c r="E93" s="63">
        <v>1752</v>
      </c>
      <c r="F93" t="str">
        <f t="shared" si="3"/>
        <v>M007</v>
      </c>
      <c r="G93">
        <f t="shared" si="4"/>
        <v>1752</v>
      </c>
      <c r="H93" t="str">
        <f t="shared" si="5"/>
        <v>LocalBus</v>
      </c>
    </row>
    <row r="94" spans="1:8" x14ac:dyDescent="0.25">
      <c r="A94" s="63">
        <v>4012</v>
      </c>
      <c r="B94" s="63" t="s">
        <v>445</v>
      </c>
      <c r="C94" s="63" t="s">
        <v>331</v>
      </c>
      <c r="D94" s="63" t="s">
        <v>332</v>
      </c>
      <c r="E94" s="63">
        <v>2108</v>
      </c>
      <c r="F94" t="str">
        <f t="shared" si="3"/>
        <v>M007</v>
      </c>
      <c r="G94">
        <f t="shared" si="4"/>
        <v>2108</v>
      </c>
      <c r="H94" t="str">
        <f t="shared" si="5"/>
        <v>LocalBus</v>
      </c>
    </row>
    <row r="95" spans="1:8" x14ac:dyDescent="0.25">
      <c r="A95" s="63">
        <v>4017</v>
      </c>
      <c r="B95" s="63" t="s">
        <v>452</v>
      </c>
      <c r="C95" s="63" t="s">
        <v>331</v>
      </c>
      <c r="D95" s="63" t="s">
        <v>332</v>
      </c>
      <c r="E95" s="63">
        <v>1299</v>
      </c>
      <c r="F95" t="str">
        <f t="shared" si="3"/>
        <v>M00A</v>
      </c>
      <c r="G95">
        <f t="shared" si="4"/>
        <v>1299</v>
      </c>
      <c r="H95" t="str">
        <f t="shared" si="5"/>
        <v>LocalBus</v>
      </c>
    </row>
    <row r="96" spans="1:8" x14ac:dyDescent="0.25">
      <c r="A96" s="63">
        <v>4018</v>
      </c>
      <c r="B96" s="63" t="s">
        <v>453</v>
      </c>
      <c r="C96" s="63" t="s">
        <v>331</v>
      </c>
      <c r="D96" s="63" t="s">
        <v>332</v>
      </c>
      <c r="E96" s="63">
        <v>1617</v>
      </c>
      <c r="F96" t="str">
        <f t="shared" si="3"/>
        <v>M00A</v>
      </c>
      <c r="G96">
        <f t="shared" si="4"/>
        <v>1617</v>
      </c>
      <c r="H96" t="str">
        <f t="shared" si="5"/>
        <v>LocalBus</v>
      </c>
    </row>
    <row r="97" spans="1:8" x14ac:dyDescent="0.25">
      <c r="A97" s="63">
        <v>4019</v>
      </c>
      <c r="B97" s="63" t="s">
        <v>454</v>
      </c>
      <c r="C97" s="63" t="s">
        <v>331</v>
      </c>
      <c r="D97" s="63" t="s">
        <v>332</v>
      </c>
      <c r="E97" s="63">
        <v>176</v>
      </c>
      <c r="F97" t="str">
        <f t="shared" si="3"/>
        <v>M00B</v>
      </c>
      <c r="G97">
        <f t="shared" si="4"/>
        <v>176</v>
      </c>
      <c r="H97" t="str">
        <f t="shared" si="5"/>
        <v>LocalBus</v>
      </c>
    </row>
    <row r="98" spans="1:8" x14ac:dyDescent="0.25">
      <c r="A98" s="63">
        <v>4020</v>
      </c>
      <c r="B98" s="63" t="s">
        <v>455</v>
      </c>
      <c r="C98" s="63" t="s">
        <v>331</v>
      </c>
      <c r="D98" s="63" t="s">
        <v>332</v>
      </c>
      <c r="E98" s="63">
        <v>9</v>
      </c>
      <c r="F98" t="str">
        <f t="shared" si="3"/>
        <v>M00B</v>
      </c>
      <c r="G98">
        <f t="shared" si="4"/>
        <v>9</v>
      </c>
      <c r="H98" t="str">
        <f t="shared" si="5"/>
        <v>LocalBus</v>
      </c>
    </row>
    <row r="99" spans="1:8" x14ac:dyDescent="0.25">
      <c r="A99" s="63">
        <v>4021</v>
      </c>
      <c r="B99" s="63" t="s">
        <v>456</v>
      </c>
      <c r="C99" s="63" t="s">
        <v>331</v>
      </c>
      <c r="D99" s="63" t="s">
        <v>332</v>
      </c>
      <c r="E99" s="63">
        <v>324</v>
      </c>
      <c r="F99" t="str">
        <f t="shared" si="3"/>
        <v>M00C</v>
      </c>
      <c r="G99">
        <f t="shared" si="4"/>
        <v>324</v>
      </c>
      <c r="H99" t="str">
        <f t="shared" si="5"/>
        <v>LocalBus</v>
      </c>
    </row>
    <row r="100" spans="1:8" x14ac:dyDescent="0.25">
      <c r="A100" s="63">
        <v>4022</v>
      </c>
      <c r="B100" s="63" t="s">
        <v>457</v>
      </c>
      <c r="C100" s="63" t="s">
        <v>331</v>
      </c>
      <c r="D100" s="63" t="s">
        <v>332</v>
      </c>
      <c r="E100" s="63">
        <v>1561</v>
      </c>
      <c r="F100" t="str">
        <f t="shared" si="3"/>
        <v>M00C</v>
      </c>
      <c r="G100">
        <f t="shared" si="4"/>
        <v>1561</v>
      </c>
      <c r="H100" t="str">
        <f t="shared" si="5"/>
        <v>LocalBus</v>
      </c>
    </row>
    <row r="101" spans="1:8" x14ac:dyDescent="0.25">
      <c r="A101" s="63">
        <v>4023</v>
      </c>
      <c r="B101" s="63" t="s">
        <v>458</v>
      </c>
      <c r="C101" s="63" t="s">
        <v>331</v>
      </c>
      <c r="D101" s="63" t="s">
        <v>332</v>
      </c>
      <c r="E101" s="63">
        <v>1156</v>
      </c>
      <c r="F101" t="str">
        <f t="shared" si="3"/>
        <v>M00D</v>
      </c>
      <c r="G101">
        <f t="shared" si="4"/>
        <v>1156</v>
      </c>
      <c r="H101" t="str">
        <f t="shared" si="5"/>
        <v>LocalBus</v>
      </c>
    </row>
    <row r="102" spans="1:8" x14ac:dyDescent="0.25">
      <c r="A102" s="63">
        <v>4024</v>
      </c>
      <c r="B102" s="63" t="s">
        <v>459</v>
      </c>
      <c r="C102" s="63" t="s">
        <v>331</v>
      </c>
      <c r="D102" s="63" t="s">
        <v>332</v>
      </c>
      <c r="E102" s="63">
        <v>1147</v>
      </c>
      <c r="F102" t="str">
        <f t="shared" si="3"/>
        <v>M00D</v>
      </c>
      <c r="G102">
        <f t="shared" si="4"/>
        <v>1147</v>
      </c>
      <c r="H102" t="str">
        <f t="shared" si="5"/>
        <v>LocalBus</v>
      </c>
    </row>
    <row r="103" spans="1:8" x14ac:dyDescent="0.25">
      <c r="A103" s="63">
        <v>4025</v>
      </c>
      <c r="B103" s="63" t="s">
        <v>460</v>
      </c>
      <c r="C103" s="63" t="s">
        <v>331</v>
      </c>
      <c r="D103" s="63" t="s">
        <v>332</v>
      </c>
      <c r="E103" s="63">
        <v>3484</v>
      </c>
      <c r="F103" t="str">
        <f t="shared" si="3"/>
        <v>M00E</v>
      </c>
      <c r="G103">
        <f t="shared" si="4"/>
        <v>3484</v>
      </c>
      <c r="H103" t="str">
        <f t="shared" si="5"/>
        <v>LocalBus</v>
      </c>
    </row>
    <row r="104" spans="1:8" x14ac:dyDescent="0.25">
      <c r="A104" s="63">
        <v>4026</v>
      </c>
      <c r="B104" s="63" t="s">
        <v>461</v>
      </c>
      <c r="C104" s="63" t="s">
        <v>331</v>
      </c>
      <c r="D104" s="63" t="s">
        <v>332</v>
      </c>
      <c r="E104" s="63">
        <v>2698</v>
      </c>
      <c r="F104" t="str">
        <f t="shared" si="3"/>
        <v>M00E</v>
      </c>
      <c r="G104">
        <f t="shared" si="4"/>
        <v>2698</v>
      </c>
      <c r="H104" t="str">
        <f t="shared" si="5"/>
        <v>LocalBus</v>
      </c>
    </row>
    <row r="105" spans="1:8" x14ac:dyDescent="0.25">
      <c r="A105" s="63">
        <v>4029</v>
      </c>
      <c r="B105" s="63" t="s">
        <v>464</v>
      </c>
      <c r="C105" s="63" t="s">
        <v>331</v>
      </c>
      <c r="D105" s="63" t="s">
        <v>332</v>
      </c>
      <c r="E105" s="63" t="s">
        <v>363</v>
      </c>
      <c r="F105" t="str">
        <f t="shared" si="3"/>
        <v>M011</v>
      </c>
      <c r="G105" t="str">
        <f t="shared" si="4"/>
        <v>-</v>
      </c>
      <c r="H105" t="str">
        <f t="shared" si="5"/>
        <v>LocalBus</v>
      </c>
    </row>
    <row r="106" spans="1:8" x14ac:dyDescent="0.25">
      <c r="A106" s="63">
        <v>4030</v>
      </c>
      <c r="B106" s="63" t="s">
        <v>465</v>
      </c>
      <c r="C106" s="63" t="s">
        <v>331</v>
      </c>
      <c r="D106" s="63" t="s">
        <v>332</v>
      </c>
      <c r="E106" s="63" t="s">
        <v>363</v>
      </c>
      <c r="F106" t="str">
        <f t="shared" si="3"/>
        <v>M011</v>
      </c>
      <c r="G106" t="str">
        <f t="shared" si="4"/>
        <v>-</v>
      </c>
      <c r="H106" t="str">
        <f t="shared" si="5"/>
        <v>LocalBus</v>
      </c>
    </row>
    <row r="107" spans="1:8" x14ac:dyDescent="0.25">
      <c r="A107" s="63">
        <v>4071</v>
      </c>
      <c r="B107" s="63" t="s">
        <v>496</v>
      </c>
      <c r="C107" s="63" t="s">
        <v>331</v>
      </c>
      <c r="D107" s="63" t="s">
        <v>332</v>
      </c>
      <c r="E107" s="63">
        <v>441</v>
      </c>
      <c r="F107" t="str">
        <f t="shared" si="3"/>
        <v>M036</v>
      </c>
      <c r="G107">
        <f t="shared" si="4"/>
        <v>441</v>
      </c>
      <c r="H107" t="str">
        <f t="shared" si="5"/>
        <v>LocalBus</v>
      </c>
    </row>
    <row r="108" spans="1:8" x14ac:dyDescent="0.25">
      <c r="A108" s="63">
        <v>4072</v>
      </c>
      <c r="B108" s="63" t="s">
        <v>497</v>
      </c>
      <c r="C108" s="63" t="s">
        <v>331</v>
      </c>
      <c r="D108" s="63" t="s">
        <v>332</v>
      </c>
      <c r="E108" s="63">
        <v>974</v>
      </c>
      <c r="F108" t="str">
        <f t="shared" si="3"/>
        <v>M036</v>
      </c>
      <c r="G108">
        <f t="shared" si="4"/>
        <v>974</v>
      </c>
      <c r="H108" t="str">
        <f t="shared" si="5"/>
        <v>LocalBus</v>
      </c>
    </row>
    <row r="109" spans="1:8" x14ac:dyDescent="0.25">
      <c r="A109" s="63">
        <v>4082</v>
      </c>
      <c r="B109" s="63" t="s">
        <v>505</v>
      </c>
      <c r="C109" s="63" t="s">
        <v>331</v>
      </c>
      <c r="D109" s="63" t="s">
        <v>332</v>
      </c>
      <c r="E109" s="63">
        <v>1099</v>
      </c>
      <c r="F109" t="str">
        <f t="shared" si="3"/>
        <v>M044</v>
      </c>
      <c r="G109">
        <f t="shared" si="4"/>
        <v>1099</v>
      </c>
      <c r="H109" t="str">
        <f t="shared" si="5"/>
        <v>LocalBus</v>
      </c>
    </row>
    <row r="110" spans="1:8" x14ac:dyDescent="0.25">
      <c r="A110" s="63">
        <v>4083</v>
      </c>
      <c r="B110" s="63" t="s">
        <v>506</v>
      </c>
      <c r="C110" s="63" t="s">
        <v>331</v>
      </c>
      <c r="D110" s="63" t="s">
        <v>332</v>
      </c>
      <c r="E110" s="63">
        <v>843</v>
      </c>
      <c r="F110" t="str">
        <f t="shared" si="3"/>
        <v>M044</v>
      </c>
      <c r="G110">
        <f t="shared" si="4"/>
        <v>843</v>
      </c>
      <c r="H110" t="str">
        <f t="shared" si="5"/>
        <v>LocalBus</v>
      </c>
    </row>
    <row r="111" spans="1:8" x14ac:dyDescent="0.25">
      <c r="A111" s="63">
        <v>4086</v>
      </c>
      <c r="B111" s="63" t="s">
        <v>509</v>
      </c>
      <c r="C111" s="63" t="s">
        <v>331</v>
      </c>
      <c r="D111" s="63" t="s">
        <v>332</v>
      </c>
      <c r="E111" s="63">
        <v>756</v>
      </c>
      <c r="F111" t="str">
        <f t="shared" si="3"/>
        <v>M048</v>
      </c>
      <c r="G111">
        <f t="shared" si="4"/>
        <v>756</v>
      </c>
      <c r="H111" t="str">
        <f t="shared" si="5"/>
        <v>LocalBus</v>
      </c>
    </row>
    <row r="112" spans="1:8" x14ac:dyDescent="0.25">
      <c r="A112" s="63">
        <v>4087</v>
      </c>
      <c r="B112" s="63" t="s">
        <v>510</v>
      </c>
      <c r="C112" s="63" t="s">
        <v>331</v>
      </c>
      <c r="D112" s="63" t="s">
        <v>332</v>
      </c>
      <c r="E112" s="63">
        <v>632</v>
      </c>
      <c r="F112" t="str">
        <f t="shared" si="3"/>
        <v>M048</v>
      </c>
      <c r="G112">
        <f t="shared" si="4"/>
        <v>632</v>
      </c>
      <c r="H112" t="str">
        <f t="shared" si="5"/>
        <v>LocalBus</v>
      </c>
    </row>
    <row r="113" spans="1:8" x14ac:dyDescent="0.25">
      <c r="A113" s="63">
        <v>4088</v>
      </c>
      <c r="B113" s="63" t="s">
        <v>511</v>
      </c>
      <c r="C113" s="63" t="s">
        <v>331</v>
      </c>
      <c r="D113" s="63" t="s">
        <v>332</v>
      </c>
      <c r="E113" s="63">
        <v>8</v>
      </c>
      <c r="F113" t="str">
        <f t="shared" si="3"/>
        <v>M049</v>
      </c>
      <c r="G113">
        <f t="shared" si="4"/>
        <v>8</v>
      </c>
      <c r="H113" t="str">
        <f t="shared" si="5"/>
        <v>LocalBus</v>
      </c>
    </row>
    <row r="114" spans="1:8" x14ac:dyDescent="0.25">
      <c r="A114" s="63">
        <v>4089</v>
      </c>
      <c r="B114" s="63" t="s">
        <v>512</v>
      </c>
      <c r="C114" s="63" t="s">
        <v>331</v>
      </c>
      <c r="D114" s="63" t="s">
        <v>332</v>
      </c>
      <c r="E114" s="63">
        <v>959</v>
      </c>
      <c r="F114" t="str">
        <f t="shared" si="3"/>
        <v>M049</v>
      </c>
      <c r="G114">
        <f t="shared" si="4"/>
        <v>959</v>
      </c>
      <c r="H114" t="str">
        <f t="shared" si="5"/>
        <v>LocalBus</v>
      </c>
    </row>
    <row r="115" spans="1:8" x14ac:dyDescent="0.25">
      <c r="A115" s="63">
        <v>4106</v>
      </c>
      <c r="B115" s="63" t="s">
        <v>519</v>
      </c>
      <c r="C115" s="63" t="s">
        <v>331</v>
      </c>
      <c r="D115" s="63" t="s">
        <v>332</v>
      </c>
      <c r="E115" s="63">
        <v>1084</v>
      </c>
      <c r="F115" t="str">
        <f t="shared" si="3"/>
        <v>M065</v>
      </c>
      <c r="G115">
        <f t="shared" si="4"/>
        <v>1084</v>
      </c>
      <c r="H115" t="str">
        <f t="shared" si="5"/>
        <v>LocalBus</v>
      </c>
    </row>
    <row r="116" spans="1:8" x14ac:dyDescent="0.25">
      <c r="A116" s="63">
        <v>4107</v>
      </c>
      <c r="B116" s="63" t="s">
        <v>520</v>
      </c>
      <c r="C116" s="63" t="s">
        <v>331</v>
      </c>
      <c r="D116" s="63" t="s">
        <v>332</v>
      </c>
      <c r="E116" s="63">
        <v>876</v>
      </c>
      <c r="F116" t="str">
        <f t="shared" si="3"/>
        <v>M065</v>
      </c>
      <c r="G116">
        <f t="shared" si="4"/>
        <v>876</v>
      </c>
      <c r="H116" t="str">
        <f t="shared" si="5"/>
        <v>LocalBus</v>
      </c>
    </row>
    <row r="117" spans="1:8" x14ac:dyDescent="0.25">
      <c r="A117" s="63">
        <v>4110</v>
      </c>
      <c r="B117" s="63" t="s">
        <v>523</v>
      </c>
      <c r="C117" s="63" t="s">
        <v>331</v>
      </c>
      <c r="D117" s="63" t="s">
        <v>332</v>
      </c>
      <c r="E117" s="63">
        <v>407</v>
      </c>
      <c r="F117" t="str">
        <f t="shared" si="3"/>
        <v>M067</v>
      </c>
      <c r="G117">
        <f t="shared" si="4"/>
        <v>407</v>
      </c>
      <c r="H117" t="str">
        <f t="shared" si="5"/>
        <v>LocalBus</v>
      </c>
    </row>
    <row r="118" spans="1:8" x14ac:dyDescent="0.25">
      <c r="A118" s="63">
        <v>4111</v>
      </c>
      <c r="B118" s="63" t="s">
        <v>524</v>
      </c>
      <c r="C118" s="63" t="s">
        <v>331</v>
      </c>
      <c r="D118" s="63" t="s">
        <v>332</v>
      </c>
      <c r="E118" s="63">
        <v>84</v>
      </c>
      <c r="F118" t="str">
        <f t="shared" si="3"/>
        <v>M067</v>
      </c>
      <c r="G118">
        <f t="shared" si="4"/>
        <v>84</v>
      </c>
      <c r="H118" t="str">
        <f t="shared" si="5"/>
        <v>LocalBus</v>
      </c>
    </row>
    <row r="119" spans="1:8" x14ac:dyDescent="0.25">
      <c r="A119" s="63">
        <v>4114</v>
      </c>
      <c r="B119" s="63" t="s">
        <v>527</v>
      </c>
      <c r="C119" s="63" t="s">
        <v>331</v>
      </c>
      <c r="D119" s="63" t="s">
        <v>332</v>
      </c>
      <c r="E119" s="63">
        <v>2903</v>
      </c>
      <c r="F119" t="str">
        <f t="shared" si="3"/>
        <v>M070</v>
      </c>
      <c r="G119">
        <f t="shared" si="4"/>
        <v>2903</v>
      </c>
      <c r="H119" t="str">
        <f t="shared" si="5"/>
        <v>LocalBus</v>
      </c>
    </row>
    <row r="120" spans="1:8" x14ac:dyDescent="0.25">
      <c r="A120" s="63">
        <v>4115</v>
      </c>
      <c r="B120" s="63" t="s">
        <v>528</v>
      </c>
      <c r="C120" s="63" t="s">
        <v>331</v>
      </c>
      <c r="D120" s="63" t="s">
        <v>332</v>
      </c>
      <c r="E120" s="63">
        <v>2550</v>
      </c>
      <c r="F120" t="str">
        <f t="shared" si="3"/>
        <v>M070</v>
      </c>
      <c r="G120">
        <f t="shared" si="4"/>
        <v>2550</v>
      </c>
      <c r="H120" t="str">
        <f t="shared" si="5"/>
        <v>LocalBus</v>
      </c>
    </row>
    <row r="121" spans="1:8" x14ac:dyDescent="0.25">
      <c r="A121" s="63">
        <v>4167</v>
      </c>
      <c r="B121" s="63" t="s">
        <v>561</v>
      </c>
      <c r="C121" s="63" t="s">
        <v>331</v>
      </c>
      <c r="D121" s="63" t="s">
        <v>332</v>
      </c>
      <c r="E121" s="63">
        <v>1618</v>
      </c>
      <c r="F121" t="str">
        <f t="shared" si="3"/>
        <v>M120</v>
      </c>
      <c r="G121">
        <f t="shared" si="4"/>
        <v>1618</v>
      </c>
      <c r="H121" t="str">
        <f t="shared" si="5"/>
        <v>LocalBus</v>
      </c>
    </row>
    <row r="122" spans="1:8" x14ac:dyDescent="0.25">
      <c r="A122" s="63">
        <v>4168</v>
      </c>
      <c r="B122" s="63" t="s">
        <v>562</v>
      </c>
      <c r="C122" s="63" t="s">
        <v>331</v>
      </c>
      <c r="D122" s="63" t="s">
        <v>332</v>
      </c>
      <c r="E122" s="63">
        <v>1641</v>
      </c>
      <c r="F122" t="str">
        <f t="shared" si="3"/>
        <v>M120</v>
      </c>
      <c r="G122">
        <f t="shared" si="4"/>
        <v>1641</v>
      </c>
      <c r="H122" t="str">
        <f t="shared" si="5"/>
        <v>LocalBus</v>
      </c>
    </row>
    <row r="123" spans="1:8" x14ac:dyDescent="0.25">
      <c r="A123" s="63">
        <v>4175</v>
      </c>
      <c r="B123" s="63" t="s">
        <v>565</v>
      </c>
      <c r="C123" s="63" t="s">
        <v>331</v>
      </c>
      <c r="D123" s="63" t="s">
        <v>332</v>
      </c>
      <c r="E123" s="63">
        <v>2487</v>
      </c>
      <c r="F123" t="str">
        <f t="shared" si="3"/>
        <v>M124</v>
      </c>
      <c r="G123">
        <f t="shared" si="4"/>
        <v>2487</v>
      </c>
      <c r="H123" t="str">
        <f t="shared" si="5"/>
        <v>LocalBus</v>
      </c>
    </row>
    <row r="124" spans="1:8" x14ac:dyDescent="0.25">
      <c r="A124" s="63">
        <v>4176</v>
      </c>
      <c r="B124" s="63" t="s">
        <v>566</v>
      </c>
      <c r="C124" s="63" t="s">
        <v>331</v>
      </c>
      <c r="D124" s="63" t="s">
        <v>332</v>
      </c>
      <c r="E124" s="63">
        <v>2422</v>
      </c>
      <c r="F124" t="str">
        <f t="shared" si="3"/>
        <v>M124</v>
      </c>
      <c r="G124">
        <f t="shared" si="4"/>
        <v>2422</v>
      </c>
      <c r="H124" t="str">
        <f t="shared" si="5"/>
        <v>LocalBus</v>
      </c>
    </row>
    <row r="125" spans="1:8" x14ac:dyDescent="0.25">
      <c r="A125" s="63">
        <v>5001</v>
      </c>
      <c r="B125" s="63" t="s">
        <v>715</v>
      </c>
      <c r="C125" s="63" t="s">
        <v>331</v>
      </c>
      <c r="D125" s="63" t="s">
        <v>332</v>
      </c>
      <c r="E125" s="63">
        <v>182</v>
      </c>
      <c r="F125" t="str">
        <f t="shared" si="3"/>
        <v>P001</v>
      </c>
      <c r="G125">
        <f t="shared" si="4"/>
        <v>182</v>
      </c>
      <c r="H125" t="str">
        <f t="shared" si="5"/>
        <v>LocalBus</v>
      </c>
    </row>
    <row r="126" spans="1:8" x14ac:dyDescent="0.25">
      <c r="A126" s="63">
        <v>5002</v>
      </c>
      <c r="B126" s="63" t="s">
        <v>716</v>
      </c>
      <c r="C126" s="63" t="s">
        <v>331</v>
      </c>
      <c r="D126" s="63" t="s">
        <v>332</v>
      </c>
      <c r="E126" s="63">
        <v>276</v>
      </c>
      <c r="F126" t="str">
        <f t="shared" si="3"/>
        <v>P001</v>
      </c>
      <c r="G126">
        <f t="shared" si="4"/>
        <v>276</v>
      </c>
      <c r="H126" t="str">
        <f t="shared" si="5"/>
        <v>LocalBus</v>
      </c>
    </row>
    <row r="127" spans="1:8" x14ac:dyDescent="0.25">
      <c r="A127" s="63">
        <v>5003</v>
      </c>
      <c r="B127" s="63" t="s">
        <v>717</v>
      </c>
      <c r="C127" s="63" t="s">
        <v>331</v>
      </c>
      <c r="D127" s="63" t="s">
        <v>332</v>
      </c>
      <c r="E127" s="63">
        <v>124</v>
      </c>
      <c r="F127" t="str">
        <f t="shared" si="3"/>
        <v>P002</v>
      </c>
      <c r="G127">
        <f t="shared" si="4"/>
        <v>124</v>
      </c>
      <c r="H127" t="str">
        <f t="shared" si="5"/>
        <v>LocalBus</v>
      </c>
    </row>
    <row r="128" spans="1:8" x14ac:dyDescent="0.25">
      <c r="A128" s="63">
        <v>5004</v>
      </c>
      <c r="B128" s="63" t="s">
        <v>718</v>
      </c>
      <c r="C128" s="63" t="s">
        <v>331</v>
      </c>
      <c r="D128" s="63" t="s">
        <v>332</v>
      </c>
      <c r="E128" s="63">
        <v>77</v>
      </c>
      <c r="F128" t="str">
        <f t="shared" si="3"/>
        <v>P002</v>
      </c>
      <c r="G128">
        <f t="shared" si="4"/>
        <v>77</v>
      </c>
      <c r="H128" t="str">
        <f t="shared" si="5"/>
        <v>LocalBus</v>
      </c>
    </row>
    <row r="129" spans="1:8" x14ac:dyDescent="0.25">
      <c r="A129" s="63">
        <v>5005</v>
      </c>
      <c r="B129" s="63" t="s">
        <v>719</v>
      </c>
      <c r="C129" s="63" t="s">
        <v>331</v>
      </c>
      <c r="D129" s="63" t="s">
        <v>332</v>
      </c>
      <c r="E129" s="63">
        <v>9</v>
      </c>
      <c r="F129" t="str">
        <f t="shared" si="3"/>
        <v>P003</v>
      </c>
      <c r="G129">
        <f t="shared" si="4"/>
        <v>9</v>
      </c>
      <c r="H129" t="str">
        <f t="shared" si="5"/>
        <v>LocalBus</v>
      </c>
    </row>
    <row r="130" spans="1:8" x14ac:dyDescent="0.25">
      <c r="A130" s="63">
        <v>5006</v>
      </c>
      <c r="B130" s="63" t="s">
        <v>720</v>
      </c>
      <c r="C130" s="63" t="s">
        <v>331</v>
      </c>
      <c r="D130" s="63" t="s">
        <v>332</v>
      </c>
      <c r="E130" s="63">
        <v>18</v>
      </c>
      <c r="F130" t="str">
        <f t="shared" si="3"/>
        <v>P003</v>
      </c>
      <c r="G130">
        <f t="shared" si="4"/>
        <v>18</v>
      </c>
      <c r="H130" t="str">
        <f t="shared" si="5"/>
        <v>LocalBus</v>
      </c>
    </row>
    <row r="131" spans="1:8" x14ac:dyDescent="0.25">
      <c r="A131" s="63">
        <v>5007</v>
      </c>
      <c r="B131" s="63" t="s">
        <v>721</v>
      </c>
      <c r="C131" s="63" t="s">
        <v>331</v>
      </c>
      <c r="D131" s="63" t="s">
        <v>332</v>
      </c>
      <c r="E131" s="63">
        <v>18</v>
      </c>
      <c r="F131" t="str">
        <f t="shared" ref="F131:F194" si="6">LEFT(B131,LEN(B131)-2)</f>
        <v>P010</v>
      </c>
      <c r="G131">
        <f t="shared" ref="G131:G194" si="7">E131</f>
        <v>18</v>
      </c>
      <c r="H131" t="str">
        <f t="shared" ref="H131:H194" si="8">D131</f>
        <v>LocalBus</v>
      </c>
    </row>
    <row r="132" spans="1:8" x14ac:dyDescent="0.25">
      <c r="A132" s="63">
        <v>5008</v>
      </c>
      <c r="B132" s="63" t="s">
        <v>722</v>
      </c>
      <c r="C132" s="63" t="s">
        <v>331</v>
      </c>
      <c r="D132" s="63" t="s">
        <v>332</v>
      </c>
      <c r="E132" s="63">
        <v>9</v>
      </c>
      <c r="F132" t="str">
        <f t="shared" si="6"/>
        <v>P010</v>
      </c>
      <c r="G132">
        <f t="shared" si="7"/>
        <v>9</v>
      </c>
      <c r="H132" t="str">
        <f t="shared" si="8"/>
        <v>LocalBus</v>
      </c>
    </row>
    <row r="133" spans="1:8" x14ac:dyDescent="0.25">
      <c r="A133" s="63">
        <v>5009</v>
      </c>
      <c r="B133" s="63" t="s">
        <v>723</v>
      </c>
      <c r="C133" s="63" t="s">
        <v>331</v>
      </c>
      <c r="D133" s="63" t="s">
        <v>332</v>
      </c>
      <c r="E133" s="63">
        <v>5</v>
      </c>
      <c r="F133" t="str">
        <f t="shared" si="6"/>
        <v>P011</v>
      </c>
      <c r="G133">
        <f t="shared" si="7"/>
        <v>5</v>
      </c>
      <c r="H133" t="str">
        <f t="shared" si="8"/>
        <v>LocalBus</v>
      </c>
    </row>
    <row r="134" spans="1:8" x14ac:dyDescent="0.25">
      <c r="A134" s="63">
        <v>5010</v>
      </c>
      <c r="B134" s="63" t="s">
        <v>724</v>
      </c>
      <c r="C134" s="63" t="s">
        <v>331</v>
      </c>
      <c r="D134" s="63" t="s">
        <v>332</v>
      </c>
      <c r="E134" s="63">
        <v>9</v>
      </c>
      <c r="F134" t="str">
        <f t="shared" si="6"/>
        <v>P011</v>
      </c>
      <c r="G134">
        <f t="shared" si="7"/>
        <v>9</v>
      </c>
      <c r="H134" t="str">
        <f t="shared" si="8"/>
        <v>LocalBus</v>
      </c>
    </row>
    <row r="135" spans="1:8" x14ac:dyDescent="0.25">
      <c r="A135" s="63">
        <v>5011</v>
      </c>
      <c r="B135" s="63" t="s">
        <v>725</v>
      </c>
      <c r="C135" s="63" t="s">
        <v>331</v>
      </c>
      <c r="D135" s="63" t="s">
        <v>332</v>
      </c>
      <c r="E135" s="63">
        <v>13</v>
      </c>
      <c r="F135" t="str">
        <f t="shared" si="6"/>
        <v>P013</v>
      </c>
      <c r="G135">
        <f t="shared" si="7"/>
        <v>13</v>
      </c>
      <c r="H135" t="str">
        <f t="shared" si="8"/>
        <v>LocalBus</v>
      </c>
    </row>
    <row r="136" spans="1:8" x14ac:dyDescent="0.25">
      <c r="A136" s="63">
        <v>5012</v>
      </c>
      <c r="B136" s="63" t="s">
        <v>726</v>
      </c>
      <c r="C136" s="63" t="s">
        <v>331</v>
      </c>
      <c r="D136" s="63" t="s">
        <v>332</v>
      </c>
      <c r="E136" s="63">
        <v>1</v>
      </c>
      <c r="F136" t="str">
        <f t="shared" si="6"/>
        <v>P013</v>
      </c>
      <c r="G136">
        <f t="shared" si="7"/>
        <v>1</v>
      </c>
      <c r="H136" t="str">
        <f t="shared" si="8"/>
        <v>LocalBus</v>
      </c>
    </row>
    <row r="137" spans="1:8" x14ac:dyDescent="0.25">
      <c r="A137" s="63">
        <v>5013</v>
      </c>
      <c r="B137" s="63" t="s">
        <v>727</v>
      </c>
      <c r="C137" s="63" t="s">
        <v>331</v>
      </c>
      <c r="D137" s="63" t="s">
        <v>332</v>
      </c>
      <c r="E137" s="63">
        <v>20</v>
      </c>
      <c r="F137" t="str">
        <f t="shared" si="6"/>
        <v>P014</v>
      </c>
      <c r="G137">
        <f t="shared" si="7"/>
        <v>20</v>
      </c>
      <c r="H137" t="str">
        <f t="shared" si="8"/>
        <v>LocalBus</v>
      </c>
    </row>
    <row r="138" spans="1:8" x14ac:dyDescent="0.25">
      <c r="A138" s="63">
        <v>5014</v>
      </c>
      <c r="B138" s="63" t="s">
        <v>728</v>
      </c>
      <c r="C138" s="63" t="s">
        <v>331</v>
      </c>
      <c r="D138" s="63" t="s">
        <v>332</v>
      </c>
      <c r="E138" s="63">
        <v>1</v>
      </c>
      <c r="F138" t="str">
        <f t="shared" si="6"/>
        <v>P014</v>
      </c>
      <c r="G138">
        <f t="shared" si="7"/>
        <v>1</v>
      </c>
      <c r="H138" t="str">
        <f t="shared" si="8"/>
        <v>LocalBus</v>
      </c>
    </row>
    <row r="139" spans="1:8" x14ac:dyDescent="0.25">
      <c r="A139" s="63">
        <v>5015</v>
      </c>
      <c r="B139" s="63" t="s">
        <v>729</v>
      </c>
      <c r="C139" s="63" t="s">
        <v>331</v>
      </c>
      <c r="D139" s="63" t="s">
        <v>332</v>
      </c>
      <c r="E139" s="63">
        <v>109</v>
      </c>
      <c r="F139" t="str">
        <f t="shared" si="6"/>
        <v>P016</v>
      </c>
      <c r="G139">
        <f t="shared" si="7"/>
        <v>109</v>
      </c>
      <c r="H139" t="str">
        <f t="shared" si="8"/>
        <v>LocalBus</v>
      </c>
    </row>
    <row r="140" spans="1:8" x14ac:dyDescent="0.25">
      <c r="A140" s="63">
        <v>5016</v>
      </c>
      <c r="B140" s="63" t="s">
        <v>730</v>
      </c>
      <c r="C140" s="63" t="s">
        <v>331</v>
      </c>
      <c r="D140" s="63" t="s">
        <v>332</v>
      </c>
      <c r="E140" s="63">
        <v>35</v>
      </c>
      <c r="F140" t="str">
        <f t="shared" si="6"/>
        <v>P016</v>
      </c>
      <c r="G140">
        <f t="shared" si="7"/>
        <v>35</v>
      </c>
      <c r="H140" t="str">
        <f t="shared" si="8"/>
        <v>LocalBus</v>
      </c>
    </row>
    <row r="141" spans="1:8" x14ac:dyDescent="0.25">
      <c r="A141" s="63">
        <v>5017</v>
      </c>
      <c r="B141" s="63" t="s">
        <v>731</v>
      </c>
      <c r="C141" s="63" t="s">
        <v>331</v>
      </c>
      <c r="D141" s="63" t="s">
        <v>332</v>
      </c>
      <c r="E141" s="63">
        <v>103</v>
      </c>
      <c r="F141" t="str">
        <f t="shared" si="6"/>
        <v>P028</v>
      </c>
      <c r="G141">
        <f t="shared" si="7"/>
        <v>103</v>
      </c>
      <c r="H141" t="str">
        <f t="shared" si="8"/>
        <v>LocalBus</v>
      </c>
    </row>
    <row r="142" spans="1:8" x14ac:dyDescent="0.25">
      <c r="A142" s="63">
        <v>5018</v>
      </c>
      <c r="B142" s="63" t="s">
        <v>732</v>
      </c>
      <c r="C142" s="63" t="s">
        <v>331</v>
      </c>
      <c r="D142" s="63" t="s">
        <v>332</v>
      </c>
      <c r="E142" s="63" t="s">
        <v>363</v>
      </c>
      <c r="F142" t="str">
        <f t="shared" si="6"/>
        <v>P028</v>
      </c>
      <c r="G142" t="str">
        <f t="shared" si="7"/>
        <v>-</v>
      </c>
      <c r="H142" t="str">
        <f t="shared" si="8"/>
        <v>LocalBus</v>
      </c>
    </row>
    <row r="143" spans="1:8" x14ac:dyDescent="0.25">
      <c r="A143" s="63">
        <v>5019</v>
      </c>
      <c r="B143" s="63" t="s">
        <v>733</v>
      </c>
      <c r="C143" s="63" t="s">
        <v>331</v>
      </c>
      <c r="D143" s="63" t="s">
        <v>332</v>
      </c>
      <c r="E143" s="63">
        <v>19</v>
      </c>
      <c r="F143" t="str">
        <f t="shared" si="6"/>
        <v>P041</v>
      </c>
      <c r="G143">
        <f t="shared" si="7"/>
        <v>19</v>
      </c>
      <c r="H143" t="str">
        <f t="shared" si="8"/>
        <v>LocalBus</v>
      </c>
    </row>
    <row r="144" spans="1:8" x14ac:dyDescent="0.25">
      <c r="A144" s="63">
        <v>5020</v>
      </c>
      <c r="B144" s="63" t="s">
        <v>734</v>
      </c>
      <c r="C144" s="63" t="s">
        <v>331</v>
      </c>
      <c r="D144" s="63" t="s">
        <v>332</v>
      </c>
      <c r="E144" s="63">
        <v>47</v>
      </c>
      <c r="F144" t="str">
        <f t="shared" si="6"/>
        <v>P041</v>
      </c>
      <c r="G144">
        <f t="shared" si="7"/>
        <v>47</v>
      </c>
      <c r="H144" t="str">
        <f t="shared" si="8"/>
        <v>LocalBus</v>
      </c>
    </row>
    <row r="145" spans="1:8" x14ac:dyDescent="0.25">
      <c r="A145" s="63">
        <v>5021</v>
      </c>
      <c r="B145" s="63" t="s">
        <v>735</v>
      </c>
      <c r="C145" s="63" t="s">
        <v>331</v>
      </c>
      <c r="D145" s="63" t="s">
        <v>332</v>
      </c>
      <c r="E145" s="63">
        <v>7</v>
      </c>
      <c r="F145" t="str">
        <f t="shared" si="6"/>
        <v>P042</v>
      </c>
      <c r="G145">
        <f t="shared" si="7"/>
        <v>7</v>
      </c>
      <c r="H145" t="str">
        <f t="shared" si="8"/>
        <v>LocalBus</v>
      </c>
    </row>
    <row r="146" spans="1:8" x14ac:dyDescent="0.25">
      <c r="A146" s="63">
        <v>5022</v>
      </c>
      <c r="B146" s="63" t="s">
        <v>736</v>
      </c>
      <c r="C146" s="63" t="s">
        <v>331</v>
      </c>
      <c r="D146" s="63" t="s">
        <v>332</v>
      </c>
      <c r="E146" s="63">
        <v>41</v>
      </c>
      <c r="F146" t="str">
        <f t="shared" si="6"/>
        <v>P042</v>
      </c>
      <c r="G146">
        <f t="shared" si="7"/>
        <v>41</v>
      </c>
      <c r="H146" t="str">
        <f t="shared" si="8"/>
        <v>LocalBus</v>
      </c>
    </row>
    <row r="147" spans="1:8" x14ac:dyDescent="0.25">
      <c r="A147" s="63">
        <v>5023</v>
      </c>
      <c r="B147" s="63" t="s">
        <v>737</v>
      </c>
      <c r="C147" s="63" t="s">
        <v>331</v>
      </c>
      <c r="D147" s="63" t="s">
        <v>332</v>
      </c>
      <c r="E147" s="63">
        <v>7</v>
      </c>
      <c r="F147" t="str">
        <f t="shared" si="6"/>
        <v>P045</v>
      </c>
      <c r="G147">
        <f t="shared" si="7"/>
        <v>7</v>
      </c>
      <c r="H147" t="str">
        <f t="shared" si="8"/>
        <v>LocalBus</v>
      </c>
    </row>
    <row r="148" spans="1:8" x14ac:dyDescent="0.25">
      <c r="A148" s="63">
        <v>5024</v>
      </c>
      <c r="B148" s="63" t="s">
        <v>738</v>
      </c>
      <c r="C148" s="63" t="s">
        <v>331</v>
      </c>
      <c r="D148" s="63" t="s">
        <v>332</v>
      </c>
      <c r="E148" s="63">
        <v>19</v>
      </c>
      <c r="F148" t="str">
        <f t="shared" si="6"/>
        <v>P045</v>
      </c>
      <c r="G148">
        <f t="shared" si="7"/>
        <v>19</v>
      </c>
      <c r="H148" t="str">
        <f t="shared" si="8"/>
        <v>LocalBus</v>
      </c>
    </row>
    <row r="149" spans="1:8" x14ac:dyDescent="0.25">
      <c r="A149" s="63">
        <v>5025</v>
      </c>
      <c r="B149" s="63" t="s">
        <v>739</v>
      </c>
      <c r="C149" s="63" t="s">
        <v>331</v>
      </c>
      <c r="D149" s="63" t="s">
        <v>332</v>
      </c>
      <c r="E149" s="63">
        <v>31</v>
      </c>
      <c r="F149" t="str">
        <f t="shared" si="6"/>
        <v>P048</v>
      </c>
      <c r="G149">
        <f t="shared" si="7"/>
        <v>31</v>
      </c>
      <c r="H149" t="str">
        <f t="shared" si="8"/>
        <v>LocalBus</v>
      </c>
    </row>
    <row r="150" spans="1:8" x14ac:dyDescent="0.25">
      <c r="A150" s="63">
        <v>5026</v>
      </c>
      <c r="B150" s="63" t="s">
        <v>740</v>
      </c>
      <c r="C150" s="63" t="s">
        <v>331</v>
      </c>
      <c r="D150" s="63" t="s">
        <v>332</v>
      </c>
      <c r="E150" s="63">
        <v>12</v>
      </c>
      <c r="F150" t="str">
        <f t="shared" si="6"/>
        <v>P048</v>
      </c>
      <c r="G150">
        <f t="shared" si="7"/>
        <v>12</v>
      </c>
      <c r="H150" t="str">
        <f t="shared" si="8"/>
        <v>LocalBus</v>
      </c>
    </row>
    <row r="151" spans="1:8" x14ac:dyDescent="0.25">
      <c r="A151" s="63">
        <v>5027</v>
      </c>
      <c r="B151" s="63" t="s">
        <v>741</v>
      </c>
      <c r="C151" s="63" t="s">
        <v>331</v>
      </c>
      <c r="D151" s="63" t="s">
        <v>332</v>
      </c>
      <c r="E151" s="63">
        <v>8</v>
      </c>
      <c r="F151" t="str">
        <f t="shared" si="6"/>
        <v>P051</v>
      </c>
      <c r="G151">
        <f t="shared" si="7"/>
        <v>8</v>
      </c>
      <c r="H151" t="str">
        <f t="shared" si="8"/>
        <v>LocalBus</v>
      </c>
    </row>
    <row r="152" spans="1:8" x14ac:dyDescent="0.25">
      <c r="A152" s="63">
        <v>5028</v>
      </c>
      <c r="B152" s="63" t="s">
        <v>742</v>
      </c>
      <c r="C152" s="63" t="s">
        <v>331</v>
      </c>
      <c r="D152" s="63" t="s">
        <v>332</v>
      </c>
      <c r="E152" s="63">
        <v>13</v>
      </c>
      <c r="F152" t="str">
        <f t="shared" si="6"/>
        <v>P051</v>
      </c>
      <c r="G152">
        <f t="shared" si="7"/>
        <v>13</v>
      </c>
      <c r="H152" t="str">
        <f t="shared" si="8"/>
        <v>LocalBus</v>
      </c>
    </row>
    <row r="153" spans="1:8" x14ac:dyDescent="0.25">
      <c r="A153" s="63">
        <v>5029</v>
      </c>
      <c r="B153" s="63" t="s">
        <v>743</v>
      </c>
      <c r="C153" s="63" t="s">
        <v>331</v>
      </c>
      <c r="D153" s="63" t="s">
        <v>332</v>
      </c>
      <c r="E153" s="63">
        <v>0.2</v>
      </c>
      <c r="F153" t="str">
        <f t="shared" si="6"/>
        <v>P052</v>
      </c>
      <c r="G153">
        <f t="shared" si="7"/>
        <v>0.2</v>
      </c>
      <c r="H153" t="str">
        <f t="shared" si="8"/>
        <v>LocalBus</v>
      </c>
    </row>
    <row r="154" spans="1:8" x14ac:dyDescent="0.25">
      <c r="A154" s="63">
        <v>5030</v>
      </c>
      <c r="B154" s="63" t="s">
        <v>744</v>
      </c>
      <c r="C154" s="63" t="s">
        <v>331</v>
      </c>
      <c r="D154" s="63" t="s">
        <v>332</v>
      </c>
      <c r="E154" s="63">
        <v>6</v>
      </c>
      <c r="F154" t="str">
        <f t="shared" si="6"/>
        <v>P052</v>
      </c>
      <c r="G154">
        <f t="shared" si="7"/>
        <v>6</v>
      </c>
      <c r="H154" t="str">
        <f t="shared" si="8"/>
        <v>LocalBus</v>
      </c>
    </row>
    <row r="155" spans="1:8" x14ac:dyDescent="0.25">
      <c r="A155" s="63">
        <v>5031</v>
      </c>
      <c r="B155" s="63" t="s">
        <v>745</v>
      </c>
      <c r="C155" s="63" t="s">
        <v>331</v>
      </c>
      <c r="D155" s="63" t="s">
        <v>332</v>
      </c>
      <c r="E155" s="63">
        <v>12</v>
      </c>
      <c r="F155" t="str">
        <f t="shared" si="6"/>
        <v>P053</v>
      </c>
      <c r="G155">
        <f t="shared" si="7"/>
        <v>12</v>
      </c>
      <c r="H155" t="str">
        <f t="shared" si="8"/>
        <v>LocalBus</v>
      </c>
    </row>
    <row r="156" spans="1:8" x14ac:dyDescent="0.25">
      <c r="A156" s="63">
        <v>5032</v>
      </c>
      <c r="B156" s="63" t="s">
        <v>746</v>
      </c>
      <c r="C156" s="63" t="s">
        <v>331</v>
      </c>
      <c r="D156" s="63" t="s">
        <v>332</v>
      </c>
      <c r="E156" s="63">
        <v>66</v>
      </c>
      <c r="F156" t="str">
        <f t="shared" si="6"/>
        <v>P053</v>
      </c>
      <c r="G156">
        <f t="shared" si="7"/>
        <v>66</v>
      </c>
      <c r="H156" t="str">
        <f t="shared" si="8"/>
        <v>LocalBus</v>
      </c>
    </row>
    <row r="157" spans="1:8" x14ac:dyDescent="0.25">
      <c r="A157" s="63">
        <v>5033</v>
      </c>
      <c r="B157" s="63" t="s">
        <v>747</v>
      </c>
      <c r="C157" s="63" t="s">
        <v>331</v>
      </c>
      <c r="D157" s="63" t="s">
        <v>332</v>
      </c>
      <c r="E157" s="63">
        <v>5</v>
      </c>
      <c r="F157" t="str">
        <f t="shared" si="6"/>
        <v>P054</v>
      </c>
      <c r="G157">
        <f t="shared" si="7"/>
        <v>5</v>
      </c>
      <c r="H157" t="str">
        <f t="shared" si="8"/>
        <v>LocalBus</v>
      </c>
    </row>
    <row r="158" spans="1:8" x14ac:dyDescent="0.25">
      <c r="A158" s="63">
        <v>5034</v>
      </c>
      <c r="B158" s="63" t="s">
        <v>748</v>
      </c>
      <c r="C158" s="63" t="s">
        <v>331</v>
      </c>
      <c r="D158" s="63" t="s">
        <v>332</v>
      </c>
      <c r="E158" s="63" t="s">
        <v>363</v>
      </c>
      <c r="F158" t="str">
        <f t="shared" si="6"/>
        <v>P054</v>
      </c>
      <c r="G158" t="str">
        <f t="shared" si="7"/>
        <v>-</v>
      </c>
      <c r="H158" t="str">
        <f t="shared" si="8"/>
        <v>LocalBus</v>
      </c>
    </row>
    <row r="159" spans="1:8" x14ac:dyDescent="0.25">
      <c r="A159" s="63">
        <v>5035</v>
      </c>
      <c r="B159" s="63" t="s">
        <v>749</v>
      </c>
      <c r="C159" s="63" t="s">
        <v>331</v>
      </c>
      <c r="D159" s="63" t="s">
        <v>332</v>
      </c>
      <c r="E159" s="63">
        <v>30</v>
      </c>
      <c r="F159" t="str">
        <f t="shared" si="6"/>
        <v>P055</v>
      </c>
      <c r="G159">
        <f t="shared" si="7"/>
        <v>30</v>
      </c>
      <c r="H159" t="str">
        <f t="shared" si="8"/>
        <v>LocalBus</v>
      </c>
    </row>
    <row r="160" spans="1:8" x14ac:dyDescent="0.25">
      <c r="A160" s="63">
        <v>5036</v>
      </c>
      <c r="B160" s="63" t="s">
        <v>750</v>
      </c>
      <c r="C160" s="63" t="s">
        <v>331</v>
      </c>
      <c r="D160" s="63" t="s">
        <v>332</v>
      </c>
      <c r="E160" s="63">
        <v>0.3</v>
      </c>
      <c r="F160" t="str">
        <f t="shared" si="6"/>
        <v>P055</v>
      </c>
      <c r="G160">
        <f t="shared" si="7"/>
        <v>0.3</v>
      </c>
      <c r="H160" t="str">
        <f t="shared" si="8"/>
        <v>LocalBus</v>
      </c>
    </row>
    <row r="161" spans="1:8" x14ac:dyDescent="0.25">
      <c r="A161" s="63">
        <v>5037</v>
      </c>
      <c r="B161" s="63" t="s">
        <v>751</v>
      </c>
      <c r="C161" s="63" t="s">
        <v>331</v>
      </c>
      <c r="D161" s="63" t="s">
        <v>332</v>
      </c>
      <c r="E161" s="63">
        <v>5</v>
      </c>
      <c r="F161" t="str">
        <f t="shared" si="6"/>
        <v>P056</v>
      </c>
      <c r="G161">
        <f t="shared" si="7"/>
        <v>5</v>
      </c>
      <c r="H161" t="str">
        <f t="shared" si="8"/>
        <v>LocalBus</v>
      </c>
    </row>
    <row r="162" spans="1:8" x14ac:dyDescent="0.25">
      <c r="A162" s="63">
        <v>5038</v>
      </c>
      <c r="B162" s="63" t="s">
        <v>752</v>
      </c>
      <c r="C162" s="63" t="s">
        <v>331</v>
      </c>
      <c r="D162" s="63" t="s">
        <v>332</v>
      </c>
      <c r="E162" s="63">
        <v>12</v>
      </c>
      <c r="F162" t="str">
        <f t="shared" si="6"/>
        <v>P056</v>
      </c>
      <c r="G162">
        <f t="shared" si="7"/>
        <v>12</v>
      </c>
      <c r="H162" t="str">
        <f t="shared" si="8"/>
        <v>LocalBus</v>
      </c>
    </row>
    <row r="163" spans="1:8" x14ac:dyDescent="0.25">
      <c r="A163" s="63">
        <v>5039</v>
      </c>
      <c r="B163" s="63" t="s">
        <v>753</v>
      </c>
      <c r="C163" s="63" t="s">
        <v>331</v>
      </c>
      <c r="D163" s="63" t="s">
        <v>332</v>
      </c>
      <c r="E163" s="63">
        <v>5</v>
      </c>
      <c r="F163" t="str">
        <f t="shared" si="6"/>
        <v>P057</v>
      </c>
      <c r="G163">
        <f t="shared" si="7"/>
        <v>5</v>
      </c>
      <c r="H163" t="str">
        <f t="shared" si="8"/>
        <v>LocalBus</v>
      </c>
    </row>
    <row r="164" spans="1:8" x14ac:dyDescent="0.25">
      <c r="A164" s="63">
        <v>5040</v>
      </c>
      <c r="B164" s="63" t="s">
        <v>754</v>
      </c>
      <c r="C164" s="63" t="s">
        <v>331</v>
      </c>
      <c r="D164" s="63" t="s">
        <v>332</v>
      </c>
      <c r="E164" s="63">
        <v>7</v>
      </c>
      <c r="F164" t="str">
        <f t="shared" si="6"/>
        <v>P057</v>
      </c>
      <c r="G164">
        <f t="shared" si="7"/>
        <v>7</v>
      </c>
      <c r="H164" t="str">
        <f t="shared" si="8"/>
        <v>LocalBus</v>
      </c>
    </row>
    <row r="165" spans="1:8" x14ac:dyDescent="0.25">
      <c r="A165" s="63">
        <v>5043</v>
      </c>
      <c r="B165" s="63" t="s">
        <v>755</v>
      </c>
      <c r="C165" s="63" t="s">
        <v>331</v>
      </c>
      <c r="D165" s="63" t="s">
        <v>332</v>
      </c>
      <c r="E165" s="63">
        <v>418</v>
      </c>
      <c r="F165" t="str">
        <f t="shared" si="6"/>
        <v>P100</v>
      </c>
      <c r="G165">
        <f t="shared" si="7"/>
        <v>418</v>
      </c>
      <c r="H165" t="str">
        <f t="shared" si="8"/>
        <v>LocalBus</v>
      </c>
    </row>
    <row r="166" spans="1:8" x14ac:dyDescent="0.25">
      <c r="A166" s="63">
        <v>5044</v>
      </c>
      <c r="B166" s="63" t="s">
        <v>756</v>
      </c>
      <c r="C166" s="63" t="s">
        <v>331</v>
      </c>
      <c r="D166" s="63" t="s">
        <v>332</v>
      </c>
      <c r="E166" s="63">
        <v>771</v>
      </c>
      <c r="F166" t="str">
        <f t="shared" si="6"/>
        <v>P100</v>
      </c>
      <c r="G166">
        <f t="shared" si="7"/>
        <v>771</v>
      </c>
      <c r="H166" t="str">
        <f t="shared" si="8"/>
        <v>LocalBus</v>
      </c>
    </row>
    <row r="167" spans="1:8" x14ac:dyDescent="0.25">
      <c r="A167" s="63">
        <v>5047</v>
      </c>
      <c r="B167" s="63" t="s">
        <v>757</v>
      </c>
      <c r="C167" s="63" t="s">
        <v>331</v>
      </c>
      <c r="D167" s="63" t="s">
        <v>332</v>
      </c>
      <c r="E167" s="63">
        <v>4</v>
      </c>
      <c r="F167" t="str">
        <f t="shared" si="6"/>
        <v>P202</v>
      </c>
      <c r="G167">
        <f t="shared" si="7"/>
        <v>4</v>
      </c>
      <c r="H167" t="str">
        <f t="shared" si="8"/>
        <v>LocalBus</v>
      </c>
    </row>
    <row r="168" spans="1:8" x14ac:dyDescent="0.25">
      <c r="A168" s="63">
        <v>5048</v>
      </c>
      <c r="B168" s="63" t="s">
        <v>758</v>
      </c>
      <c r="C168" s="63" t="s">
        <v>331</v>
      </c>
      <c r="D168" s="63" t="s">
        <v>332</v>
      </c>
      <c r="E168" s="63">
        <v>7</v>
      </c>
      <c r="F168" t="str">
        <f t="shared" si="6"/>
        <v>P202</v>
      </c>
      <c r="G168">
        <f t="shared" si="7"/>
        <v>7</v>
      </c>
      <c r="H168" t="str">
        <f t="shared" si="8"/>
        <v>LocalBus</v>
      </c>
    </row>
    <row r="169" spans="1:8" x14ac:dyDescent="0.25">
      <c r="A169" s="63">
        <v>5049</v>
      </c>
      <c r="B169" s="63" t="s">
        <v>759</v>
      </c>
      <c r="C169" s="63" t="s">
        <v>331</v>
      </c>
      <c r="D169" s="63" t="s">
        <v>332</v>
      </c>
      <c r="E169" s="63">
        <v>20</v>
      </c>
      <c r="F169" t="str">
        <f t="shared" si="6"/>
        <v>P204</v>
      </c>
      <c r="G169">
        <f t="shared" si="7"/>
        <v>20</v>
      </c>
      <c r="H169" t="str">
        <f t="shared" si="8"/>
        <v>LocalBus</v>
      </c>
    </row>
    <row r="170" spans="1:8" x14ac:dyDescent="0.25">
      <c r="A170" s="63">
        <v>5050</v>
      </c>
      <c r="B170" s="63" t="s">
        <v>760</v>
      </c>
      <c r="C170" s="63" t="s">
        <v>331</v>
      </c>
      <c r="D170" s="63" t="s">
        <v>332</v>
      </c>
      <c r="E170" s="63">
        <v>29</v>
      </c>
      <c r="F170" t="str">
        <f t="shared" si="6"/>
        <v>P204</v>
      </c>
      <c r="G170">
        <f t="shared" si="7"/>
        <v>29</v>
      </c>
      <c r="H170" t="str">
        <f t="shared" si="8"/>
        <v>LocalBus</v>
      </c>
    </row>
    <row r="171" spans="1:8" x14ac:dyDescent="0.25">
      <c r="A171" s="63">
        <v>5051</v>
      </c>
      <c r="B171" s="63" t="s">
        <v>761</v>
      </c>
      <c r="C171" s="63" t="s">
        <v>331</v>
      </c>
      <c r="D171" s="63" t="s">
        <v>332</v>
      </c>
      <c r="E171" s="63">
        <v>4</v>
      </c>
      <c r="F171" t="str">
        <f t="shared" si="6"/>
        <v>P206</v>
      </c>
      <c r="G171">
        <f t="shared" si="7"/>
        <v>4</v>
      </c>
      <c r="H171" t="str">
        <f t="shared" si="8"/>
        <v>LocalBus</v>
      </c>
    </row>
    <row r="172" spans="1:8" x14ac:dyDescent="0.25">
      <c r="A172" s="63">
        <v>5052</v>
      </c>
      <c r="B172" s="63" t="s">
        <v>762</v>
      </c>
      <c r="C172" s="63" t="s">
        <v>331</v>
      </c>
      <c r="D172" s="63" t="s">
        <v>332</v>
      </c>
      <c r="E172" s="63">
        <v>8</v>
      </c>
      <c r="F172" t="str">
        <f t="shared" si="6"/>
        <v>P206</v>
      </c>
      <c r="G172">
        <f t="shared" si="7"/>
        <v>8</v>
      </c>
      <c r="H172" t="str">
        <f t="shared" si="8"/>
        <v>LocalBus</v>
      </c>
    </row>
    <row r="173" spans="1:8" x14ac:dyDescent="0.25">
      <c r="A173" s="63">
        <v>5053</v>
      </c>
      <c r="B173" s="63" t="s">
        <v>763</v>
      </c>
      <c r="C173" s="63" t="s">
        <v>331</v>
      </c>
      <c r="D173" s="63" t="s">
        <v>332</v>
      </c>
      <c r="E173" s="63" t="s">
        <v>363</v>
      </c>
      <c r="F173" t="str">
        <f t="shared" si="6"/>
        <v>P212</v>
      </c>
      <c r="G173" t="str">
        <f t="shared" si="7"/>
        <v>-</v>
      </c>
      <c r="H173" t="str">
        <f t="shared" si="8"/>
        <v>LocalBus</v>
      </c>
    </row>
    <row r="174" spans="1:8" x14ac:dyDescent="0.25">
      <c r="A174" s="63">
        <v>5054</v>
      </c>
      <c r="B174" s="63" t="s">
        <v>764</v>
      </c>
      <c r="C174" s="63" t="s">
        <v>331</v>
      </c>
      <c r="D174" s="63" t="s">
        <v>332</v>
      </c>
      <c r="E174" s="63">
        <v>0.2</v>
      </c>
      <c r="F174" t="str">
        <f t="shared" si="6"/>
        <v>P212</v>
      </c>
      <c r="G174">
        <f t="shared" si="7"/>
        <v>0.2</v>
      </c>
      <c r="H174" t="str">
        <f t="shared" si="8"/>
        <v>LocalBus</v>
      </c>
    </row>
    <row r="175" spans="1:8" x14ac:dyDescent="0.25">
      <c r="A175" s="63">
        <v>5055</v>
      </c>
      <c r="B175" s="63" t="s">
        <v>765</v>
      </c>
      <c r="C175" s="63" t="s">
        <v>331</v>
      </c>
      <c r="D175" s="63" t="s">
        <v>332</v>
      </c>
      <c r="E175" s="63">
        <v>60</v>
      </c>
      <c r="F175" t="str">
        <f t="shared" si="6"/>
        <v>P214</v>
      </c>
      <c r="G175">
        <f t="shared" si="7"/>
        <v>60</v>
      </c>
      <c r="H175" t="str">
        <f t="shared" si="8"/>
        <v>LocalBus</v>
      </c>
    </row>
    <row r="176" spans="1:8" x14ac:dyDescent="0.25">
      <c r="A176" s="63">
        <v>5056</v>
      </c>
      <c r="B176" s="63" t="s">
        <v>766</v>
      </c>
      <c r="C176" s="63" t="s">
        <v>331</v>
      </c>
      <c r="D176" s="63" t="s">
        <v>332</v>
      </c>
      <c r="E176" s="63">
        <v>68</v>
      </c>
      <c r="F176" t="str">
        <f t="shared" si="6"/>
        <v>P214</v>
      </c>
      <c r="G176">
        <f t="shared" si="7"/>
        <v>68</v>
      </c>
      <c r="H176" t="str">
        <f t="shared" si="8"/>
        <v>LocalBus</v>
      </c>
    </row>
    <row r="177" spans="1:8" x14ac:dyDescent="0.25">
      <c r="A177" s="63">
        <v>5057</v>
      </c>
      <c r="B177" s="63" t="s">
        <v>767</v>
      </c>
      <c r="C177" s="63" t="s">
        <v>331</v>
      </c>
      <c r="D177" s="63" t="s">
        <v>332</v>
      </c>
      <c r="E177" s="63">
        <v>15</v>
      </c>
      <c r="F177" t="str">
        <f t="shared" si="6"/>
        <v>P300</v>
      </c>
      <c r="G177">
        <f t="shared" si="7"/>
        <v>15</v>
      </c>
      <c r="H177" t="str">
        <f t="shared" si="8"/>
        <v>LocalBus</v>
      </c>
    </row>
    <row r="178" spans="1:8" x14ac:dyDescent="0.25">
      <c r="A178" s="63">
        <v>5058</v>
      </c>
      <c r="B178" s="63" t="s">
        <v>768</v>
      </c>
      <c r="C178" s="63" t="s">
        <v>331</v>
      </c>
      <c r="D178" s="63" t="s">
        <v>332</v>
      </c>
      <c r="E178" s="63">
        <v>7</v>
      </c>
      <c r="F178" t="str">
        <f t="shared" si="6"/>
        <v>P300</v>
      </c>
      <c r="G178">
        <f t="shared" si="7"/>
        <v>7</v>
      </c>
      <c r="H178" t="str">
        <f t="shared" si="8"/>
        <v>LocalBus</v>
      </c>
    </row>
    <row r="179" spans="1:8" x14ac:dyDescent="0.25">
      <c r="A179" s="63">
        <v>5059</v>
      </c>
      <c r="B179" s="63" t="s">
        <v>769</v>
      </c>
      <c r="C179" s="63" t="s">
        <v>331</v>
      </c>
      <c r="D179" s="63" t="s">
        <v>332</v>
      </c>
      <c r="E179" s="63">
        <v>211</v>
      </c>
      <c r="F179" t="str">
        <f t="shared" si="6"/>
        <v>P400</v>
      </c>
      <c r="G179">
        <f t="shared" si="7"/>
        <v>211</v>
      </c>
      <c r="H179" t="str">
        <f t="shared" si="8"/>
        <v>LocalBus</v>
      </c>
    </row>
    <row r="180" spans="1:8" x14ac:dyDescent="0.25">
      <c r="A180" s="63">
        <v>5060</v>
      </c>
      <c r="B180" s="63" t="s">
        <v>770</v>
      </c>
      <c r="C180" s="63" t="s">
        <v>331</v>
      </c>
      <c r="D180" s="63" t="s">
        <v>332</v>
      </c>
      <c r="E180" s="63">
        <v>72</v>
      </c>
      <c r="F180" t="str">
        <f t="shared" si="6"/>
        <v>P400</v>
      </c>
      <c r="G180">
        <f t="shared" si="7"/>
        <v>72</v>
      </c>
      <c r="H180" t="str">
        <f t="shared" si="8"/>
        <v>LocalBus</v>
      </c>
    </row>
    <row r="181" spans="1:8" x14ac:dyDescent="0.25">
      <c r="A181" s="63">
        <v>5061</v>
      </c>
      <c r="B181" s="63" t="s">
        <v>771</v>
      </c>
      <c r="C181" s="63" t="s">
        <v>331</v>
      </c>
      <c r="D181" s="63" t="s">
        <v>332</v>
      </c>
      <c r="E181" s="63">
        <v>155</v>
      </c>
      <c r="F181" t="str">
        <f t="shared" si="6"/>
        <v>P402</v>
      </c>
      <c r="G181">
        <f t="shared" si="7"/>
        <v>155</v>
      </c>
      <c r="H181" t="str">
        <f t="shared" si="8"/>
        <v>LocalBus</v>
      </c>
    </row>
    <row r="182" spans="1:8" x14ac:dyDescent="0.25">
      <c r="A182" s="63">
        <v>5062</v>
      </c>
      <c r="B182" s="63" t="s">
        <v>772</v>
      </c>
      <c r="C182" s="63" t="s">
        <v>331</v>
      </c>
      <c r="D182" s="63" t="s">
        <v>332</v>
      </c>
      <c r="E182" s="63">
        <v>30</v>
      </c>
      <c r="F182" t="str">
        <f t="shared" si="6"/>
        <v>P402</v>
      </c>
      <c r="G182">
        <f t="shared" si="7"/>
        <v>30</v>
      </c>
      <c r="H182" t="str">
        <f t="shared" si="8"/>
        <v>LocalBus</v>
      </c>
    </row>
    <row r="183" spans="1:8" x14ac:dyDescent="0.25">
      <c r="A183" s="63">
        <v>5063</v>
      </c>
      <c r="B183" s="63" t="s">
        <v>773</v>
      </c>
      <c r="C183" s="63" t="s">
        <v>331</v>
      </c>
      <c r="D183" s="63" t="s">
        <v>332</v>
      </c>
      <c r="E183" s="63">
        <v>1</v>
      </c>
      <c r="F183" t="str">
        <f t="shared" si="6"/>
        <v>P409</v>
      </c>
      <c r="G183">
        <f t="shared" si="7"/>
        <v>1</v>
      </c>
      <c r="H183" t="str">
        <f t="shared" si="8"/>
        <v>LocalBus</v>
      </c>
    </row>
    <row r="184" spans="1:8" x14ac:dyDescent="0.25">
      <c r="A184" s="63">
        <v>5064</v>
      </c>
      <c r="B184" s="63" t="s">
        <v>774</v>
      </c>
      <c r="C184" s="63" t="s">
        <v>331</v>
      </c>
      <c r="D184" s="63" t="s">
        <v>332</v>
      </c>
      <c r="E184" s="63">
        <v>13</v>
      </c>
      <c r="F184" t="str">
        <f t="shared" si="6"/>
        <v>P409</v>
      </c>
      <c r="G184">
        <f t="shared" si="7"/>
        <v>13</v>
      </c>
      <c r="H184" t="str">
        <f t="shared" si="8"/>
        <v>LocalBus</v>
      </c>
    </row>
    <row r="185" spans="1:8" x14ac:dyDescent="0.25">
      <c r="A185" s="63">
        <v>5065</v>
      </c>
      <c r="B185" s="63" t="s">
        <v>775</v>
      </c>
      <c r="C185" s="63" t="s">
        <v>331</v>
      </c>
      <c r="D185" s="63" t="s">
        <v>332</v>
      </c>
      <c r="E185" s="63">
        <v>10</v>
      </c>
      <c r="F185" t="str">
        <f t="shared" si="6"/>
        <v>P410</v>
      </c>
      <c r="G185">
        <f t="shared" si="7"/>
        <v>10</v>
      </c>
      <c r="H185" t="str">
        <f t="shared" si="8"/>
        <v>LocalBus</v>
      </c>
    </row>
    <row r="186" spans="1:8" x14ac:dyDescent="0.25">
      <c r="A186" s="63">
        <v>5066</v>
      </c>
      <c r="B186" s="63" t="s">
        <v>776</v>
      </c>
      <c r="C186" s="63" t="s">
        <v>331</v>
      </c>
      <c r="D186" s="63" t="s">
        <v>332</v>
      </c>
      <c r="E186" s="63">
        <v>55</v>
      </c>
      <c r="F186" t="str">
        <f t="shared" si="6"/>
        <v>P410</v>
      </c>
      <c r="G186">
        <f t="shared" si="7"/>
        <v>55</v>
      </c>
      <c r="H186" t="str">
        <f t="shared" si="8"/>
        <v>LocalBus</v>
      </c>
    </row>
    <row r="187" spans="1:8" x14ac:dyDescent="0.25">
      <c r="A187" s="63">
        <v>5075</v>
      </c>
      <c r="B187" s="63" t="s">
        <v>777</v>
      </c>
      <c r="C187" s="63" t="s">
        <v>331</v>
      </c>
      <c r="D187" s="63" t="s">
        <v>332</v>
      </c>
      <c r="E187" s="63">
        <v>144</v>
      </c>
      <c r="F187" t="str">
        <f t="shared" si="6"/>
        <v>P500</v>
      </c>
      <c r="G187">
        <f t="shared" si="7"/>
        <v>144</v>
      </c>
      <c r="H187" t="str">
        <f t="shared" si="8"/>
        <v>LocalBus</v>
      </c>
    </row>
    <row r="188" spans="1:8" x14ac:dyDescent="0.25">
      <c r="A188" s="63">
        <v>5076</v>
      </c>
      <c r="B188" s="63" t="s">
        <v>778</v>
      </c>
      <c r="C188" s="63" t="s">
        <v>331</v>
      </c>
      <c r="D188" s="63" t="s">
        <v>332</v>
      </c>
      <c r="E188" s="63">
        <v>137</v>
      </c>
      <c r="F188" t="str">
        <f t="shared" si="6"/>
        <v>P500</v>
      </c>
      <c r="G188">
        <f t="shared" si="7"/>
        <v>137</v>
      </c>
      <c r="H188" t="str">
        <f t="shared" si="8"/>
        <v>LocalBus</v>
      </c>
    </row>
    <row r="189" spans="1:8" x14ac:dyDescent="0.25">
      <c r="A189" s="63">
        <v>5077</v>
      </c>
      <c r="B189" s="63" t="s">
        <v>779</v>
      </c>
      <c r="C189" s="63" t="s">
        <v>331</v>
      </c>
      <c r="D189" s="63" t="s">
        <v>332</v>
      </c>
      <c r="E189" s="63">
        <v>143</v>
      </c>
      <c r="F189" t="str">
        <f t="shared" si="6"/>
        <v>P501</v>
      </c>
      <c r="G189">
        <f t="shared" si="7"/>
        <v>143</v>
      </c>
      <c r="H189" t="str">
        <f t="shared" si="8"/>
        <v>LocalBus</v>
      </c>
    </row>
    <row r="190" spans="1:8" x14ac:dyDescent="0.25">
      <c r="A190" s="63">
        <v>5078</v>
      </c>
      <c r="B190" s="63" t="s">
        <v>780</v>
      </c>
      <c r="C190" s="63" t="s">
        <v>331</v>
      </c>
      <c r="D190" s="63" t="s">
        <v>332</v>
      </c>
      <c r="E190" s="63">
        <v>134</v>
      </c>
      <c r="F190" t="str">
        <f t="shared" si="6"/>
        <v>P501</v>
      </c>
      <c r="G190">
        <f t="shared" si="7"/>
        <v>134</v>
      </c>
      <c r="H190" t="str">
        <f t="shared" si="8"/>
        <v>LocalBus</v>
      </c>
    </row>
    <row r="191" spans="1:8" x14ac:dyDescent="0.25">
      <c r="A191" s="63">
        <v>5079</v>
      </c>
      <c r="B191" s="63" t="s">
        <v>781</v>
      </c>
      <c r="C191" s="63" t="s">
        <v>331</v>
      </c>
      <c r="D191" s="63" t="s">
        <v>332</v>
      </c>
      <c r="E191" s="63">
        <v>1</v>
      </c>
      <c r="F191" t="str">
        <f t="shared" si="6"/>
        <v>P503</v>
      </c>
      <c r="G191">
        <f t="shared" si="7"/>
        <v>1</v>
      </c>
      <c r="H191" t="str">
        <f t="shared" si="8"/>
        <v>LocalBus</v>
      </c>
    </row>
    <row r="192" spans="1:8" x14ac:dyDescent="0.25">
      <c r="A192" s="63">
        <v>5080</v>
      </c>
      <c r="B192" s="63" t="s">
        <v>782</v>
      </c>
      <c r="C192" s="63" t="s">
        <v>331</v>
      </c>
      <c r="D192" s="63" t="s">
        <v>332</v>
      </c>
      <c r="E192" s="63" t="s">
        <v>363</v>
      </c>
      <c r="F192" t="str">
        <f t="shared" si="6"/>
        <v>P503</v>
      </c>
      <c r="G192" t="str">
        <f t="shared" si="7"/>
        <v>-</v>
      </c>
      <c r="H192" t="str">
        <f t="shared" si="8"/>
        <v>LocalBus</v>
      </c>
    </row>
    <row r="193" spans="1:8" x14ac:dyDescent="0.25">
      <c r="A193" s="63">
        <v>6007</v>
      </c>
      <c r="B193" s="63" t="s">
        <v>792</v>
      </c>
      <c r="C193" s="63" t="s">
        <v>787</v>
      </c>
      <c r="D193" s="63" t="s">
        <v>788</v>
      </c>
      <c r="E193" s="63" t="s">
        <v>363</v>
      </c>
      <c r="F193" t="str">
        <f t="shared" si="6"/>
        <v>RMON</v>
      </c>
      <c r="G193" t="str">
        <f t="shared" si="7"/>
        <v>-</v>
      </c>
      <c r="H193" t="str">
        <f t="shared" si="8"/>
        <v>LRT</v>
      </c>
    </row>
    <row r="194" spans="1:8" x14ac:dyDescent="0.25">
      <c r="A194" s="63">
        <v>6008</v>
      </c>
      <c r="B194" s="63" t="s">
        <v>793</v>
      </c>
      <c r="C194" s="63" t="s">
        <v>787</v>
      </c>
      <c r="D194" s="63" t="s">
        <v>788</v>
      </c>
      <c r="E194" s="63" t="s">
        <v>363</v>
      </c>
      <c r="F194" t="str">
        <f t="shared" si="6"/>
        <v>RMON</v>
      </c>
      <c r="G194" t="str">
        <f t="shared" si="7"/>
        <v>-</v>
      </c>
      <c r="H194" t="str">
        <f t="shared" si="8"/>
        <v>LRT</v>
      </c>
    </row>
    <row r="195" spans="1:8" x14ac:dyDescent="0.25">
      <c r="A195" s="63">
        <v>6009</v>
      </c>
      <c r="B195" s="63" t="s">
        <v>1245</v>
      </c>
      <c r="C195" s="63" t="s">
        <v>787</v>
      </c>
      <c r="D195" s="63" t="s">
        <v>788</v>
      </c>
      <c r="E195" s="63" t="s">
        <v>363</v>
      </c>
      <c r="F195" t="str">
        <f t="shared" ref="F195:F258" si="9">LEFT(B195,LEN(B195)-2)</f>
        <v>RTAC</v>
      </c>
      <c r="G195" t="str">
        <f t="shared" ref="G195:G258" si="10">E195</f>
        <v>-</v>
      </c>
      <c r="H195" t="str">
        <f t="shared" ref="H195:H258" si="11">D195</f>
        <v>LRT</v>
      </c>
    </row>
    <row r="196" spans="1:8" x14ac:dyDescent="0.25">
      <c r="A196" s="63">
        <v>6010</v>
      </c>
      <c r="B196" s="63" t="s">
        <v>1246</v>
      </c>
      <c r="C196" s="63" t="s">
        <v>787</v>
      </c>
      <c r="D196" s="63" t="s">
        <v>788</v>
      </c>
      <c r="E196" s="63" t="s">
        <v>363</v>
      </c>
      <c r="F196" t="str">
        <f t="shared" si="9"/>
        <v>RTAC</v>
      </c>
      <c r="G196" t="str">
        <f t="shared" si="10"/>
        <v>-</v>
      </c>
      <c r="H196" t="str">
        <f t="shared" si="11"/>
        <v>LRT</v>
      </c>
    </row>
    <row r="197" spans="1:8" x14ac:dyDescent="0.25">
      <c r="A197" s="63">
        <v>6013</v>
      </c>
      <c r="B197" s="63" t="s">
        <v>1247</v>
      </c>
      <c r="C197" s="63" t="s">
        <v>787</v>
      </c>
      <c r="D197" s="63" t="s">
        <v>788</v>
      </c>
      <c r="E197" s="63">
        <v>539</v>
      </c>
      <c r="F197" t="str">
        <f t="shared" si="9"/>
        <v>RESW</v>
      </c>
      <c r="G197">
        <f t="shared" si="10"/>
        <v>539</v>
      </c>
      <c r="H197" t="str">
        <f t="shared" si="11"/>
        <v>LRT</v>
      </c>
    </row>
    <row r="198" spans="1:8" x14ac:dyDescent="0.25">
      <c r="A198" s="63">
        <v>6014</v>
      </c>
      <c r="B198" s="63" t="s">
        <v>1248</v>
      </c>
      <c r="C198" s="63" t="s">
        <v>787</v>
      </c>
      <c r="D198" s="63" t="s">
        <v>788</v>
      </c>
      <c r="E198" s="63">
        <v>125</v>
      </c>
      <c r="F198" t="str">
        <f t="shared" si="9"/>
        <v>RESW</v>
      </c>
      <c r="G198">
        <f t="shared" si="10"/>
        <v>125</v>
      </c>
      <c r="H198" t="str">
        <f t="shared" si="11"/>
        <v>LRT</v>
      </c>
    </row>
    <row r="199" spans="1:8" x14ac:dyDescent="0.25">
      <c r="A199" s="63">
        <v>7007</v>
      </c>
      <c r="B199" s="63" t="s">
        <v>796</v>
      </c>
      <c r="C199" s="63" t="s">
        <v>331</v>
      </c>
      <c r="D199" s="63" t="s">
        <v>332</v>
      </c>
      <c r="E199" s="63">
        <v>184</v>
      </c>
      <c r="F199" t="str">
        <f t="shared" si="9"/>
        <v>S512</v>
      </c>
      <c r="G199">
        <f t="shared" si="10"/>
        <v>184</v>
      </c>
      <c r="H199" t="str">
        <f t="shared" si="11"/>
        <v>LocalBus</v>
      </c>
    </row>
    <row r="200" spans="1:8" x14ac:dyDescent="0.25">
      <c r="A200" s="63">
        <v>7009</v>
      </c>
      <c r="B200" s="63" t="s">
        <v>797</v>
      </c>
      <c r="C200" s="63" t="s">
        <v>331</v>
      </c>
      <c r="D200" s="63" t="s">
        <v>332</v>
      </c>
      <c r="E200" s="63">
        <v>186</v>
      </c>
      <c r="F200" t="str">
        <f t="shared" si="9"/>
        <v>S512</v>
      </c>
      <c r="G200">
        <f t="shared" si="10"/>
        <v>186</v>
      </c>
      <c r="H200" t="str">
        <f t="shared" si="11"/>
        <v>LocalBus</v>
      </c>
    </row>
    <row r="201" spans="1:8" x14ac:dyDescent="0.25">
      <c r="A201" s="63">
        <v>7029</v>
      </c>
      <c r="B201" s="63" t="s">
        <v>1249</v>
      </c>
      <c r="C201" s="63" t="s">
        <v>331</v>
      </c>
      <c r="D201" s="63" t="s">
        <v>332</v>
      </c>
      <c r="E201" s="63" t="s">
        <v>363</v>
      </c>
      <c r="F201" t="str">
        <f t="shared" si="9"/>
        <v>S550</v>
      </c>
      <c r="G201" t="str">
        <f t="shared" si="10"/>
        <v>-</v>
      </c>
      <c r="H201" t="str">
        <f t="shared" si="11"/>
        <v>LocalBus</v>
      </c>
    </row>
    <row r="202" spans="1:8" x14ac:dyDescent="0.25">
      <c r="A202" s="63">
        <v>7030</v>
      </c>
      <c r="B202" s="63" t="s">
        <v>1250</v>
      </c>
      <c r="C202" s="63" t="s">
        <v>331</v>
      </c>
      <c r="D202" s="63" t="s">
        <v>332</v>
      </c>
      <c r="E202" s="63">
        <v>969</v>
      </c>
      <c r="F202" t="str">
        <f t="shared" si="9"/>
        <v>S550</v>
      </c>
      <c r="G202">
        <f t="shared" si="10"/>
        <v>969</v>
      </c>
      <c r="H202" t="str">
        <f t="shared" si="11"/>
        <v>LocalBus</v>
      </c>
    </row>
    <row r="203" spans="1:8" x14ac:dyDescent="0.25">
      <c r="A203" s="63">
        <v>7046</v>
      </c>
      <c r="B203" s="63" t="s">
        <v>821</v>
      </c>
      <c r="C203" s="63" t="s">
        <v>331</v>
      </c>
      <c r="D203" s="63" t="s">
        <v>332</v>
      </c>
      <c r="E203" s="63">
        <v>1246</v>
      </c>
      <c r="F203" t="str">
        <f t="shared" si="9"/>
        <v>S574</v>
      </c>
      <c r="G203">
        <f t="shared" si="10"/>
        <v>1246</v>
      </c>
      <c r="H203" t="str">
        <f t="shared" si="11"/>
        <v>LocalBus</v>
      </c>
    </row>
    <row r="204" spans="1:8" x14ac:dyDescent="0.25">
      <c r="A204" s="63">
        <v>7047</v>
      </c>
      <c r="B204" s="63" t="s">
        <v>822</v>
      </c>
      <c r="C204" s="63" t="s">
        <v>331</v>
      </c>
      <c r="D204" s="63" t="s">
        <v>332</v>
      </c>
      <c r="E204" s="63">
        <v>974</v>
      </c>
      <c r="F204" t="str">
        <f t="shared" si="9"/>
        <v>S574</v>
      </c>
      <c r="G204">
        <f t="shared" si="10"/>
        <v>974</v>
      </c>
      <c r="H204" t="str">
        <f t="shared" si="11"/>
        <v>LocalBus</v>
      </c>
    </row>
    <row r="205" spans="1:8" x14ac:dyDescent="0.25">
      <c r="A205" s="63">
        <v>8003</v>
      </c>
      <c r="B205" s="63" t="s">
        <v>826</v>
      </c>
      <c r="C205" s="63" t="s">
        <v>827</v>
      </c>
      <c r="D205" s="63" t="s">
        <v>828</v>
      </c>
      <c r="E205" s="63" t="s">
        <v>363</v>
      </c>
      <c r="F205" t="str">
        <f t="shared" si="9"/>
        <v>WEBW</v>
      </c>
      <c r="G205" t="str">
        <f t="shared" si="10"/>
        <v>-</v>
      </c>
      <c r="H205" t="str">
        <f t="shared" si="11"/>
        <v>Ferry</v>
      </c>
    </row>
    <row r="206" spans="1:8" x14ac:dyDescent="0.25">
      <c r="A206" s="63">
        <v>8004</v>
      </c>
      <c r="B206" s="63" t="s">
        <v>829</v>
      </c>
      <c r="C206" s="63" t="s">
        <v>827</v>
      </c>
      <c r="D206" s="63" t="s">
        <v>828</v>
      </c>
      <c r="E206" s="63" t="s">
        <v>363</v>
      </c>
      <c r="F206" t="str">
        <f t="shared" si="9"/>
        <v>WEBW</v>
      </c>
      <c r="G206" t="str">
        <f t="shared" si="10"/>
        <v>-</v>
      </c>
      <c r="H206" t="str">
        <f t="shared" si="11"/>
        <v>Ferry</v>
      </c>
    </row>
    <row r="207" spans="1:8" x14ac:dyDescent="0.25">
      <c r="A207" s="63">
        <v>8005</v>
      </c>
      <c r="B207" s="63" t="s">
        <v>830</v>
      </c>
      <c r="C207" s="63" t="s">
        <v>827</v>
      </c>
      <c r="D207" s="63" t="s">
        <v>828</v>
      </c>
      <c r="E207" s="63">
        <v>116</v>
      </c>
      <c r="F207" t="str">
        <f t="shared" si="9"/>
        <v>WEDK</v>
      </c>
      <c r="G207">
        <f t="shared" si="10"/>
        <v>116</v>
      </c>
      <c r="H207" t="str">
        <f t="shared" si="11"/>
        <v>Ferry</v>
      </c>
    </row>
    <row r="208" spans="1:8" x14ac:dyDescent="0.25">
      <c r="A208" s="63">
        <v>8006</v>
      </c>
      <c r="B208" s="63" t="s">
        <v>831</v>
      </c>
      <c r="C208" s="63" t="s">
        <v>827</v>
      </c>
      <c r="D208" s="63" t="s">
        <v>828</v>
      </c>
      <c r="E208" s="63">
        <v>64</v>
      </c>
      <c r="F208" t="str">
        <f t="shared" si="9"/>
        <v>WEDK</v>
      </c>
      <c r="G208">
        <f t="shared" si="10"/>
        <v>64</v>
      </c>
      <c r="H208" t="str">
        <f t="shared" si="11"/>
        <v>Ferry</v>
      </c>
    </row>
    <row r="209" spans="1:8" x14ac:dyDescent="0.25">
      <c r="A209" s="63">
        <v>8007</v>
      </c>
      <c r="B209" s="63" t="s">
        <v>832</v>
      </c>
      <c r="C209" s="63" t="s">
        <v>827</v>
      </c>
      <c r="D209" s="63" t="s">
        <v>828</v>
      </c>
      <c r="E209" s="63">
        <v>68</v>
      </c>
      <c r="F209" t="str">
        <f t="shared" si="9"/>
        <v>WFNS</v>
      </c>
      <c r="G209">
        <f t="shared" si="10"/>
        <v>68</v>
      </c>
      <c r="H209" t="str">
        <f t="shared" si="11"/>
        <v>Ferry</v>
      </c>
    </row>
    <row r="210" spans="1:8" x14ac:dyDescent="0.25">
      <c r="A210" s="63">
        <v>8008</v>
      </c>
      <c r="B210" s="63" t="s">
        <v>833</v>
      </c>
      <c r="C210" s="63" t="s">
        <v>827</v>
      </c>
      <c r="D210" s="63" t="s">
        <v>828</v>
      </c>
      <c r="E210" s="63">
        <v>73</v>
      </c>
      <c r="F210" t="str">
        <f t="shared" si="9"/>
        <v>WFNS</v>
      </c>
      <c r="G210">
        <f t="shared" si="10"/>
        <v>73</v>
      </c>
      <c r="H210" t="str">
        <f t="shared" si="11"/>
        <v>Ferry</v>
      </c>
    </row>
    <row r="211" spans="1:8" x14ac:dyDescent="0.25">
      <c r="A211" s="63">
        <v>8009</v>
      </c>
      <c r="B211" s="63" t="s">
        <v>834</v>
      </c>
      <c r="C211" s="63" t="s">
        <v>827</v>
      </c>
      <c r="D211" s="63" t="s">
        <v>828</v>
      </c>
      <c r="E211" s="63">
        <v>217</v>
      </c>
      <c r="F211" t="str">
        <f t="shared" si="9"/>
        <v>WFNV</v>
      </c>
      <c r="G211">
        <f t="shared" si="10"/>
        <v>217</v>
      </c>
      <c r="H211" t="str">
        <f t="shared" si="11"/>
        <v>Ferry</v>
      </c>
    </row>
    <row r="212" spans="1:8" x14ac:dyDescent="0.25">
      <c r="A212" s="63">
        <v>8010</v>
      </c>
      <c r="B212" s="63" t="s">
        <v>835</v>
      </c>
      <c r="C212" s="63" t="s">
        <v>827</v>
      </c>
      <c r="D212" s="63" t="s">
        <v>828</v>
      </c>
      <c r="E212" s="63">
        <v>154</v>
      </c>
      <c r="F212" t="str">
        <f t="shared" si="9"/>
        <v>WFNV</v>
      </c>
      <c r="G212">
        <f t="shared" si="10"/>
        <v>154</v>
      </c>
      <c r="H212" t="str">
        <f t="shared" si="11"/>
        <v>Ferry</v>
      </c>
    </row>
    <row r="213" spans="1:8" x14ac:dyDescent="0.25">
      <c r="A213" s="63">
        <v>8011</v>
      </c>
      <c r="B213" s="63" t="s">
        <v>836</v>
      </c>
      <c r="C213" s="63" t="s">
        <v>827</v>
      </c>
      <c r="D213" s="63" t="s">
        <v>828</v>
      </c>
      <c r="E213" s="63">
        <v>106</v>
      </c>
      <c r="F213" t="str">
        <f t="shared" si="9"/>
        <v>WPDT</v>
      </c>
      <c r="G213">
        <f t="shared" si="10"/>
        <v>106</v>
      </c>
      <c r="H213" t="str">
        <f t="shared" si="11"/>
        <v>Ferry</v>
      </c>
    </row>
    <row r="214" spans="1:8" x14ac:dyDescent="0.25">
      <c r="A214" s="63">
        <v>8012</v>
      </c>
      <c r="B214" s="63" t="s">
        <v>837</v>
      </c>
      <c r="C214" s="63" t="s">
        <v>827</v>
      </c>
      <c r="D214" s="63" t="s">
        <v>828</v>
      </c>
      <c r="E214" s="63">
        <v>29</v>
      </c>
      <c r="F214" t="str">
        <f t="shared" si="9"/>
        <v>WPDT</v>
      </c>
      <c r="G214">
        <f t="shared" si="10"/>
        <v>29</v>
      </c>
      <c r="H214" t="str">
        <f t="shared" si="11"/>
        <v>Ferry</v>
      </c>
    </row>
    <row r="215" spans="1:8" x14ac:dyDescent="0.25">
      <c r="A215" s="63">
        <v>8015</v>
      </c>
      <c r="B215" s="63" t="s">
        <v>838</v>
      </c>
      <c r="C215" s="63" t="s">
        <v>827</v>
      </c>
      <c r="D215" s="63" t="s">
        <v>828</v>
      </c>
      <c r="E215" s="63">
        <v>74</v>
      </c>
      <c r="F215" t="str">
        <f t="shared" si="9"/>
        <v>WSBN</v>
      </c>
      <c r="G215">
        <f t="shared" si="10"/>
        <v>74</v>
      </c>
      <c r="H215" t="str">
        <f t="shared" si="11"/>
        <v>Ferry</v>
      </c>
    </row>
    <row r="216" spans="1:8" x14ac:dyDescent="0.25">
      <c r="A216" s="63">
        <v>8016</v>
      </c>
      <c r="B216" s="63" t="s">
        <v>839</v>
      </c>
      <c r="C216" s="63" t="s">
        <v>827</v>
      </c>
      <c r="D216" s="63" t="s">
        <v>828</v>
      </c>
      <c r="E216" s="63">
        <v>29</v>
      </c>
      <c r="F216" t="str">
        <f t="shared" si="9"/>
        <v>WSBN</v>
      </c>
      <c r="G216">
        <f t="shared" si="10"/>
        <v>29</v>
      </c>
      <c r="H216" t="str">
        <f t="shared" si="11"/>
        <v>Ferry</v>
      </c>
    </row>
    <row r="217" spans="1:8" x14ac:dyDescent="0.25">
      <c r="A217" s="63">
        <v>8017</v>
      </c>
      <c r="B217" s="63" t="s">
        <v>840</v>
      </c>
      <c r="C217" s="63" t="s">
        <v>827</v>
      </c>
      <c r="D217" s="63" t="s">
        <v>828</v>
      </c>
      <c r="E217" s="63">
        <v>234</v>
      </c>
      <c r="F217" t="str">
        <f t="shared" si="9"/>
        <v>WSBR</v>
      </c>
      <c r="G217">
        <f t="shared" si="10"/>
        <v>234</v>
      </c>
      <c r="H217" t="str">
        <f t="shared" si="11"/>
        <v>Ferry</v>
      </c>
    </row>
    <row r="218" spans="1:8" x14ac:dyDescent="0.25">
      <c r="A218" s="63">
        <v>8018</v>
      </c>
      <c r="B218" s="63" t="s">
        <v>841</v>
      </c>
      <c r="C218" s="63" t="s">
        <v>827</v>
      </c>
      <c r="D218" s="63" t="s">
        <v>828</v>
      </c>
      <c r="E218" s="63">
        <v>91</v>
      </c>
      <c r="F218" t="str">
        <f t="shared" si="9"/>
        <v>WSBR</v>
      </c>
      <c r="G218">
        <f t="shared" si="10"/>
        <v>91</v>
      </c>
      <c r="H218" t="str">
        <f t="shared" si="11"/>
        <v>Ferry</v>
      </c>
    </row>
    <row r="219" spans="1:8" x14ac:dyDescent="0.25">
      <c r="A219" s="63">
        <v>8019</v>
      </c>
      <c r="B219" s="63" t="s">
        <v>842</v>
      </c>
      <c r="C219" s="63" t="s">
        <v>827</v>
      </c>
      <c r="D219" s="63" t="s">
        <v>828</v>
      </c>
      <c r="E219" s="63">
        <v>147</v>
      </c>
      <c r="F219" t="str">
        <f t="shared" si="9"/>
        <v>WSVA</v>
      </c>
      <c r="G219">
        <f t="shared" si="10"/>
        <v>147</v>
      </c>
      <c r="H219" t="str">
        <f t="shared" si="11"/>
        <v>Ferry</v>
      </c>
    </row>
    <row r="220" spans="1:8" x14ac:dyDescent="0.25">
      <c r="A220" s="63">
        <v>8020</v>
      </c>
      <c r="B220" s="63" t="s">
        <v>843</v>
      </c>
      <c r="C220" s="63" t="s">
        <v>827</v>
      </c>
      <c r="D220" s="63" t="s">
        <v>828</v>
      </c>
      <c r="E220" s="63">
        <v>61</v>
      </c>
      <c r="F220" t="str">
        <f t="shared" si="9"/>
        <v>WSVA</v>
      </c>
      <c r="G220">
        <f t="shared" si="10"/>
        <v>61</v>
      </c>
      <c r="H220" t="str">
        <f t="shared" si="11"/>
        <v>Ferry</v>
      </c>
    </row>
    <row r="221" spans="1:8" x14ac:dyDescent="0.25">
      <c r="A221" s="63">
        <v>8021</v>
      </c>
      <c r="B221" s="63" t="s">
        <v>844</v>
      </c>
      <c r="C221" s="63" t="s">
        <v>827</v>
      </c>
      <c r="D221" s="63" t="s">
        <v>828</v>
      </c>
      <c r="E221" s="63">
        <v>58</v>
      </c>
      <c r="F221" t="str">
        <f t="shared" si="9"/>
        <v>WVSW</v>
      </c>
      <c r="G221">
        <f t="shared" si="10"/>
        <v>58</v>
      </c>
      <c r="H221" t="str">
        <f t="shared" si="11"/>
        <v>Ferry</v>
      </c>
    </row>
    <row r="222" spans="1:8" x14ac:dyDescent="0.25">
      <c r="A222" s="63">
        <v>8022</v>
      </c>
      <c r="B222" s="63" t="s">
        <v>845</v>
      </c>
      <c r="C222" s="63" t="s">
        <v>827</v>
      </c>
      <c r="D222" s="63" t="s">
        <v>828</v>
      </c>
      <c r="E222" s="63">
        <v>8</v>
      </c>
      <c r="F222" t="str">
        <f t="shared" si="9"/>
        <v>WVSW</v>
      </c>
      <c r="G222">
        <f t="shared" si="10"/>
        <v>8</v>
      </c>
      <c r="H222" t="str">
        <f t="shared" si="11"/>
        <v>Ferry</v>
      </c>
    </row>
    <row r="223" spans="1:8" x14ac:dyDescent="0.25">
      <c r="A223" s="63">
        <v>9002</v>
      </c>
      <c r="B223" s="63" t="s">
        <v>1288</v>
      </c>
      <c r="C223" s="63" t="s">
        <v>449</v>
      </c>
      <c r="D223" s="63" t="s">
        <v>450</v>
      </c>
      <c r="E223" s="63">
        <v>99</v>
      </c>
      <c r="F223" t="str">
        <f t="shared" si="9"/>
        <v>Ballard-Whittier H</v>
      </c>
      <c r="G223">
        <f t="shared" si="10"/>
        <v>99</v>
      </c>
      <c r="H223" t="str">
        <f t="shared" si="11"/>
        <v>ExpBus</v>
      </c>
    </row>
    <row r="224" spans="1:8" x14ac:dyDescent="0.25">
      <c r="A224" s="63">
        <v>9012</v>
      </c>
      <c r="B224" s="63" t="s">
        <v>1260</v>
      </c>
      <c r="C224" s="63" t="s">
        <v>449</v>
      </c>
      <c r="D224" s="63" t="s">
        <v>450</v>
      </c>
      <c r="E224" s="63">
        <v>198</v>
      </c>
      <c r="F224" t="str">
        <f t="shared" si="9"/>
        <v>Capitol Hill-Redmo</v>
      </c>
      <c r="G224">
        <f t="shared" si="10"/>
        <v>198</v>
      </c>
      <c r="H224" t="str">
        <f t="shared" si="11"/>
        <v>ExpBus</v>
      </c>
    </row>
    <row r="225" spans="1:8" x14ac:dyDescent="0.25">
      <c r="A225" s="63">
        <v>9016</v>
      </c>
      <c r="B225" s="63" t="s">
        <v>1290</v>
      </c>
      <c r="C225" s="63" t="s">
        <v>449</v>
      </c>
      <c r="D225" s="63" t="s">
        <v>450</v>
      </c>
      <c r="E225" s="63">
        <v>0.09</v>
      </c>
      <c r="F225" t="str">
        <f t="shared" si="9"/>
        <v xml:space="preserve">Duvall Express </v>
      </c>
      <c r="G225">
        <f t="shared" si="10"/>
        <v>0.09</v>
      </c>
      <c r="H225" t="str">
        <f t="shared" si="11"/>
        <v>ExpBus</v>
      </c>
    </row>
    <row r="226" spans="1:8" x14ac:dyDescent="0.25">
      <c r="A226" s="63">
        <v>9018</v>
      </c>
      <c r="B226" s="63" t="s">
        <v>1263</v>
      </c>
      <c r="C226" s="63" t="s">
        <v>449</v>
      </c>
      <c r="D226" s="63" t="s">
        <v>450</v>
      </c>
      <c r="E226" s="63">
        <v>99</v>
      </c>
      <c r="F226" t="str">
        <f t="shared" si="9"/>
        <v>Fremont-Wallingfo</v>
      </c>
      <c r="G226">
        <f t="shared" si="10"/>
        <v>99</v>
      </c>
      <c r="H226" t="str">
        <f t="shared" si="11"/>
        <v>ExpBus</v>
      </c>
    </row>
    <row r="227" spans="1:8" x14ac:dyDescent="0.25">
      <c r="A227" s="63">
        <v>9020</v>
      </c>
      <c r="B227" s="63" t="s">
        <v>1264</v>
      </c>
      <c r="C227" s="63" t="s">
        <v>449</v>
      </c>
      <c r="D227" s="63" t="s">
        <v>450</v>
      </c>
      <c r="E227" s="63">
        <v>68</v>
      </c>
      <c r="F227" t="str">
        <f t="shared" si="9"/>
        <v>Laurelhurst-Wedgwo</v>
      </c>
      <c r="G227">
        <f t="shared" si="10"/>
        <v>68</v>
      </c>
      <c r="H227" t="str">
        <f t="shared" si="11"/>
        <v>ExpBus</v>
      </c>
    </row>
    <row r="228" spans="1:8" x14ac:dyDescent="0.25">
      <c r="A228" s="63">
        <v>9028</v>
      </c>
      <c r="B228" s="63" t="s">
        <v>1293</v>
      </c>
      <c r="C228" s="63" t="s">
        <v>449</v>
      </c>
      <c r="D228" s="63" t="s">
        <v>450</v>
      </c>
      <c r="E228" s="63">
        <v>4</v>
      </c>
      <c r="F228" t="str">
        <f t="shared" si="9"/>
        <v xml:space="preserve">Monroe Express </v>
      </c>
      <c r="G228">
        <f t="shared" si="10"/>
        <v>4</v>
      </c>
      <c r="H228" t="str">
        <f t="shared" si="11"/>
        <v>ExpBus</v>
      </c>
    </row>
    <row r="229" spans="1:8" x14ac:dyDescent="0.25">
      <c r="A229" s="63">
        <v>9030</v>
      </c>
      <c r="B229" s="63" t="s">
        <v>1269</v>
      </c>
      <c r="C229" s="63" t="s">
        <v>449</v>
      </c>
      <c r="D229" s="63" t="s">
        <v>450</v>
      </c>
      <c r="E229" s="63">
        <v>99</v>
      </c>
      <c r="F229" t="str">
        <f t="shared" si="9"/>
        <v>Phinney Ridge-Gre</v>
      </c>
      <c r="G229">
        <f t="shared" si="10"/>
        <v>99</v>
      </c>
      <c r="H229" t="str">
        <f t="shared" si="11"/>
        <v>ExpBus</v>
      </c>
    </row>
    <row r="230" spans="1:8" x14ac:dyDescent="0.25">
      <c r="A230" s="63">
        <v>9034</v>
      </c>
      <c r="B230" s="63" t="s">
        <v>1270</v>
      </c>
      <c r="C230" s="63" t="s">
        <v>449</v>
      </c>
      <c r="D230" s="63" t="s">
        <v>450</v>
      </c>
      <c r="E230" s="63">
        <v>198</v>
      </c>
      <c r="F230" t="str">
        <f t="shared" si="9"/>
        <v>Queen Anne-Belltow</v>
      </c>
      <c r="G230">
        <f t="shared" si="10"/>
        <v>198</v>
      </c>
      <c r="H230" t="str">
        <f t="shared" si="11"/>
        <v>ExpBus</v>
      </c>
    </row>
    <row r="231" spans="1:8" x14ac:dyDescent="0.25">
      <c r="A231" s="63"/>
      <c r="B231" s="63"/>
      <c r="C231" s="63"/>
      <c r="D231" s="63"/>
      <c r="E231" s="63"/>
    </row>
    <row r="232" spans="1:8" x14ac:dyDescent="0.25">
      <c r="A232" s="63"/>
      <c r="B232" s="63"/>
      <c r="C232" s="63"/>
      <c r="D232" s="63"/>
      <c r="E232" s="63"/>
    </row>
    <row r="233" spans="1:8" x14ac:dyDescent="0.25">
      <c r="A233" s="63"/>
      <c r="B233" s="63"/>
      <c r="C233" s="63"/>
      <c r="D233" s="63"/>
      <c r="E233" s="63"/>
    </row>
    <row r="234" spans="1:8" x14ac:dyDescent="0.25">
      <c r="A234" s="63"/>
      <c r="B234" s="63"/>
      <c r="C234" s="63"/>
      <c r="D234" s="63"/>
      <c r="E234" s="63"/>
    </row>
    <row r="235" spans="1:8" x14ac:dyDescent="0.25">
      <c r="A235" s="63"/>
      <c r="B235" s="63"/>
      <c r="C235" s="63"/>
      <c r="D235" s="63"/>
      <c r="E235" s="63"/>
    </row>
    <row r="236" spans="1:8" x14ac:dyDescent="0.25">
      <c r="A236" s="63"/>
      <c r="B236" s="63"/>
      <c r="C236" s="63"/>
      <c r="D236" s="63"/>
      <c r="E236" s="63"/>
    </row>
    <row r="237" spans="1:8" x14ac:dyDescent="0.25">
      <c r="A237" s="63"/>
      <c r="B237" s="63"/>
      <c r="C237" s="63"/>
      <c r="D237" s="63"/>
      <c r="E237" s="63"/>
    </row>
    <row r="238" spans="1:8" x14ac:dyDescent="0.25">
      <c r="A238" s="63"/>
      <c r="B238" s="63"/>
      <c r="C238" s="63"/>
      <c r="D238" s="63"/>
      <c r="E238" s="63"/>
    </row>
    <row r="239" spans="1:8" x14ac:dyDescent="0.25">
      <c r="A239" s="63"/>
      <c r="B239" s="63"/>
      <c r="C239" s="63"/>
      <c r="D239" s="63"/>
      <c r="E239" s="63"/>
    </row>
    <row r="240" spans="1:8" x14ac:dyDescent="0.25">
      <c r="A240" s="63"/>
      <c r="B240" s="63"/>
      <c r="C240" s="63"/>
      <c r="D240" s="63"/>
      <c r="E240" s="63"/>
    </row>
    <row r="241" spans="1:5" x14ac:dyDescent="0.25">
      <c r="A241" s="63"/>
      <c r="B241" s="63"/>
      <c r="C241" s="63"/>
      <c r="D241" s="63"/>
      <c r="E241" s="63"/>
    </row>
    <row r="242" spans="1:5" x14ac:dyDescent="0.25">
      <c r="A242" s="63"/>
      <c r="B242" s="63"/>
      <c r="C242" s="63"/>
      <c r="D242" s="63"/>
      <c r="E242" s="63"/>
    </row>
    <row r="243" spans="1:5" x14ac:dyDescent="0.25">
      <c r="A243" s="63"/>
      <c r="B243" s="63"/>
      <c r="C243" s="63"/>
      <c r="D243" s="63"/>
      <c r="E243" s="63"/>
    </row>
    <row r="244" spans="1:5" x14ac:dyDescent="0.25">
      <c r="A244" s="63"/>
      <c r="B244" s="63"/>
      <c r="C244" s="63"/>
      <c r="D244" s="63"/>
      <c r="E244" s="63"/>
    </row>
    <row r="245" spans="1:5" x14ac:dyDescent="0.25">
      <c r="A245" s="63"/>
      <c r="B245" s="63"/>
      <c r="C245" s="63"/>
      <c r="D245" s="63"/>
      <c r="E245" s="63"/>
    </row>
    <row r="246" spans="1:5" x14ac:dyDescent="0.25">
      <c r="A246" s="63"/>
      <c r="B246" s="63"/>
      <c r="C246" s="63"/>
      <c r="D246" s="63"/>
      <c r="E246" s="63"/>
    </row>
    <row r="247" spans="1:5" x14ac:dyDescent="0.25">
      <c r="A247" s="63"/>
      <c r="B247" s="63"/>
      <c r="C247" s="63"/>
      <c r="D247" s="63"/>
      <c r="E247" s="63"/>
    </row>
    <row r="248" spans="1:5" x14ac:dyDescent="0.25">
      <c r="A248" s="63"/>
      <c r="B248" s="63"/>
      <c r="C248" s="63"/>
      <c r="D248" s="63"/>
      <c r="E248" s="63"/>
    </row>
    <row r="249" spans="1:5" x14ac:dyDescent="0.25">
      <c r="A249" s="63"/>
      <c r="B249" s="63"/>
      <c r="C249" s="63"/>
      <c r="D249" s="63"/>
      <c r="E249" s="63"/>
    </row>
    <row r="250" spans="1:5" x14ac:dyDescent="0.25">
      <c r="A250" s="63"/>
      <c r="B250" s="63"/>
      <c r="C250" s="63"/>
      <c r="D250" s="63"/>
      <c r="E250" s="63"/>
    </row>
    <row r="251" spans="1:5" x14ac:dyDescent="0.25">
      <c r="A251" s="63"/>
      <c r="B251" s="63"/>
      <c r="C251" s="63"/>
      <c r="D251" s="63"/>
      <c r="E251" s="63"/>
    </row>
    <row r="252" spans="1:5" x14ac:dyDescent="0.25">
      <c r="A252" s="63"/>
      <c r="B252" s="63"/>
      <c r="C252" s="63"/>
      <c r="D252" s="63"/>
      <c r="E252" s="63"/>
    </row>
    <row r="253" spans="1:5" x14ac:dyDescent="0.25">
      <c r="A253" s="63"/>
      <c r="B253" s="63"/>
      <c r="C253" s="63"/>
      <c r="D253" s="63"/>
      <c r="E253" s="63"/>
    </row>
    <row r="254" spans="1:5" x14ac:dyDescent="0.25">
      <c r="A254" s="63"/>
      <c r="B254" s="63"/>
      <c r="C254" s="63"/>
      <c r="D254" s="63"/>
      <c r="E254" s="63"/>
    </row>
    <row r="255" spans="1:5" x14ac:dyDescent="0.25">
      <c r="A255" s="63"/>
      <c r="B255" s="63"/>
      <c r="C255" s="63"/>
      <c r="D255" s="63"/>
      <c r="E255" s="63"/>
    </row>
    <row r="256" spans="1:5" x14ac:dyDescent="0.25">
      <c r="A256" s="63"/>
      <c r="B256" s="63"/>
      <c r="C256" s="63"/>
      <c r="D256" s="63"/>
      <c r="E256" s="63"/>
    </row>
    <row r="257" spans="1:5" x14ac:dyDescent="0.25">
      <c r="A257" s="63"/>
      <c r="B257" s="63"/>
      <c r="C257" s="63"/>
      <c r="D257" s="63"/>
      <c r="E257" s="63"/>
    </row>
    <row r="258" spans="1:5" x14ac:dyDescent="0.25">
      <c r="A258" s="63"/>
      <c r="B258" s="63"/>
      <c r="C258" s="63"/>
      <c r="D258" s="63"/>
      <c r="E258" s="63"/>
    </row>
    <row r="259" spans="1:5" x14ac:dyDescent="0.25">
      <c r="A259" s="63"/>
      <c r="B259" s="63"/>
      <c r="C259" s="63"/>
      <c r="D259" s="63"/>
      <c r="E259" s="63"/>
    </row>
    <row r="260" spans="1:5" x14ac:dyDescent="0.25">
      <c r="A260" s="63"/>
      <c r="B260" s="63"/>
      <c r="C260" s="63"/>
      <c r="D260" s="63"/>
      <c r="E260" s="63"/>
    </row>
    <row r="261" spans="1:5" x14ac:dyDescent="0.25">
      <c r="A261" s="63"/>
      <c r="B261" s="63"/>
      <c r="C261" s="63"/>
      <c r="D261" s="63"/>
      <c r="E261" s="63"/>
    </row>
    <row r="262" spans="1:5" x14ac:dyDescent="0.25">
      <c r="A262" s="63"/>
      <c r="B262" s="63"/>
      <c r="C262" s="63"/>
      <c r="D262" s="63"/>
      <c r="E262" s="63"/>
    </row>
    <row r="263" spans="1:5" x14ac:dyDescent="0.25">
      <c r="A263" s="63"/>
      <c r="B263" s="63"/>
      <c r="C263" s="63"/>
      <c r="D263" s="63"/>
      <c r="E263" s="63"/>
    </row>
    <row r="264" spans="1:5" x14ac:dyDescent="0.25">
      <c r="A264" s="63"/>
      <c r="B264" s="63"/>
      <c r="C264" s="63"/>
      <c r="D264" s="63"/>
      <c r="E264" s="63"/>
    </row>
    <row r="265" spans="1:5" x14ac:dyDescent="0.25">
      <c r="A265" s="63"/>
      <c r="B265" s="63"/>
      <c r="C265" s="63"/>
      <c r="D265" s="63"/>
      <c r="E265" s="63"/>
    </row>
    <row r="266" spans="1:5" x14ac:dyDescent="0.25">
      <c r="A266" s="63"/>
      <c r="B266" s="63"/>
      <c r="C266" s="63"/>
      <c r="D266" s="63"/>
      <c r="E266" s="63"/>
    </row>
    <row r="267" spans="1:5" x14ac:dyDescent="0.25">
      <c r="A267" s="63"/>
      <c r="B267" s="63"/>
      <c r="C267" s="63"/>
      <c r="D267" s="63"/>
      <c r="E267" s="63"/>
    </row>
    <row r="268" spans="1:5" x14ac:dyDescent="0.25">
      <c r="A268" s="63"/>
      <c r="B268" s="63"/>
      <c r="C268" s="63"/>
      <c r="D268" s="63"/>
      <c r="E268" s="63"/>
    </row>
    <row r="269" spans="1:5" x14ac:dyDescent="0.25">
      <c r="A269" s="63"/>
      <c r="B269" s="63"/>
      <c r="C269" s="63"/>
      <c r="D269" s="63"/>
      <c r="E269" s="63"/>
    </row>
    <row r="270" spans="1:5" x14ac:dyDescent="0.25">
      <c r="A270" s="63"/>
      <c r="B270" s="63"/>
      <c r="C270" s="63"/>
      <c r="D270" s="63"/>
      <c r="E270" s="63"/>
    </row>
    <row r="271" spans="1:5" x14ac:dyDescent="0.25">
      <c r="A271" s="63"/>
      <c r="B271" s="63"/>
      <c r="C271" s="63"/>
      <c r="D271" s="63"/>
      <c r="E271" s="63"/>
    </row>
    <row r="272" spans="1:5" x14ac:dyDescent="0.25">
      <c r="A272" s="63"/>
      <c r="B272" s="63"/>
      <c r="C272" s="63"/>
      <c r="D272" s="63"/>
      <c r="E272" s="63"/>
    </row>
    <row r="273" spans="1:5" x14ac:dyDescent="0.25">
      <c r="A273" s="63"/>
      <c r="B273" s="63"/>
      <c r="C273" s="63"/>
      <c r="D273" s="63"/>
      <c r="E273" s="63"/>
    </row>
    <row r="274" spans="1:5" x14ac:dyDescent="0.25">
      <c r="A274" s="63"/>
      <c r="B274" s="63"/>
      <c r="C274" s="63"/>
      <c r="D274" s="63"/>
      <c r="E274" s="63"/>
    </row>
    <row r="275" spans="1:5" x14ac:dyDescent="0.25">
      <c r="A275" s="63"/>
      <c r="B275" s="63"/>
      <c r="C275" s="63"/>
      <c r="D275" s="63"/>
      <c r="E275" s="63"/>
    </row>
    <row r="276" spans="1:5" x14ac:dyDescent="0.25">
      <c r="A276" s="63"/>
      <c r="B276" s="63"/>
      <c r="C276" s="63"/>
      <c r="D276" s="63"/>
      <c r="E276" s="63"/>
    </row>
    <row r="277" spans="1:5" x14ac:dyDescent="0.25">
      <c r="A277" s="63"/>
      <c r="B277" s="63"/>
      <c r="C277" s="63"/>
      <c r="D277" s="63"/>
      <c r="E277" s="63"/>
    </row>
    <row r="278" spans="1:5" x14ac:dyDescent="0.25">
      <c r="A278" s="63"/>
      <c r="B278" s="63"/>
      <c r="C278" s="63"/>
      <c r="D278" s="63"/>
      <c r="E278" s="63"/>
    </row>
    <row r="279" spans="1:5" x14ac:dyDescent="0.25">
      <c r="A279" s="63"/>
      <c r="B279" s="63"/>
      <c r="C279" s="63"/>
      <c r="D279" s="63"/>
      <c r="E279" s="63"/>
    </row>
    <row r="280" spans="1:5" x14ac:dyDescent="0.25">
      <c r="A280" s="63"/>
      <c r="B280" s="63"/>
      <c r="C280" s="63"/>
      <c r="D280" s="63"/>
      <c r="E280" s="63"/>
    </row>
    <row r="281" spans="1:5" x14ac:dyDescent="0.25">
      <c r="A281" s="63"/>
      <c r="B281" s="63"/>
      <c r="C281" s="63"/>
      <c r="D281" s="63"/>
      <c r="E281" s="63"/>
    </row>
    <row r="282" spans="1:5" x14ac:dyDescent="0.25">
      <c r="A282" s="63"/>
      <c r="B282" s="63"/>
      <c r="C282" s="63"/>
      <c r="D282" s="63"/>
      <c r="E282" s="63"/>
    </row>
    <row r="283" spans="1:5" x14ac:dyDescent="0.25">
      <c r="A283" s="63"/>
      <c r="B283" s="63"/>
      <c r="C283" s="63"/>
      <c r="D283" s="63"/>
      <c r="E283" s="63"/>
    </row>
    <row r="284" spans="1:5" x14ac:dyDescent="0.25">
      <c r="A284" s="63"/>
      <c r="B284" s="63"/>
      <c r="C284" s="63"/>
      <c r="D284" s="63"/>
      <c r="E284" s="63"/>
    </row>
    <row r="285" spans="1:5" x14ac:dyDescent="0.25">
      <c r="A285" s="63"/>
      <c r="B285" s="63"/>
      <c r="C285" s="63"/>
      <c r="D285" s="63"/>
      <c r="E285" s="63"/>
    </row>
    <row r="286" spans="1:5" x14ac:dyDescent="0.25">
      <c r="A286" s="63"/>
      <c r="B286" s="63"/>
      <c r="C286" s="63"/>
      <c r="D286" s="63"/>
      <c r="E286" s="63"/>
    </row>
    <row r="287" spans="1:5" x14ac:dyDescent="0.25">
      <c r="A287" s="63"/>
      <c r="B287" s="63"/>
      <c r="C287" s="63"/>
      <c r="D287" s="63"/>
      <c r="E287" s="63"/>
    </row>
    <row r="288" spans="1:5" x14ac:dyDescent="0.25">
      <c r="A288" s="63"/>
      <c r="B288" s="63"/>
      <c r="C288" s="63"/>
      <c r="D288" s="63"/>
      <c r="E288" s="63"/>
    </row>
    <row r="289" spans="1:5" x14ac:dyDescent="0.25">
      <c r="A289" s="63"/>
      <c r="B289" s="63"/>
      <c r="C289" s="63"/>
      <c r="D289" s="63"/>
      <c r="E289" s="63"/>
    </row>
    <row r="290" spans="1:5" x14ac:dyDescent="0.25">
      <c r="A290" s="63"/>
      <c r="B290" s="63"/>
      <c r="C290" s="63"/>
      <c r="D290" s="63"/>
      <c r="E290" s="63"/>
    </row>
    <row r="291" spans="1:5" x14ac:dyDescent="0.25">
      <c r="A291" s="63"/>
      <c r="B291" s="63"/>
      <c r="C291" s="63"/>
      <c r="D291" s="63"/>
      <c r="E291" s="63"/>
    </row>
    <row r="292" spans="1:5" x14ac:dyDescent="0.25">
      <c r="A292" s="63"/>
      <c r="B292" s="63"/>
      <c r="C292" s="63"/>
      <c r="D292" s="63"/>
      <c r="E292" s="63"/>
    </row>
    <row r="293" spans="1:5" x14ac:dyDescent="0.25">
      <c r="A293" s="63"/>
      <c r="B293" s="63"/>
      <c r="C293" s="63"/>
      <c r="D293" s="63"/>
      <c r="E293" s="63"/>
    </row>
    <row r="294" spans="1:5" x14ac:dyDescent="0.25">
      <c r="A294" s="63"/>
      <c r="B294" s="63"/>
      <c r="C294" s="63"/>
      <c r="D294" s="63"/>
      <c r="E294" s="63"/>
    </row>
    <row r="295" spans="1:5" x14ac:dyDescent="0.25">
      <c r="A295" s="63"/>
      <c r="B295" s="63"/>
      <c r="C295" s="63"/>
      <c r="D295" s="63"/>
      <c r="E295" s="63"/>
    </row>
    <row r="296" spans="1:5" x14ac:dyDescent="0.25">
      <c r="A296" s="63"/>
      <c r="B296" s="63"/>
      <c r="C296" s="63"/>
      <c r="D296" s="63"/>
      <c r="E296" s="63"/>
    </row>
    <row r="297" spans="1:5" x14ac:dyDescent="0.25">
      <c r="A297" s="63"/>
      <c r="B297" s="63"/>
      <c r="C297" s="63"/>
      <c r="D297" s="63"/>
      <c r="E297" s="63"/>
    </row>
    <row r="298" spans="1:5" x14ac:dyDescent="0.25">
      <c r="A298" s="63"/>
      <c r="B298" s="63"/>
      <c r="C298" s="63"/>
      <c r="D298" s="63"/>
      <c r="E298" s="63"/>
    </row>
    <row r="299" spans="1:5" x14ac:dyDescent="0.25">
      <c r="A299" s="63"/>
      <c r="B299" s="63"/>
      <c r="C299" s="63"/>
      <c r="D299" s="63"/>
      <c r="E299" s="63"/>
    </row>
    <row r="300" spans="1:5" x14ac:dyDescent="0.25">
      <c r="A300" s="63"/>
      <c r="B300" s="63"/>
      <c r="C300" s="63"/>
      <c r="D300" s="63"/>
      <c r="E300" s="63"/>
    </row>
    <row r="301" spans="1:5" x14ac:dyDescent="0.25">
      <c r="A301" s="63"/>
      <c r="B301" s="63"/>
      <c r="C301" s="63"/>
      <c r="D301" s="63"/>
      <c r="E301" s="63"/>
    </row>
    <row r="302" spans="1:5" x14ac:dyDescent="0.25">
      <c r="A302" s="63"/>
      <c r="B302" s="63"/>
      <c r="C302" s="63"/>
      <c r="D302" s="63"/>
      <c r="E302" s="63"/>
    </row>
    <row r="303" spans="1:5" x14ac:dyDescent="0.25">
      <c r="A303" s="63"/>
      <c r="B303" s="63"/>
      <c r="C303" s="63"/>
      <c r="D303" s="63"/>
      <c r="E303" s="63"/>
    </row>
    <row r="304" spans="1:5" x14ac:dyDescent="0.25">
      <c r="A304" s="63"/>
      <c r="B304" s="63"/>
      <c r="C304" s="63"/>
      <c r="D304" s="63"/>
      <c r="E304" s="63"/>
    </row>
    <row r="305" spans="1:5" x14ac:dyDescent="0.25">
      <c r="A305" s="63"/>
      <c r="B305" s="63"/>
      <c r="C305" s="63"/>
      <c r="D305" s="63"/>
      <c r="E305" s="63"/>
    </row>
    <row r="306" spans="1:5" x14ac:dyDescent="0.25">
      <c r="A306" s="63"/>
      <c r="B306" s="63"/>
      <c r="C306" s="63"/>
      <c r="D306" s="63"/>
      <c r="E306" s="63"/>
    </row>
    <row r="307" spans="1:5" x14ac:dyDescent="0.25">
      <c r="A307" s="63"/>
      <c r="B307" s="63"/>
      <c r="C307" s="63"/>
      <c r="D307" s="63"/>
      <c r="E307" s="63"/>
    </row>
    <row r="308" spans="1:5" x14ac:dyDescent="0.25">
      <c r="A308" s="63"/>
      <c r="B308" s="63"/>
      <c r="C308" s="63"/>
      <c r="D308" s="63"/>
      <c r="E308" s="63"/>
    </row>
    <row r="309" spans="1:5" x14ac:dyDescent="0.25">
      <c r="A309" s="63"/>
      <c r="B309" s="63"/>
      <c r="C309" s="63"/>
      <c r="D309" s="63"/>
      <c r="E309" s="63"/>
    </row>
    <row r="310" spans="1:5" x14ac:dyDescent="0.25">
      <c r="A310" s="63"/>
      <c r="B310" s="63"/>
      <c r="C310" s="63"/>
      <c r="D310" s="63"/>
      <c r="E310" s="63"/>
    </row>
    <row r="311" spans="1:5" x14ac:dyDescent="0.25">
      <c r="A311" s="63"/>
      <c r="B311" s="63"/>
      <c r="C311" s="63"/>
      <c r="D311" s="63"/>
      <c r="E311" s="63"/>
    </row>
    <row r="312" spans="1:5" x14ac:dyDescent="0.25">
      <c r="A312" s="63"/>
      <c r="B312" s="63"/>
      <c r="C312" s="63"/>
      <c r="D312" s="63"/>
      <c r="E312" s="63"/>
    </row>
    <row r="313" spans="1:5" x14ac:dyDescent="0.25">
      <c r="A313" s="63"/>
      <c r="B313" s="63"/>
      <c r="C313" s="63"/>
      <c r="D313" s="63"/>
      <c r="E313" s="63"/>
    </row>
    <row r="314" spans="1:5" x14ac:dyDescent="0.25">
      <c r="A314" s="63"/>
      <c r="B314" s="63"/>
      <c r="C314" s="63"/>
      <c r="D314" s="63"/>
      <c r="E314" s="63"/>
    </row>
    <row r="315" spans="1:5" x14ac:dyDescent="0.25">
      <c r="A315" s="63"/>
      <c r="B315" s="63"/>
      <c r="C315" s="63"/>
      <c r="D315" s="63"/>
      <c r="E315" s="63"/>
    </row>
    <row r="316" spans="1:5" x14ac:dyDescent="0.25">
      <c r="A316" s="63"/>
      <c r="B316" s="63"/>
      <c r="C316" s="63"/>
      <c r="D316" s="63"/>
      <c r="E316" s="63"/>
    </row>
    <row r="317" spans="1:5" x14ac:dyDescent="0.25">
      <c r="A317" s="63"/>
      <c r="B317" s="63"/>
      <c r="C317" s="63"/>
      <c r="D317" s="63"/>
      <c r="E317" s="63"/>
    </row>
    <row r="318" spans="1:5" x14ac:dyDescent="0.25">
      <c r="A318" s="63"/>
      <c r="B318" s="63"/>
      <c r="C318" s="63"/>
      <c r="D318" s="63"/>
      <c r="E318" s="63"/>
    </row>
    <row r="319" spans="1:5" x14ac:dyDescent="0.25">
      <c r="A319" s="63"/>
      <c r="B319" s="63"/>
      <c r="C319" s="63"/>
      <c r="D319" s="63"/>
      <c r="E319" s="63"/>
    </row>
    <row r="320" spans="1:5" x14ac:dyDescent="0.25">
      <c r="A320" s="63"/>
      <c r="B320" s="63"/>
      <c r="C320" s="63"/>
      <c r="D320" s="63"/>
      <c r="E320" s="63"/>
    </row>
    <row r="321" spans="1:5" x14ac:dyDescent="0.25">
      <c r="A321" s="63"/>
      <c r="B321" s="63"/>
      <c r="C321" s="63"/>
      <c r="D321" s="63"/>
      <c r="E321" s="63"/>
    </row>
    <row r="322" spans="1:5" x14ac:dyDescent="0.25">
      <c r="A322" s="63"/>
      <c r="B322" s="63"/>
      <c r="C322" s="63"/>
      <c r="D322" s="63"/>
      <c r="E322" s="63"/>
    </row>
    <row r="323" spans="1:5" x14ac:dyDescent="0.25">
      <c r="A323" s="63"/>
      <c r="B323" s="63"/>
      <c r="C323" s="63"/>
      <c r="D323" s="63"/>
      <c r="E323" s="63"/>
    </row>
    <row r="324" spans="1:5" x14ac:dyDescent="0.25">
      <c r="A324" s="63"/>
      <c r="B324" s="63"/>
      <c r="C324" s="63"/>
      <c r="D324" s="63"/>
      <c r="E324" s="63"/>
    </row>
    <row r="325" spans="1:5" x14ac:dyDescent="0.25">
      <c r="A325" s="63"/>
      <c r="B325" s="63"/>
      <c r="C325" s="63"/>
      <c r="D325" s="63"/>
      <c r="E325" s="63"/>
    </row>
    <row r="326" spans="1:5" x14ac:dyDescent="0.25">
      <c r="A326" s="63"/>
      <c r="B326" s="63"/>
      <c r="C326" s="63"/>
      <c r="D326" s="63"/>
      <c r="E326" s="63"/>
    </row>
    <row r="327" spans="1:5" x14ac:dyDescent="0.25">
      <c r="A327" s="63"/>
      <c r="B327" s="63"/>
      <c r="C327" s="63"/>
      <c r="D327" s="63"/>
      <c r="E327" s="63"/>
    </row>
    <row r="328" spans="1:5" x14ac:dyDescent="0.25">
      <c r="A328" s="63"/>
      <c r="B328" s="63"/>
      <c r="C328" s="63"/>
      <c r="D328" s="63"/>
      <c r="E328" s="63"/>
    </row>
    <row r="329" spans="1:5" x14ac:dyDescent="0.25">
      <c r="A329" s="63"/>
      <c r="B329" s="63"/>
      <c r="C329" s="63"/>
      <c r="D329" s="63"/>
      <c r="E329" s="63"/>
    </row>
    <row r="330" spans="1:5" x14ac:dyDescent="0.25">
      <c r="A330" s="63"/>
      <c r="B330" s="63"/>
      <c r="C330" s="63"/>
      <c r="D330" s="63"/>
      <c r="E330" s="63"/>
    </row>
    <row r="331" spans="1:5" x14ac:dyDescent="0.25">
      <c r="A331" s="63"/>
      <c r="B331" s="63"/>
      <c r="C331" s="63"/>
      <c r="D331" s="63"/>
      <c r="E331" s="63"/>
    </row>
    <row r="332" spans="1:5" x14ac:dyDescent="0.25">
      <c r="A332" s="63"/>
      <c r="B332" s="63"/>
      <c r="C332" s="63"/>
      <c r="D332" s="63"/>
      <c r="E332" s="63"/>
    </row>
    <row r="333" spans="1:5" x14ac:dyDescent="0.25">
      <c r="A333" s="63"/>
      <c r="B333" s="63"/>
      <c r="C333" s="63"/>
      <c r="D333" s="63"/>
      <c r="E333" s="63"/>
    </row>
    <row r="334" spans="1:5" x14ac:dyDescent="0.25">
      <c r="A334" s="63"/>
      <c r="B334" s="63"/>
      <c r="C334" s="63"/>
      <c r="D334" s="63"/>
      <c r="E334" s="63"/>
    </row>
    <row r="335" spans="1:5" x14ac:dyDescent="0.25">
      <c r="A335" s="63"/>
      <c r="B335" s="63"/>
      <c r="C335" s="63"/>
      <c r="D335" s="63"/>
      <c r="E335" s="63"/>
    </row>
    <row r="336" spans="1:5" x14ac:dyDescent="0.25">
      <c r="A336" s="63"/>
      <c r="B336" s="63"/>
      <c r="C336" s="63"/>
      <c r="D336" s="63"/>
      <c r="E336" s="63"/>
    </row>
    <row r="337" spans="1:5" x14ac:dyDescent="0.25">
      <c r="A337" s="63"/>
      <c r="B337" s="63"/>
      <c r="C337" s="63"/>
      <c r="D337" s="63"/>
      <c r="E337" s="63"/>
    </row>
    <row r="338" spans="1:5" x14ac:dyDescent="0.25">
      <c r="A338" s="63"/>
      <c r="B338" s="63"/>
      <c r="C338" s="63"/>
      <c r="D338" s="63"/>
      <c r="E338" s="63"/>
    </row>
    <row r="339" spans="1:5" x14ac:dyDescent="0.25">
      <c r="A339" s="63"/>
      <c r="B339" s="63"/>
      <c r="C339" s="63"/>
      <c r="D339" s="63"/>
      <c r="E339" s="63"/>
    </row>
    <row r="340" spans="1:5" x14ac:dyDescent="0.25">
      <c r="A340" s="63"/>
      <c r="B340" s="63"/>
      <c r="C340" s="63"/>
      <c r="D340" s="63"/>
      <c r="E340" s="63"/>
    </row>
    <row r="341" spans="1:5" x14ac:dyDescent="0.25">
      <c r="A341" s="63"/>
      <c r="B341" s="63"/>
      <c r="C341" s="63"/>
      <c r="D341" s="63"/>
      <c r="E341" s="63"/>
    </row>
    <row r="342" spans="1:5" x14ac:dyDescent="0.25">
      <c r="A342" s="63"/>
      <c r="B342" s="63"/>
      <c r="C342" s="63"/>
      <c r="D342" s="63"/>
      <c r="E342" s="63"/>
    </row>
    <row r="343" spans="1:5" x14ac:dyDescent="0.25">
      <c r="A343" s="63"/>
      <c r="B343" s="63"/>
      <c r="C343" s="63"/>
      <c r="D343" s="63"/>
      <c r="E343" s="63"/>
    </row>
    <row r="344" spans="1:5" x14ac:dyDescent="0.25">
      <c r="A344" s="63"/>
      <c r="B344" s="63"/>
      <c r="C344" s="63"/>
      <c r="D344" s="63"/>
      <c r="E344" s="63"/>
    </row>
    <row r="345" spans="1:5" x14ac:dyDescent="0.25">
      <c r="A345" s="63"/>
      <c r="B345" s="63"/>
      <c r="C345" s="63"/>
      <c r="D345" s="63"/>
      <c r="E345" s="63"/>
    </row>
    <row r="346" spans="1:5" x14ac:dyDescent="0.25">
      <c r="A346" s="63"/>
      <c r="B346" s="63"/>
      <c r="C346" s="63"/>
      <c r="D346" s="63"/>
      <c r="E346" s="63"/>
    </row>
    <row r="347" spans="1:5" x14ac:dyDescent="0.25">
      <c r="A347" s="63"/>
      <c r="B347" s="63"/>
      <c r="C347" s="63"/>
      <c r="D347" s="63"/>
      <c r="E347" s="63"/>
    </row>
    <row r="348" spans="1:5" x14ac:dyDescent="0.25">
      <c r="A348" s="63"/>
      <c r="B348" s="63"/>
      <c r="C348" s="63"/>
      <c r="D348" s="63"/>
      <c r="E348" s="63"/>
    </row>
    <row r="349" spans="1:5" x14ac:dyDescent="0.25">
      <c r="A349" s="63"/>
      <c r="B349" s="63"/>
      <c r="C349" s="63"/>
      <c r="D349" s="63"/>
      <c r="E349" s="63"/>
    </row>
    <row r="350" spans="1:5" x14ac:dyDescent="0.25">
      <c r="A350" s="63"/>
      <c r="B350" s="63"/>
      <c r="C350" s="63"/>
      <c r="D350" s="63"/>
      <c r="E350" s="63"/>
    </row>
    <row r="351" spans="1:5" x14ac:dyDescent="0.25">
      <c r="A351" s="63"/>
      <c r="B351" s="63"/>
      <c r="C351" s="63"/>
      <c r="D351" s="63"/>
      <c r="E351" s="63"/>
    </row>
    <row r="352" spans="1:5" x14ac:dyDescent="0.25">
      <c r="A352" s="63"/>
      <c r="B352" s="63"/>
      <c r="C352" s="63"/>
      <c r="D352" s="63"/>
      <c r="E352" s="63"/>
    </row>
    <row r="353" spans="1:5" x14ac:dyDescent="0.25">
      <c r="A353" s="63"/>
      <c r="B353" s="63"/>
      <c r="C353" s="63"/>
      <c r="D353" s="63"/>
      <c r="E353" s="63"/>
    </row>
    <row r="354" spans="1:5" x14ac:dyDescent="0.25">
      <c r="A354" s="63"/>
      <c r="B354" s="63"/>
      <c r="C354" s="63"/>
      <c r="D354" s="63"/>
      <c r="E354" s="63"/>
    </row>
    <row r="355" spans="1:5" x14ac:dyDescent="0.25">
      <c r="A355" s="63"/>
      <c r="B355" s="63"/>
      <c r="C355" s="63"/>
      <c r="D355" s="63"/>
      <c r="E355" s="63"/>
    </row>
    <row r="356" spans="1:5" x14ac:dyDescent="0.25">
      <c r="A356" s="63"/>
      <c r="B356" s="63"/>
      <c r="C356" s="63"/>
      <c r="D356" s="63"/>
      <c r="E356" s="63"/>
    </row>
    <row r="357" spans="1:5" x14ac:dyDescent="0.25">
      <c r="A357" s="63"/>
      <c r="B357" s="63"/>
      <c r="C357" s="63"/>
      <c r="D357" s="63"/>
      <c r="E357" s="63"/>
    </row>
    <row r="358" spans="1:5" x14ac:dyDescent="0.25">
      <c r="A358" s="63"/>
      <c r="B358" s="63"/>
      <c r="C358" s="63"/>
      <c r="D358" s="63"/>
      <c r="E358" s="63"/>
    </row>
    <row r="359" spans="1:5" x14ac:dyDescent="0.25">
      <c r="A359" s="63"/>
      <c r="B359" s="63"/>
      <c r="C359" s="63"/>
      <c r="D359" s="63"/>
      <c r="E359" s="63"/>
    </row>
    <row r="360" spans="1:5" x14ac:dyDescent="0.25">
      <c r="A360" s="63"/>
      <c r="B360" s="63"/>
      <c r="C360" s="63"/>
      <c r="D360" s="63"/>
      <c r="E360" s="63"/>
    </row>
    <row r="361" spans="1:5" x14ac:dyDescent="0.25">
      <c r="A361" s="63"/>
      <c r="B361" s="63"/>
      <c r="C361" s="63"/>
      <c r="D361" s="63"/>
      <c r="E361" s="63"/>
    </row>
    <row r="362" spans="1:5" x14ac:dyDescent="0.25">
      <c r="A362" s="63"/>
      <c r="B362" s="63"/>
      <c r="C362" s="63"/>
      <c r="D362" s="63"/>
      <c r="E362" s="63"/>
    </row>
    <row r="363" spans="1:5" x14ac:dyDescent="0.25">
      <c r="A363" s="63"/>
      <c r="B363" s="63"/>
      <c r="C363" s="63"/>
      <c r="D363" s="63"/>
      <c r="E363" s="63"/>
    </row>
    <row r="364" spans="1:5" x14ac:dyDescent="0.25">
      <c r="A364" s="63"/>
      <c r="B364" s="63"/>
      <c r="C364" s="63"/>
      <c r="D364" s="63"/>
      <c r="E364" s="63"/>
    </row>
    <row r="365" spans="1:5" x14ac:dyDescent="0.25">
      <c r="A365" s="63"/>
      <c r="B365" s="63"/>
      <c r="C365" s="63"/>
      <c r="D365" s="63"/>
      <c r="E365" s="63"/>
    </row>
    <row r="366" spans="1:5" x14ac:dyDescent="0.25">
      <c r="A366" s="63"/>
      <c r="B366" s="63"/>
      <c r="C366" s="63"/>
      <c r="D366" s="63"/>
      <c r="E366" s="63"/>
    </row>
    <row r="367" spans="1:5" x14ac:dyDescent="0.25">
      <c r="A367" s="63"/>
      <c r="B367" s="63"/>
      <c r="C367" s="63"/>
      <c r="D367" s="63"/>
      <c r="E367" s="63"/>
    </row>
    <row r="368" spans="1:5" x14ac:dyDescent="0.25">
      <c r="A368" s="63"/>
      <c r="B368" s="63"/>
      <c r="C368" s="63"/>
      <c r="D368" s="63"/>
      <c r="E368" s="63"/>
    </row>
    <row r="369" spans="1:5" x14ac:dyDescent="0.25">
      <c r="A369" s="63"/>
      <c r="B369" s="63"/>
      <c r="C369" s="63"/>
      <c r="D369" s="63"/>
      <c r="E369" s="63"/>
    </row>
    <row r="370" spans="1:5" x14ac:dyDescent="0.25">
      <c r="A370" s="63"/>
      <c r="B370" s="63"/>
      <c r="C370" s="63"/>
      <c r="D370" s="63"/>
      <c r="E370" s="63"/>
    </row>
    <row r="371" spans="1:5" x14ac:dyDescent="0.25">
      <c r="A371" s="63"/>
      <c r="B371" s="63"/>
      <c r="C371" s="63"/>
      <c r="D371" s="63"/>
      <c r="E371" s="63"/>
    </row>
    <row r="372" spans="1:5" x14ac:dyDescent="0.25">
      <c r="A372" s="63"/>
      <c r="B372" s="63"/>
      <c r="C372" s="63"/>
      <c r="D372" s="63"/>
      <c r="E372" s="63"/>
    </row>
    <row r="373" spans="1:5" x14ac:dyDescent="0.25">
      <c r="A373" s="63"/>
      <c r="B373" s="63"/>
      <c r="C373" s="63"/>
      <c r="D373" s="63"/>
      <c r="E373" s="63"/>
    </row>
    <row r="374" spans="1:5" x14ac:dyDescent="0.25">
      <c r="A374" s="63"/>
      <c r="B374" s="63"/>
      <c r="C374" s="63"/>
      <c r="D374" s="63"/>
      <c r="E374" s="63"/>
    </row>
    <row r="375" spans="1:5" x14ac:dyDescent="0.25">
      <c r="A375" s="63"/>
      <c r="B375" s="63"/>
      <c r="C375" s="63"/>
      <c r="D375" s="63"/>
      <c r="E375" s="63"/>
    </row>
    <row r="376" spans="1:5" x14ac:dyDescent="0.25">
      <c r="A376" s="63"/>
      <c r="B376" s="63"/>
      <c r="C376" s="63"/>
      <c r="D376" s="63"/>
      <c r="E376" s="63"/>
    </row>
    <row r="377" spans="1:5" x14ac:dyDescent="0.25">
      <c r="A377" s="63"/>
      <c r="B377" s="63"/>
      <c r="C377" s="63"/>
      <c r="D377" s="63"/>
      <c r="E377" s="63"/>
    </row>
    <row r="378" spans="1:5" x14ac:dyDescent="0.25">
      <c r="A378" s="63"/>
      <c r="B378" s="63"/>
      <c r="C378" s="63"/>
      <c r="D378" s="63"/>
      <c r="E378" s="63"/>
    </row>
    <row r="379" spans="1:5" x14ac:dyDescent="0.25">
      <c r="A379" s="63"/>
      <c r="B379" s="63"/>
      <c r="C379" s="63"/>
      <c r="D379" s="63"/>
      <c r="E379" s="63"/>
    </row>
    <row r="380" spans="1:5" x14ac:dyDescent="0.25">
      <c r="A380" s="63"/>
      <c r="B380" s="63"/>
      <c r="C380" s="63"/>
      <c r="D380" s="63"/>
      <c r="E380" s="63"/>
    </row>
    <row r="381" spans="1:5" x14ac:dyDescent="0.25">
      <c r="A381" s="63"/>
      <c r="B381" s="63"/>
      <c r="C381" s="63"/>
      <c r="D381" s="63"/>
      <c r="E381" s="63"/>
    </row>
    <row r="382" spans="1:5" x14ac:dyDescent="0.25">
      <c r="A382" s="63"/>
      <c r="B382" s="63"/>
      <c r="C382" s="63"/>
      <c r="D382" s="63"/>
      <c r="E382" s="63"/>
    </row>
    <row r="383" spans="1:5" x14ac:dyDescent="0.25">
      <c r="A383" s="63"/>
      <c r="B383" s="63"/>
      <c r="C383" s="63"/>
      <c r="D383" s="63"/>
      <c r="E383" s="63"/>
    </row>
    <row r="384" spans="1:5" x14ac:dyDescent="0.25">
      <c r="A384" s="63"/>
      <c r="B384" s="63"/>
      <c r="C384" s="63"/>
      <c r="D384" s="63"/>
      <c r="E384" s="63"/>
    </row>
    <row r="385" spans="1:5" x14ac:dyDescent="0.25">
      <c r="A385" s="63"/>
      <c r="B385" s="63"/>
      <c r="C385" s="63"/>
      <c r="D385" s="63"/>
      <c r="E385" s="63"/>
    </row>
    <row r="386" spans="1:5" x14ac:dyDescent="0.25">
      <c r="A386" s="63"/>
      <c r="B386" s="63"/>
      <c r="C386" s="63"/>
      <c r="D386" s="63"/>
      <c r="E386" s="63"/>
    </row>
    <row r="387" spans="1:5" x14ac:dyDescent="0.25">
      <c r="A387" s="63"/>
      <c r="B387" s="63"/>
      <c r="C387" s="63"/>
      <c r="D387" s="63"/>
      <c r="E387" s="63"/>
    </row>
    <row r="388" spans="1:5" x14ac:dyDescent="0.25">
      <c r="A388" s="63"/>
      <c r="B388" s="63"/>
      <c r="C388" s="63"/>
      <c r="D388" s="63"/>
      <c r="E388" s="63"/>
    </row>
    <row r="389" spans="1:5" x14ac:dyDescent="0.25">
      <c r="A389" s="63"/>
      <c r="B389" s="63"/>
      <c r="C389" s="63"/>
      <c r="D389" s="63"/>
      <c r="E389" s="63"/>
    </row>
    <row r="390" spans="1:5" x14ac:dyDescent="0.25">
      <c r="A390" s="63"/>
      <c r="B390" s="63"/>
      <c r="C390" s="63"/>
      <c r="D390" s="63"/>
      <c r="E390" s="63"/>
    </row>
    <row r="391" spans="1:5" x14ac:dyDescent="0.25">
      <c r="A391" s="63"/>
      <c r="B391" s="63"/>
      <c r="C391" s="63"/>
      <c r="D391" s="63"/>
      <c r="E391" s="63"/>
    </row>
    <row r="392" spans="1:5" x14ac:dyDescent="0.25">
      <c r="A392" s="63"/>
      <c r="B392" s="63"/>
      <c r="C392" s="63"/>
      <c r="D392" s="63"/>
      <c r="E392" s="63"/>
    </row>
    <row r="393" spans="1:5" x14ac:dyDescent="0.25">
      <c r="A393" s="63"/>
      <c r="B393" s="63"/>
      <c r="C393" s="63"/>
      <c r="D393" s="63"/>
      <c r="E393" s="63"/>
    </row>
    <row r="394" spans="1:5" x14ac:dyDescent="0.25">
      <c r="A394" s="63"/>
      <c r="B394" s="63"/>
      <c r="C394" s="63"/>
      <c r="D394" s="63"/>
      <c r="E394" s="63"/>
    </row>
    <row r="395" spans="1:5" x14ac:dyDescent="0.25">
      <c r="A395" s="63"/>
      <c r="B395" s="63"/>
      <c r="C395" s="63"/>
      <c r="D395" s="63"/>
      <c r="E395" s="63"/>
    </row>
    <row r="396" spans="1:5" x14ac:dyDescent="0.25">
      <c r="A396" s="63"/>
      <c r="B396" s="63"/>
      <c r="C396" s="63"/>
      <c r="D396" s="63"/>
      <c r="E396" s="63"/>
    </row>
    <row r="397" spans="1:5" x14ac:dyDescent="0.25">
      <c r="A397" s="63"/>
      <c r="B397" s="63"/>
      <c r="C397" s="63"/>
      <c r="D397" s="63"/>
      <c r="E397" s="63"/>
    </row>
    <row r="398" spans="1:5" x14ac:dyDescent="0.25">
      <c r="A398" s="63"/>
      <c r="B398" s="63"/>
      <c r="C398" s="63"/>
      <c r="D398" s="63"/>
      <c r="E398" s="63"/>
    </row>
    <row r="399" spans="1:5" x14ac:dyDescent="0.25">
      <c r="A399" s="63"/>
      <c r="B399" s="63"/>
      <c r="C399" s="63"/>
      <c r="D399" s="63"/>
      <c r="E399" s="63"/>
    </row>
    <row r="400" spans="1:5" x14ac:dyDescent="0.25">
      <c r="A400" s="63"/>
      <c r="B400" s="63"/>
      <c r="C400" s="63"/>
      <c r="D400" s="63"/>
      <c r="E400" s="63"/>
    </row>
    <row r="401" spans="1:5" x14ac:dyDescent="0.25">
      <c r="A401" s="63"/>
      <c r="B401" s="63"/>
      <c r="C401" s="63"/>
      <c r="D401" s="63"/>
      <c r="E401" s="63"/>
    </row>
    <row r="402" spans="1:5" x14ac:dyDescent="0.25">
      <c r="A402" s="63"/>
      <c r="B402" s="63"/>
      <c r="C402" s="63"/>
      <c r="D402" s="63"/>
      <c r="E402" s="63"/>
    </row>
    <row r="403" spans="1:5" x14ac:dyDescent="0.25">
      <c r="A403" s="63"/>
      <c r="B403" s="63"/>
      <c r="C403" s="63"/>
      <c r="D403" s="63"/>
      <c r="E403" s="63"/>
    </row>
    <row r="404" spans="1:5" x14ac:dyDescent="0.25">
      <c r="A404" s="63"/>
      <c r="B404" s="63"/>
      <c r="C404" s="63"/>
      <c r="D404" s="63"/>
      <c r="E404" s="63"/>
    </row>
    <row r="405" spans="1:5" x14ac:dyDescent="0.25">
      <c r="A405" s="63"/>
      <c r="B405" s="63"/>
      <c r="C405" s="63"/>
      <c r="D405" s="63"/>
      <c r="E405" s="63"/>
    </row>
    <row r="406" spans="1:5" x14ac:dyDescent="0.25">
      <c r="A406" s="63"/>
      <c r="B406" s="63"/>
      <c r="C406" s="63"/>
      <c r="D406" s="63"/>
      <c r="E406" s="63"/>
    </row>
    <row r="407" spans="1:5" x14ac:dyDescent="0.25">
      <c r="A407" s="63"/>
      <c r="B407" s="63"/>
      <c r="C407" s="63"/>
      <c r="D407" s="63"/>
      <c r="E407" s="63"/>
    </row>
    <row r="408" spans="1:5" x14ac:dyDescent="0.25">
      <c r="A408" s="63"/>
      <c r="B408" s="63"/>
      <c r="C408" s="63"/>
      <c r="D408" s="63"/>
      <c r="E408" s="63"/>
    </row>
    <row r="409" spans="1:5" x14ac:dyDescent="0.25">
      <c r="A409" s="63"/>
      <c r="B409" s="63"/>
      <c r="C409" s="63"/>
      <c r="D409" s="63"/>
      <c r="E409" s="63"/>
    </row>
    <row r="410" spans="1:5" x14ac:dyDescent="0.25">
      <c r="A410" s="63"/>
      <c r="B410" s="63"/>
      <c r="C410" s="63"/>
      <c r="D410" s="63"/>
      <c r="E410" s="63"/>
    </row>
    <row r="411" spans="1:5" x14ac:dyDescent="0.25">
      <c r="A411" s="63"/>
      <c r="B411" s="63"/>
      <c r="C411" s="63"/>
      <c r="D411" s="63"/>
      <c r="E411" s="63"/>
    </row>
    <row r="412" spans="1:5" x14ac:dyDescent="0.25">
      <c r="A412" s="63"/>
      <c r="B412" s="63"/>
      <c r="C412" s="63"/>
      <c r="D412" s="63"/>
      <c r="E412" s="63"/>
    </row>
    <row r="413" spans="1:5" x14ac:dyDescent="0.25">
      <c r="A413" s="63"/>
      <c r="B413" s="63"/>
      <c r="C413" s="63"/>
      <c r="D413" s="63"/>
      <c r="E413" s="63"/>
    </row>
    <row r="414" spans="1:5" x14ac:dyDescent="0.25">
      <c r="A414" s="63"/>
      <c r="B414" s="63"/>
      <c r="C414" s="63"/>
      <c r="D414" s="63"/>
      <c r="E414" s="63"/>
    </row>
    <row r="415" spans="1:5" x14ac:dyDescent="0.25">
      <c r="A415" s="63"/>
      <c r="B415" s="63"/>
      <c r="C415" s="63"/>
      <c r="D415" s="63"/>
      <c r="E415" s="63"/>
    </row>
    <row r="416" spans="1:5" x14ac:dyDescent="0.25">
      <c r="A416" s="63"/>
      <c r="B416" s="63"/>
      <c r="C416" s="63"/>
      <c r="D416" s="63"/>
      <c r="E416" s="63"/>
    </row>
    <row r="417" spans="1:5" x14ac:dyDescent="0.25">
      <c r="A417" s="63"/>
      <c r="B417" s="63"/>
      <c r="C417" s="63"/>
      <c r="D417" s="63"/>
      <c r="E417" s="63"/>
    </row>
    <row r="418" spans="1:5" x14ac:dyDescent="0.25">
      <c r="A418" s="63"/>
      <c r="B418" s="63"/>
      <c r="C418" s="63"/>
      <c r="D418" s="63"/>
      <c r="E418" s="63"/>
    </row>
    <row r="419" spans="1:5" x14ac:dyDescent="0.25">
      <c r="A419" s="63"/>
      <c r="B419" s="63"/>
      <c r="C419" s="63"/>
      <c r="D419" s="63"/>
      <c r="E419" s="63"/>
    </row>
    <row r="420" spans="1:5" x14ac:dyDescent="0.25">
      <c r="A420" s="63"/>
      <c r="B420" s="63"/>
      <c r="C420" s="63"/>
      <c r="D420" s="63"/>
      <c r="E420" s="63"/>
    </row>
    <row r="421" spans="1:5" x14ac:dyDescent="0.25">
      <c r="A421" s="63"/>
      <c r="B421" s="63"/>
      <c r="C421" s="63"/>
      <c r="D421" s="63"/>
      <c r="E421" s="63"/>
    </row>
    <row r="422" spans="1:5" x14ac:dyDescent="0.25">
      <c r="A422" s="63"/>
      <c r="B422" s="63"/>
      <c r="C422" s="63"/>
      <c r="D422" s="63"/>
      <c r="E422" s="63"/>
    </row>
    <row r="423" spans="1:5" x14ac:dyDescent="0.25">
      <c r="A423" s="63"/>
      <c r="B423" s="63"/>
      <c r="C423" s="63"/>
      <c r="D423" s="63"/>
      <c r="E423" s="63"/>
    </row>
    <row r="424" spans="1:5" x14ac:dyDescent="0.25">
      <c r="A424" s="63"/>
      <c r="B424" s="63"/>
      <c r="C424" s="63"/>
      <c r="D424" s="63"/>
      <c r="E424" s="63"/>
    </row>
    <row r="425" spans="1:5" x14ac:dyDescent="0.25">
      <c r="A425" s="63"/>
      <c r="B425" s="63"/>
      <c r="C425" s="63"/>
      <c r="D425" s="63"/>
      <c r="E425" s="63"/>
    </row>
    <row r="426" spans="1:5" x14ac:dyDescent="0.25">
      <c r="A426" s="63"/>
      <c r="B426" s="63"/>
      <c r="C426" s="63"/>
      <c r="D426" s="63"/>
      <c r="E426" s="63"/>
    </row>
    <row r="427" spans="1:5" x14ac:dyDescent="0.25">
      <c r="A427" s="63"/>
      <c r="B427" s="63"/>
      <c r="C427" s="63"/>
      <c r="D427" s="63"/>
      <c r="E427" s="63"/>
    </row>
    <row r="428" spans="1:5" x14ac:dyDescent="0.25">
      <c r="A428" s="63"/>
      <c r="B428" s="63"/>
      <c r="C428" s="63"/>
      <c r="D428" s="63"/>
      <c r="E428" s="63"/>
    </row>
    <row r="429" spans="1:5" x14ac:dyDescent="0.25">
      <c r="A429" s="63"/>
      <c r="B429" s="63"/>
      <c r="C429" s="63"/>
      <c r="D429" s="63"/>
      <c r="E429" s="63"/>
    </row>
    <row r="430" spans="1:5" x14ac:dyDescent="0.25">
      <c r="A430" s="63"/>
      <c r="B430" s="63"/>
      <c r="C430" s="63"/>
      <c r="D430" s="63"/>
      <c r="E430" s="63"/>
    </row>
    <row r="431" spans="1:5" x14ac:dyDescent="0.25">
      <c r="A431" s="63"/>
      <c r="B431" s="63"/>
      <c r="C431" s="63"/>
      <c r="D431" s="63"/>
      <c r="E431" s="63"/>
    </row>
    <row r="432" spans="1:5" x14ac:dyDescent="0.25">
      <c r="A432" s="63"/>
      <c r="B432" s="63"/>
      <c r="C432" s="63"/>
      <c r="D432" s="63"/>
      <c r="E432" s="63"/>
    </row>
    <row r="433" spans="1:5" x14ac:dyDescent="0.25">
      <c r="A433" s="63"/>
      <c r="B433" s="63"/>
      <c r="C433" s="63"/>
      <c r="D433" s="63"/>
      <c r="E433" s="63"/>
    </row>
    <row r="434" spans="1:5" x14ac:dyDescent="0.25">
      <c r="A434" s="63"/>
      <c r="B434" s="63"/>
      <c r="C434" s="63"/>
      <c r="D434" s="63"/>
      <c r="E434" s="63"/>
    </row>
    <row r="435" spans="1:5" x14ac:dyDescent="0.25">
      <c r="A435" s="63"/>
      <c r="B435" s="63"/>
      <c r="C435" s="63"/>
      <c r="D435" s="63"/>
      <c r="E435" s="63"/>
    </row>
    <row r="436" spans="1:5" x14ac:dyDescent="0.25">
      <c r="A436" s="63"/>
      <c r="B436" s="63"/>
      <c r="C436" s="63"/>
      <c r="D436" s="63"/>
      <c r="E436" s="63"/>
    </row>
    <row r="437" spans="1:5" x14ac:dyDescent="0.25">
      <c r="A437" s="63"/>
      <c r="B437" s="63"/>
      <c r="C437" s="63"/>
      <c r="D437" s="63"/>
      <c r="E437" s="63"/>
    </row>
    <row r="438" spans="1:5" x14ac:dyDescent="0.25">
      <c r="A438" s="63"/>
      <c r="B438" s="63"/>
      <c r="C438" s="63"/>
      <c r="D438" s="63"/>
      <c r="E438" s="63"/>
    </row>
    <row r="439" spans="1:5" x14ac:dyDescent="0.25">
      <c r="A439" s="63"/>
      <c r="B439" s="63"/>
      <c r="C439" s="63"/>
      <c r="D439" s="63"/>
      <c r="E439" s="63"/>
    </row>
    <row r="440" spans="1:5" x14ac:dyDescent="0.25">
      <c r="A440" s="63"/>
      <c r="B440" s="63"/>
      <c r="C440" s="63"/>
      <c r="D440" s="63"/>
      <c r="E440" s="63"/>
    </row>
    <row r="441" spans="1:5" x14ac:dyDescent="0.25">
      <c r="A441" s="63"/>
      <c r="B441" s="63"/>
      <c r="C441" s="63"/>
      <c r="D441" s="63"/>
      <c r="E441" s="63"/>
    </row>
    <row r="442" spans="1:5" x14ac:dyDescent="0.25">
      <c r="A442" s="63"/>
      <c r="B442" s="63"/>
      <c r="C442" s="63"/>
      <c r="D442" s="63"/>
      <c r="E442" s="63"/>
    </row>
    <row r="443" spans="1:5" x14ac:dyDescent="0.25">
      <c r="A443" s="63"/>
      <c r="B443" s="63"/>
      <c r="C443" s="63"/>
      <c r="D443" s="63"/>
      <c r="E443" s="63"/>
    </row>
    <row r="444" spans="1:5" x14ac:dyDescent="0.25">
      <c r="A444" s="63"/>
      <c r="B444" s="63"/>
      <c r="C444" s="63"/>
      <c r="D444" s="63"/>
      <c r="E444" s="63"/>
    </row>
    <row r="445" spans="1:5" x14ac:dyDescent="0.25">
      <c r="A445" s="63"/>
      <c r="B445" s="63"/>
      <c r="C445" s="63"/>
      <c r="D445" s="63"/>
      <c r="E445" s="63"/>
    </row>
    <row r="446" spans="1:5" x14ac:dyDescent="0.25">
      <c r="A446" s="63"/>
      <c r="B446" s="63"/>
      <c r="C446" s="63"/>
      <c r="D446" s="63"/>
      <c r="E446" s="63"/>
    </row>
    <row r="447" spans="1:5" x14ac:dyDescent="0.25">
      <c r="A447" s="63"/>
      <c r="B447" s="63"/>
      <c r="C447" s="63"/>
      <c r="D447" s="63"/>
      <c r="E447" s="63"/>
    </row>
    <row r="448" spans="1:5" x14ac:dyDescent="0.25">
      <c r="A448" s="63"/>
      <c r="B448" s="63"/>
      <c r="C448" s="63"/>
      <c r="D448" s="63"/>
      <c r="E448" s="63"/>
    </row>
    <row r="449" spans="1:5" x14ac:dyDescent="0.25">
      <c r="A449" s="63"/>
      <c r="B449" s="63"/>
      <c r="C449" s="63"/>
      <c r="D449" s="63"/>
      <c r="E449" s="63"/>
    </row>
    <row r="450" spans="1:5" x14ac:dyDescent="0.25">
      <c r="A450" s="63"/>
      <c r="B450" s="63"/>
      <c r="C450" s="63"/>
      <c r="D450" s="63"/>
      <c r="E450" s="63"/>
    </row>
    <row r="451" spans="1:5" x14ac:dyDescent="0.25">
      <c r="A451" s="63"/>
      <c r="B451" s="63"/>
      <c r="C451" s="63"/>
      <c r="D451" s="63"/>
      <c r="E451" s="63"/>
    </row>
    <row r="452" spans="1:5" x14ac:dyDescent="0.25">
      <c r="A452" s="63"/>
      <c r="B452" s="63"/>
      <c r="C452" s="63"/>
      <c r="D452" s="63"/>
      <c r="E452" s="63"/>
    </row>
    <row r="453" spans="1:5" x14ac:dyDescent="0.25">
      <c r="A453" s="63"/>
      <c r="B453" s="63"/>
      <c r="C453" s="63"/>
      <c r="D453" s="63"/>
      <c r="E453" s="63"/>
    </row>
    <row r="454" spans="1:5" x14ac:dyDescent="0.25">
      <c r="A454" s="63"/>
      <c r="B454" s="63"/>
      <c r="C454" s="63"/>
      <c r="D454" s="63"/>
      <c r="E454" s="63"/>
    </row>
    <row r="455" spans="1:5" x14ac:dyDescent="0.25">
      <c r="A455" s="63"/>
      <c r="B455" s="63"/>
      <c r="C455" s="63"/>
      <c r="D455" s="63"/>
      <c r="E455" s="63"/>
    </row>
    <row r="456" spans="1:5" x14ac:dyDescent="0.25">
      <c r="A456" s="63"/>
      <c r="B456" s="63"/>
      <c r="C456" s="63"/>
      <c r="D456" s="63"/>
      <c r="E456" s="63"/>
    </row>
    <row r="457" spans="1:5" x14ac:dyDescent="0.25">
      <c r="A457" s="63"/>
      <c r="B457" s="63"/>
      <c r="C457" s="63"/>
      <c r="D457" s="63"/>
      <c r="E457" s="63"/>
    </row>
    <row r="458" spans="1:5" x14ac:dyDescent="0.25">
      <c r="A458" s="63"/>
      <c r="B458" s="63"/>
      <c r="C458" s="63"/>
      <c r="D458" s="63"/>
      <c r="E458" s="63"/>
    </row>
    <row r="459" spans="1:5" x14ac:dyDescent="0.25">
      <c r="A459" s="63"/>
      <c r="B459" s="63"/>
      <c r="C459" s="63"/>
      <c r="D459" s="63"/>
      <c r="E459" s="63"/>
    </row>
    <row r="460" spans="1:5" x14ac:dyDescent="0.25">
      <c r="A460" s="63"/>
      <c r="B460" s="63"/>
      <c r="C460" s="63"/>
      <c r="D460" s="63"/>
      <c r="E460" s="63"/>
    </row>
    <row r="461" spans="1:5" x14ac:dyDescent="0.25">
      <c r="A461" s="63"/>
      <c r="B461" s="63"/>
      <c r="C461" s="63"/>
      <c r="D461" s="63"/>
      <c r="E461" s="63"/>
    </row>
    <row r="462" spans="1:5" x14ac:dyDescent="0.25">
      <c r="A462" s="63"/>
      <c r="B462" s="63"/>
      <c r="C462" s="63"/>
      <c r="D462" s="63"/>
      <c r="E462" s="63"/>
    </row>
    <row r="463" spans="1:5" x14ac:dyDescent="0.25">
      <c r="A463" s="63"/>
      <c r="B463" s="63"/>
      <c r="C463" s="63"/>
      <c r="D463" s="63"/>
      <c r="E463" s="63"/>
    </row>
    <row r="464" spans="1:5" x14ac:dyDescent="0.25">
      <c r="A464" s="63"/>
      <c r="B464" s="63"/>
      <c r="C464" s="63"/>
      <c r="D464" s="63"/>
      <c r="E464" s="63"/>
    </row>
    <row r="465" spans="1:5" x14ac:dyDescent="0.25">
      <c r="A465" s="63"/>
      <c r="B465" s="63"/>
      <c r="C465" s="63"/>
      <c r="D465" s="63"/>
      <c r="E465" s="63"/>
    </row>
    <row r="466" spans="1:5" x14ac:dyDescent="0.25">
      <c r="A466" s="63"/>
      <c r="B466" s="63"/>
      <c r="C466" s="63"/>
      <c r="D466" s="63"/>
      <c r="E466" s="63"/>
    </row>
    <row r="467" spans="1:5" x14ac:dyDescent="0.25">
      <c r="A467" s="63"/>
      <c r="B467" s="63"/>
      <c r="C467" s="63"/>
      <c r="D467" s="63"/>
      <c r="E467" s="63"/>
    </row>
    <row r="468" spans="1:5" x14ac:dyDescent="0.25">
      <c r="A468" s="63"/>
      <c r="B468" s="63"/>
      <c r="C468" s="63"/>
      <c r="D468" s="63"/>
      <c r="E468" s="63"/>
    </row>
    <row r="469" spans="1:5" x14ac:dyDescent="0.25">
      <c r="A469" s="63"/>
      <c r="B469" s="63"/>
      <c r="C469" s="63"/>
      <c r="D469" s="63"/>
      <c r="E469" s="63"/>
    </row>
    <row r="470" spans="1:5" x14ac:dyDescent="0.25">
      <c r="A470" s="63"/>
      <c r="B470" s="63"/>
      <c r="C470" s="63"/>
      <c r="D470" s="63"/>
      <c r="E470" s="63"/>
    </row>
    <row r="471" spans="1:5" x14ac:dyDescent="0.25">
      <c r="A471" s="63"/>
      <c r="B471" s="63"/>
      <c r="C471" s="63"/>
      <c r="D471" s="63"/>
      <c r="E471" s="63"/>
    </row>
    <row r="472" spans="1:5" x14ac:dyDescent="0.25">
      <c r="A472" s="63"/>
      <c r="B472" s="63"/>
      <c r="C472" s="63"/>
      <c r="D472" s="63"/>
      <c r="E472" s="63"/>
    </row>
    <row r="473" spans="1:5" x14ac:dyDescent="0.25">
      <c r="A473" s="63"/>
      <c r="B473" s="63"/>
      <c r="C473" s="63"/>
      <c r="D473" s="63"/>
      <c r="E473" s="63"/>
    </row>
    <row r="474" spans="1:5" x14ac:dyDescent="0.25">
      <c r="A474" s="63"/>
      <c r="B474" s="63"/>
      <c r="C474" s="63"/>
      <c r="D474" s="63"/>
      <c r="E474" s="63"/>
    </row>
    <row r="475" spans="1:5" x14ac:dyDescent="0.25">
      <c r="A475" s="63"/>
      <c r="B475" s="63"/>
      <c r="C475" s="63"/>
      <c r="D475" s="63"/>
      <c r="E475" s="63"/>
    </row>
    <row r="476" spans="1:5" x14ac:dyDescent="0.25">
      <c r="A476" s="63"/>
      <c r="B476" s="63"/>
      <c r="C476" s="63"/>
      <c r="D476" s="63"/>
      <c r="E476" s="63"/>
    </row>
    <row r="477" spans="1:5" x14ac:dyDescent="0.25">
      <c r="A477" s="63"/>
      <c r="B477" s="63"/>
      <c r="C477" s="63"/>
      <c r="D477" s="63"/>
      <c r="E477" s="63"/>
    </row>
    <row r="478" spans="1:5" x14ac:dyDescent="0.25">
      <c r="A478" s="63"/>
      <c r="B478" s="63"/>
      <c r="C478" s="63"/>
      <c r="D478" s="63"/>
      <c r="E478" s="63"/>
    </row>
    <row r="479" spans="1:5" x14ac:dyDescent="0.25">
      <c r="A479" s="63"/>
      <c r="B479" s="63"/>
      <c r="C479" s="63"/>
      <c r="D479" s="63"/>
      <c r="E479" s="63"/>
    </row>
    <row r="480" spans="1:5" x14ac:dyDescent="0.25">
      <c r="A480" s="63"/>
      <c r="B480" s="63"/>
      <c r="C480" s="63"/>
      <c r="D480" s="63"/>
      <c r="E480" s="63"/>
    </row>
    <row r="481" spans="1:5" x14ac:dyDescent="0.25">
      <c r="A481" s="63"/>
      <c r="B481" s="63"/>
      <c r="C481" s="63"/>
      <c r="D481" s="63"/>
      <c r="E481" s="63"/>
    </row>
    <row r="482" spans="1:5" x14ac:dyDescent="0.25">
      <c r="A482" s="63"/>
      <c r="B482" s="63"/>
      <c r="C482" s="63"/>
      <c r="D482" s="63"/>
      <c r="E482" s="63"/>
    </row>
    <row r="483" spans="1:5" x14ac:dyDescent="0.25">
      <c r="A483" s="63"/>
      <c r="B483" s="63"/>
      <c r="C483" s="63"/>
      <c r="D483" s="63"/>
      <c r="E483" s="63"/>
    </row>
    <row r="484" spans="1:5" x14ac:dyDescent="0.25">
      <c r="A484" s="63"/>
      <c r="B484" s="63"/>
      <c r="C484" s="63"/>
      <c r="D484" s="63"/>
      <c r="E484" s="63"/>
    </row>
    <row r="485" spans="1:5" x14ac:dyDescent="0.25">
      <c r="A485" s="63"/>
      <c r="B485" s="63"/>
      <c r="C485" s="63"/>
      <c r="D485" s="63"/>
      <c r="E485" s="63"/>
    </row>
    <row r="486" spans="1:5" x14ac:dyDescent="0.25">
      <c r="A486" s="63"/>
      <c r="B486" s="63"/>
      <c r="C486" s="63"/>
      <c r="D486" s="63"/>
      <c r="E486" s="63"/>
    </row>
    <row r="487" spans="1:5" x14ac:dyDescent="0.25">
      <c r="A487" s="63"/>
      <c r="B487" s="63"/>
      <c r="C487" s="63"/>
      <c r="D487" s="63"/>
      <c r="E487" s="63"/>
    </row>
    <row r="488" spans="1:5" x14ac:dyDescent="0.25">
      <c r="A488" s="63"/>
      <c r="B488" s="63"/>
      <c r="C488" s="63"/>
      <c r="D488" s="63"/>
      <c r="E488" s="63"/>
    </row>
    <row r="489" spans="1:5" x14ac:dyDescent="0.25">
      <c r="A489" s="63"/>
      <c r="B489" s="63"/>
      <c r="C489" s="63"/>
      <c r="D489" s="63"/>
      <c r="E489" s="63"/>
    </row>
    <row r="490" spans="1:5" x14ac:dyDescent="0.25">
      <c r="A490" s="63"/>
      <c r="B490" s="63"/>
      <c r="C490" s="63"/>
      <c r="D490" s="63"/>
      <c r="E490" s="63"/>
    </row>
    <row r="491" spans="1:5" x14ac:dyDescent="0.25">
      <c r="A491" s="63"/>
      <c r="B491" s="63"/>
      <c r="C491" s="63"/>
      <c r="D491" s="63"/>
      <c r="E491" s="63"/>
    </row>
    <row r="492" spans="1:5" x14ac:dyDescent="0.25">
      <c r="A492" s="63"/>
      <c r="B492" s="63"/>
      <c r="C492" s="63"/>
      <c r="D492" s="63"/>
      <c r="E492" s="63"/>
    </row>
    <row r="493" spans="1:5" x14ac:dyDescent="0.25">
      <c r="A493" s="63"/>
      <c r="B493" s="63"/>
      <c r="C493" s="63"/>
      <c r="D493" s="63"/>
      <c r="E493" s="63"/>
    </row>
    <row r="494" spans="1:5" x14ac:dyDescent="0.25">
      <c r="A494" s="63"/>
      <c r="B494" s="63"/>
      <c r="C494" s="63"/>
      <c r="D494" s="63"/>
      <c r="E494" s="63"/>
    </row>
    <row r="495" spans="1:5" x14ac:dyDescent="0.25">
      <c r="A495" s="63"/>
      <c r="B495" s="63"/>
      <c r="C495" s="63"/>
      <c r="D495" s="63"/>
      <c r="E495" s="63"/>
    </row>
    <row r="496" spans="1:5" x14ac:dyDescent="0.25">
      <c r="A496" s="63"/>
      <c r="B496" s="63"/>
      <c r="C496" s="63"/>
      <c r="D496" s="63"/>
      <c r="E496" s="63"/>
    </row>
    <row r="497" spans="1:8" x14ac:dyDescent="0.25">
      <c r="A497" s="63"/>
      <c r="B497" s="63"/>
      <c r="C497" s="63"/>
      <c r="D497" s="63"/>
      <c r="E497" s="63"/>
    </row>
    <row r="498" spans="1:8" x14ac:dyDescent="0.25">
      <c r="A498" s="63"/>
      <c r="B498" s="63"/>
      <c r="C498" s="63"/>
      <c r="D498" s="63"/>
      <c r="E498" s="63"/>
    </row>
    <row r="499" spans="1:8" x14ac:dyDescent="0.25">
      <c r="A499" s="63"/>
      <c r="B499" s="63"/>
      <c r="C499" s="63"/>
      <c r="D499" s="63"/>
      <c r="E499" s="63"/>
    </row>
    <row r="500" spans="1:8" x14ac:dyDescent="0.25">
      <c r="A500" s="63"/>
      <c r="B500" s="63"/>
      <c r="C500" s="63"/>
      <c r="D500" s="63"/>
      <c r="E500" s="63"/>
    </row>
    <row r="501" spans="1:8" x14ac:dyDescent="0.25">
      <c r="A501" s="63"/>
      <c r="B501" s="63"/>
      <c r="C501" s="63"/>
      <c r="D501" s="63"/>
      <c r="E501" s="63"/>
    </row>
    <row r="502" spans="1:8" x14ac:dyDescent="0.25">
      <c r="A502" s="63"/>
      <c r="B502" s="63"/>
      <c r="C502" s="63"/>
      <c r="D502" s="63"/>
      <c r="E502" s="63"/>
    </row>
    <row r="503" spans="1:8" x14ac:dyDescent="0.25">
      <c r="A503" s="63"/>
      <c r="B503" s="63"/>
      <c r="C503" s="63"/>
      <c r="D503" s="63"/>
      <c r="E503" s="63"/>
    </row>
    <row r="504" spans="1:8" x14ac:dyDescent="0.25">
      <c r="A504" s="63"/>
      <c r="B504" s="63"/>
      <c r="C504" s="63"/>
      <c r="D504" s="63"/>
      <c r="E504" s="63"/>
    </row>
    <row r="505" spans="1:8" x14ac:dyDescent="0.25">
      <c r="A505" s="63"/>
      <c r="B505" s="63"/>
      <c r="C505" s="63"/>
      <c r="D505" s="63"/>
      <c r="E505" s="63"/>
    </row>
    <row r="506" spans="1:8" x14ac:dyDescent="0.25">
      <c r="A506" s="63"/>
      <c r="B506" s="63"/>
      <c r="C506" s="63"/>
      <c r="D506" s="63"/>
      <c r="E506" s="63"/>
    </row>
    <row r="507" spans="1:8" x14ac:dyDescent="0.25">
      <c r="A507" s="63"/>
      <c r="B507" s="63"/>
      <c r="C507" s="63"/>
      <c r="D507" s="63"/>
      <c r="E507" s="63"/>
      <c r="F507" s="63"/>
      <c r="G507" s="63"/>
      <c r="H507" s="63"/>
    </row>
    <row r="508" spans="1:8" x14ac:dyDescent="0.25">
      <c r="A508" s="63"/>
      <c r="B508" s="63"/>
      <c r="C508" s="63"/>
      <c r="D508" s="63"/>
      <c r="E508" s="63"/>
      <c r="F508" s="63"/>
      <c r="G508" s="63"/>
      <c r="H508" s="63"/>
    </row>
    <row r="509" spans="1:8" x14ac:dyDescent="0.25">
      <c r="A509" s="63"/>
      <c r="B509" s="63"/>
      <c r="C509" s="63"/>
      <c r="D509" s="63"/>
      <c r="E509" s="63"/>
      <c r="F509" s="63"/>
      <c r="G509" s="63"/>
      <c r="H509" s="63"/>
    </row>
    <row r="510" spans="1:8" x14ac:dyDescent="0.25">
      <c r="A510" s="63"/>
      <c r="B510" s="63"/>
      <c r="C510" s="63"/>
      <c r="D510" s="63"/>
      <c r="E510" s="63"/>
      <c r="F510" s="63"/>
      <c r="G510" s="63"/>
      <c r="H510" s="63"/>
    </row>
    <row r="511" spans="1:8" x14ac:dyDescent="0.25">
      <c r="A511" s="63"/>
      <c r="B511" s="63"/>
      <c r="C511" s="63"/>
      <c r="D511" s="63"/>
      <c r="E511" s="63"/>
      <c r="F511" s="63"/>
      <c r="G511" s="63"/>
      <c r="H511" s="63"/>
    </row>
    <row r="512" spans="1:8" x14ac:dyDescent="0.25">
      <c r="A512" s="63"/>
      <c r="B512" s="63"/>
      <c r="C512" s="63"/>
      <c r="D512" s="63"/>
      <c r="E512" s="63"/>
      <c r="F512" s="63"/>
      <c r="G512" s="63"/>
      <c r="H512" s="63"/>
    </row>
    <row r="513" spans="1:8" x14ac:dyDescent="0.25">
      <c r="A513" s="63"/>
      <c r="B513" s="63"/>
      <c r="C513" s="63"/>
      <c r="D513" s="63"/>
      <c r="E513" s="63"/>
      <c r="F513" s="63"/>
      <c r="G513" s="63"/>
      <c r="H513" s="63"/>
    </row>
    <row r="514" spans="1:8" x14ac:dyDescent="0.25">
      <c r="A514" s="63"/>
      <c r="B514" s="63"/>
      <c r="C514" s="63"/>
      <c r="D514" s="63"/>
      <c r="E514" s="63"/>
      <c r="F514" s="63"/>
      <c r="G514" s="63"/>
      <c r="H514" s="63"/>
    </row>
    <row r="515" spans="1:8" x14ac:dyDescent="0.25">
      <c r="A515" s="63"/>
      <c r="B515" s="63"/>
      <c r="C515" s="63"/>
      <c r="D515" s="63"/>
      <c r="E515" s="63"/>
    </row>
    <row r="516" spans="1:8" x14ac:dyDescent="0.25">
      <c r="A516" s="63"/>
      <c r="B516" s="63"/>
      <c r="C516" s="63"/>
      <c r="D516" s="63"/>
      <c r="E516" s="63"/>
    </row>
    <row r="517" spans="1:8" x14ac:dyDescent="0.25">
      <c r="A517" s="63"/>
      <c r="B517" s="63"/>
      <c r="C517" s="63"/>
      <c r="D517" s="63"/>
      <c r="E517" s="63"/>
    </row>
    <row r="518" spans="1:8" x14ac:dyDescent="0.25">
      <c r="A518" s="63"/>
      <c r="B518" s="63"/>
      <c r="C518" s="63"/>
      <c r="D518" s="63"/>
      <c r="E518" s="63"/>
    </row>
    <row r="519" spans="1:8" x14ac:dyDescent="0.25">
      <c r="A519" s="63"/>
      <c r="B519" s="63"/>
      <c r="C519" s="63"/>
      <c r="D519" s="63"/>
      <c r="E519" s="63"/>
    </row>
    <row r="520" spans="1:8" x14ac:dyDescent="0.25">
      <c r="A520" s="63"/>
      <c r="B520" s="63"/>
      <c r="C520" s="63"/>
      <c r="D520" s="63"/>
      <c r="E520" s="63"/>
    </row>
    <row r="521" spans="1:8" x14ac:dyDescent="0.25">
      <c r="A521" s="63"/>
      <c r="B521" s="63"/>
      <c r="C521" s="63"/>
      <c r="D521" s="63"/>
      <c r="E521" s="63"/>
    </row>
    <row r="522" spans="1:8" x14ac:dyDescent="0.25">
      <c r="A522" s="63"/>
      <c r="B522" s="63"/>
      <c r="C522" s="63"/>
      <c r="D522" s="63"/>
      <c r="E522" s="63"/>
    </row>
    <row r="523" spans="1:8" x14ac:dyDescent="0.25">
      <c r="A523" s="63"/>
      <c r="B523" s="63"/>
      <c r="C523" s="63"/>
      <c r="D523" s="63"/>
      <c r="E523" s="63"/>
    </row>
    <row r="524" spans="1:8" x14ac:dyDescent="0.25">
      <c r="A524" s="63"/>
      <c r="B524" s="63"/>
      <c r="C524" s="63"/>
      <c r="D524" s="63"/>
      <c r="E524" s="63"/>
    </row>
    <row r="525" spans="1:8" x14ac:dyDescent="0.25">
      <c r="A525" s="63"/>
      <c r="B525" s="63"/>
      <c r="C525" s="63"/>
      <c r="D525" s="63"/>
      <c r="E525" s="63"/>
    </row>
    <row r="526" spans="1:8" x14ac:dyDescent="0.25">
      <c r="A526" s="63"/>
      <c r="B526" s="63"/>
      <c r="C526" s="63"/>
      <c r="D526" s="63"/>
      <c r="E526" s="63"/>
    </row>
    <row r="527" spans="1:8" x14ac:dyDescent="0.25">
      <c r="A527" s="63"/>
      <c r="B527" s="63"/>
      <c r="C527" s="63"/>
      <c r="D527" s="63"/>
      <c r="E527" s="63"/>
    </row>
    <row r="528" spans="1:8" x14ac:dyDescent="0.25">
      <c r="A528" s="63"/>
      <c r="B528" s="63"/>
      <c r="C528" s="63"/>
      <c r="D528" s="63"/>
      <c r="E528" s="63"/>
    </row>
    <row r="529" spans="1:5" x14ac:dyDescent="0.25">
      <c r="A529" s="63"/>
      <c r="B529" s="63"/>
      <c r="C529" s="63"/>
      <c r="D529" s="63"/>
      <c r="E529" s="63"/>
    </row>
    <row r="530" spans="1:5" x14ac:dyDescent="0.25">
      <c r="A530" s="63"/>
      <c r="B530" s="63"/>
      <c r="C530" s="63"/>
      <c r="D530" s="63"/>
      <c r="E530" s="63"/>
    </row>
    <row r="531" spans="1:5" x14ac:dyDescent="0.25">
      <c r="A531" s="63"/>
      <c r="B531" s="63"/>
      <c r="C531" s="63"/>
      <c r="D531" s="63"/>
      <c r="E531" s="63"/>
    </row>
    <row r="532" spans="1:5" x14ac:dyDescent="0.25">
      <c r="A532" s="63"/>
      <c r="B532" s="63"/>
      <c r="C532" s="63"/>
      <c r="D532" s="63"/>
      <c r="E532" s="63"/>
    </row>
    <row r="533" spans="1:5" x14ac:dyDescent="0.25">
      <c r="A533" s="63"/>
      <c r="B533" s="63"/>
      <c r="C533" s="63"/>
      <c r="D533" s="63"/>
      <c r="E533" s="63"/>
    </row>
    <row r="534" spans="1:5" x14ac:dyDescent="0.25">
      <c r="A534" s="63"/>
      <c r="B534" s="63"/>
      <c r="C534" s="63"/>
      <c r="D534" s="63"/>
      <c r="E534" s="63"/>
    </row>
    <row r="535" spans="1:5" x14ac:dyDescent="0.25">
      <c r="A535" s="63"/>
      <c r="B535" s="63"/>
      <c r="C535" s="63"/>
      <c r="D535" s="63"/>
      <c r="E535" s="63"/>
    </row>
    <row r="536" spans="1:5" x14ac:dyDescent="0.25">
      <c r="A536" s="63"/>
      <c r="B536" s="63"/>
      <c r="C536" s="63"/>
      <c r="D536" s="63"/>
      <c r="E536" s="63"/>
    </row>
    <row r="537" spans="1:5" x14ac:dyDescent="0.25">
      <c r="A537" s="63"/>
      <c r="B537" s="63"/>
      <c r="C537" s="63"/>
      <c r="D537" s="63"/>
      <c r="E537" s="63"/>
    </row>
    <row r="538" spans="1:5" x14ac:dyDescent="0.25">
      <c r="A538" s="63"/>
      <c r="B538" s="63"/>
      <c r="C538" s="63"/>
      <c r="D538" s="63"/>
      <c r="E538" s="63"/>
    </row>
    <row r="539" spans="1:5" x14ac:dyDescent="0.25">
      <c r="A539" s="63"/>
      <c r="B539" s="63"/>
      <c r="C539" s="63"/>
      <c r="D539" s="63"/>
      <c r="E539" s="63"/>
    </row>
    <row r="540" spans="1:5" x14ac:dyDescent="0.25">
      <c r="A540" s="63"/>
      <c r="B540" s="63"/>
      <c r="C540" s="63"/>
      <c r="D540" s="63"/>
      <c r="E540" s="63"/>
    </row>
    <row r="541" spans="1:5" x14ac:dyDescent="0.25">
      <c r="A541" s="63"/>
      <c r="B541" s="63"/>
      <c r="C541" s="63"/>
      <c r="D541" s="63"/>
      <c r="E541" s="63"/>
    </row>
    <row r="542" spans="1:5" x14ac:dyDescent="0.25">
      <c r="A542" s="63"/>
      <c r="B542" s="63"/>
      <c r="C542" s="63"/>
      <c r="D542" s="63"/>
      <c r="E542" s="63"/>
    </row>
    <row r="543" spans="1:5" x14ac:dyDescent="0.25">
      <c r="A543" s="63"/>
      <c r="B543" s="63"/>
      <c r="C543" s="63"/>
      <c r="D543" s="63"/>
      <c r="E543" s="63"/>
    </row>
    <row r="544" spans="1:5" x14ac:dyDescent="0.25">
      <c r="A544" s="63"/>
      <c r="B544" s="63"/>
      <c r="C544" s="63"/>
      <c r="D544" s="63"/>
      <c r="E544" s="63"/>
    </row>
    <row r="545" spans="1:5" x14ac:dyDescent="0.25">
      <c r="A545" s="63"/>
      <c r="B545" s="63"/>
      <c r="C545" s="63"/>
      <c r="D545" s="63"/>
      <c r="E545" s="63"/>
    </row>
    <row r="546" spans="1:5" x14ac:dyDescent="0.25">
      <c r="A546" s="63"/>
      <c r="B546" s="63"/>
      <c r="C546" s="63"/>
      <c r="D546" s="63"/>
      <c r="E546" s="63"/>
    </row>
    <row r="547" spans="1:5" x14ac:dyDescent="0.25">
      <c r="A547" s="63"/>
      <c r="B547" s="63"/>
      <c r="C547" s="63"/>
      <c r="D547" s="63"/>
      <c r="E547" s="63"/>
    </row>
    <row r="548" spans="1:5" x14ac:dyDescent="0.25">
      <c r="A548" s="63"/>
      <c r="B548" s="63"/>
      <c r="C548" s="63"/>
      <c r="D548" s="63"/>
      <c r="E548" s="63"/>
    </row>
    <row r="549" spans="1:5" x14ac:dyDescent="0.25">
      <c r="A549" s="63"/>
      <c r="B549" s="63"/>
      <c r="C549" s="63"/>
      <c r="D549" s="63"/>
      <c r="E549" s="63"/>
    </row>
    <row r="550" spans="1:5" x14ac:dyDescent="0.25">
      <c r="A550" s="63"/>
      <c r="B550" s="63"/>
      <c r="C550" s="63"/>
      <c r="D550" s="63"/>
      <c r="E550" s="63"/>
    </row>
    <row r="551" spans="1:5" x14ac:dyDescent="0.25">
      <c r="A551" s="63"/>
      <c r="B551" s="63"/>
      <c r="C551" s="63"/>
      <c r="D551" s="63"/>
      <c r="E551" s="63"/>
    </row>
    <row r="552" spans="1:5" x14ac:dyDescent="0.25">
      <c r="A552" s="63"/>
      <c r="B552" s="63"/>
      <c r="C552" s="63"/>
      <c r="D552" s="63"/>
      <c r="E552" s="63"/>
    </row>
    <row r="553" spans="1:5" x14ac:dyDescent="0.25">
      <c r="A553" s="63"/>
      <c r="B553" s="63"/>
      <c r="C553" s="63"/>
      <c r="D553" s="63"/>
      <c r="E553" s="63"/>
    </row>
    <row r="554" spans="1:5" x14ac:dyDescent="0.25">
      <c r="A554" s="63"/>
      <c r="B554" s="63"/>
      <c r="C554" s="63"/>
      <c r="D554" s="63"/>
      <c r="E554" s="63"/>
    </row>
    <row r="555" spans="1:5" x14ac:dyDescent="0.25">
      <c r="A555" s="63"/>
      <c r="B555" s="63"/>
      <c r="C555" s="63"/>
      <c r="D555" s="63"/>
      <c r="E555" s="63"/>
    </row>
    <row r="556" spans="1:5" x14ac:dyDescent="0.25">
      <c r="A556" s="63"/>
      <c r="B556" s="63"/>
      <c r="C556" s="63"/>
      <c r="D556" s="63"/>
      <c r="E556" s="63"/>
    </row>
    <row r="557" spans="1:5" x14ac:dyDescent="0.25">
      <c r="A557" s="63"/>
      <c r="B557" s="63"/>
      <c r="C557" s="63"/>
      <c r="D557" s="63"/>
      <c r="E557" s="63"/>
    </row>
    <row r="558" spans="1:5" x14ac:dyDescent="0.25">
      <c r="A558" s="63"/>
      <c r="B558" s="63"/>
      <c r="C558" s="63"/>
      <c r="D558" s="63"/>
      <c r="E558" s="63"/>
    </row>
    <row r="559" spans="1:5" x14ac:dyDescent="0.25">
      <c r="A559" s="63"/>
      <c r="B559" s="63"/>
      <c r="C559" s="63"/>
      <c r="D559" s="63"/>
      <c r="E559" s="63"/>
    </row>
    <row r="560" spans="1:5" x14ac:dyDescent="0.25">
      <c r="A560" s="63"/>
      <c r="B560" s="63"/>
      <c r="C560" s="63"/>
      <c r="D560" s="63"/>
      <c r="E560" s="63"/>
    </row>
    <row r="561" spans="1:5" x14ac:dyDescent="0.25">
      <c r="A561" s="63"/>
      <c r="B561" s="63"/>
      <c r="C561" s="63"/>
      <c r="D561" s="63"/>
      <c r="E561" s="63"/>
    </row>
    <row r="562" spans="1:5" x14ac:dyDescent="0.25">
      <c r="A562" s="63"/>
      <c r="B562" s="63"/>
      <c r="C562" s="63"/>
      <c r="D562" s="63"/>
      <c r="E562" s="63"/>
    </row>
    <row r="563" spans="1:5" x14ac:dyDescent="0.25">
      <c r="A563" s="63"/>
      <c r="B563" s="63"/>
      <c r="C563" s="63"/>
      <c r="D563" s="63"/>
      <c r="E563" s="63"/>
    </row>
    <row r="564" spans="1:5" x14ac:dyDescent="0.25">
      <c r="A564" s="63"/>
      <c r="B564" s="63"/>
      <c r="C564" s="63"/>
      <c r="D564" s="63"/>
      <c r="E564" s="63"/>
    </row>
    <row r="565" spans="1:5" x14ac:dyDescent="0.25">
      <c r="A565" s="63"/>
      <c r="B565" s="63"/>
      <c r="C565" s="63"/>
      <c r="D565" s="63"/>
      <c r="E565" s="63"/>
    </row>
    <row r="566" spans="1:5" x14ac:dyDescent="0.25">
      <c r="A566" s="63"/>
      <c r="B566" s="63"/>
      <c r="C566" s="63"/>
      <c r="D566" s="63"/>
      <c r="E566" s="63"/>
    </row>
    <row r="567" spans="1:5" x14ac:dyDescent="0.25">
      <c r="A567" s="63"/>
      <c r="B567" s="63"/>
      <c r="C567" s="63"/>
      <c r="D567" s="63"/>
      <c r="E567" s="63"/>
    </row>
    <row r="568" spans="1:5" x14ac:dyDescent="0.25">
      <c r="A568" s="63"/>
      <c r="B568" s="63"/>
      <c r="C568" s="63"/>
      <c r="D568" s="63"/>
      <c r="E568" s="63"/>
    </row>
    <row r="569" spans="1:5" x14ac:dyDescent="0.25">
      <c r="A569" s="63"/>
      <c r="B569" s="63"/>
      <c r="C569" s="63"/>
      <c r="D569" s="63"/>
      <c r="E569" s="63"/>
    </row>
    <row r="570" spans="1:5" x14ac:dyDescent="0.25">
      <c r="A570" s="63"/>
      <c r="B570" s="63"/>
      <c r="C570" s="63"/>
      <c r="D570" s="63"/>
      <c r="E570" s="63"/>
    </row>
    <row r="571" spans="1:5" x14ac:dyDescent="0.25">
      <c r="A571" s="63"/>
      <c r="B571" s="63"/>
      <c r="C571" s="63"/>
      <c r="D571" s="63"/>
      <c r="E571" s="63"/>
    </row>
    <row r="572" spans="1:5" x14ac:dyDescent="0.25">
      <c r="A572" s="63"/>
      <c r="B572" s="63"/>
      <c r="C572" s="63"/>
      <c r="D572" s="63"/>
      <c r="E572" s="63"/>
    </row>
    <row r="573" spans="1:5" x14ac:dyDescent="0.25">
      <c r="A573" s="63"/>
      <c r="B573" s="63"/>
      <c r="C573" s="63"/>
      <c r="D573" s="63"/>
      <c r="E573" s="63"/>
    </row>
    <row r="574" spans="1:5" x14ac:dyDescent="0.25">
      <c r="A574" s="63"/>
      <c r="B574" s="63"/>
      <c r="C574" s="63"/>
      <c r="D574" s="63"/>
      <c r="E574" s="63"/>
    </row>
    <row r="575" spans="1:5" x14ac:dyDescent="0.25">
      <c r="A575" s="63"/>
      <c r="B575" s="63"/>
      <c r="C575" s="63"/>
      <c r="D575" s="63"/>
      <c r="E575" s="63"/>
    </row>
    <row r="576" spans="1:5" x14ac:dyDescent="0.25">
      <c r="A576" s="63"/>
      <c r="B576" s="63"/>
      <c r="C576" s="63"/>
      <c r="D576" s="63"/>
      <c r="E576" s="63"/>
    </row>
    <row r="577" spans="1:5" x14ac:dyDescent="0.25">
      <c r="A577" s="63"/>
      <c r="B577" s="63"/>
      <c r="C577" s="63"/>
      <c r="D577" s="63"/>
      <c r="E577" s="63"/>
    </row>
    <row r="578" spans="1:5" x14ac:dyDescent="0.25">
      <c r="A578" s="63"/>
      <c r="B578" s="63"/>
      <c r="C578" s="63"/>
      <c r="D578" s="63"/>
      <c r="E578" s="63"/>
    </row>
    <row r="579" spans="1:5" x14ac:dyDescent="0.25">
      <c r="A579" s="63"/>
      <c r="B579" s="63"/>
      <c r="C579" s="63"/>
      <c r="D579" s="63"/>
      <c r="E579" s="63"/>
    </row>
    <row r="580" spans="1:5" x14ac:dyDescent="0.25">
      <c r="A580" s="63"/>
      <c r="B580" s="63"/>
      <c r="C580" s="63"/>
      <c r="D580" s="63"/>
      <c r="E580" s="63"/>
    </row>
    <row r="581" spans="1:5" x14ac:dyDescent="0.25">
      <c r="A581" s="63"/>
      <c r="B581" s="63"/>
      <c r="C581" s="63"/>
      <c r="D581" s="63"/>
      <c r="E581" s="63"/>
    </row>
    <row r="582" spans="1:5" x14ac:dyDescent="0.25">
      <c r="A582" s="63"/>
      <c r="B582" s="63"/>
      <c r="C582" s="63"/>
      <c r="D582" s="63"/>
      <c r="E582" s="63"/>
    </row>
    <row r="583" spans="1:5" x14ac:dyDescent="0.25">
      <c r="A583" s="63"/>
      <c r="B583" s="63"/>
      <c r="C583" s="63"/>
      <c r="D583" s="63"/>
      <c r="E583" s="63"/>
    </row>
    <row r="584" spans="1:5" x14ac:dyDescent="0.25">
      <c r="A584" s="63"/>
      <c r="B584" s="63"/>
      <c r="C584" s="63"/>
      <c r="D584" s="63"/>
      <c r="E584" s="63"/>
    </row>
    <row r="585" spans="1:5" x14ac:dyDescent="0.25">
      <c r="A585" s="63"/>
      <c r="B585" s="63"/>
      <c r="C585" s="63"/>
      <c r="D585" s="63"/>
      <c r="E585" s="63"/>
    </row>
    <row r="586" spans="1:5" x14ac:dyDescent="0.25">
      <c r="A586" s="63"/>
      <c r="B586" s="63"/>
      <c r="C586" s="63"/>
      <c r="D586" s="63"/>
      <c r="E586" s="63"/>
    </row>
    <row r="587" spans="1:5" x14ac:dyDescent="0.25">
      <c r="A587" s="63"/>
      <c r="B587" s="63"/>
      <c r="C587" s="63"/>
      <c r="D587" s="63"/>
      <c r="E587" s="63"/>
    </row>
    <row r="588" spans="1:5" x14ac:dyDescent="0.25">
      <c r="A588" s="63"/>
      <c r="B588" s="63"/>
      <c r="C588" s="63"/>
      <c r="D588" s="63"/>
      <c r="E588" s="63"/>
    </row>
    <row r="589" spans="1:5" x14ac:dyDescent="0.25">
      <c r="A589" s="63"/>
      <c r="B589" s="63"/>
      <c r="C589" s="63"/>
      <c r="D589" s="63"/>
      <c r="E589" s="63"/>
    </row>
    <row r="590" spans="1:5" x14ac:dyDescent="0.25">
      <c r="A590" s="63"/>
      <c r="B590" s="63"/>
      <c r="C590" s="63"/>
      <c r="D590" s="63"/>
      <c r="E590" s="63"/>
    </row>
    <row r="591" spans="1:5" x14ac:dyDescent="0.25">
      <c r="A591" s="63"/>
      <c r="B591" s="63"/>
      <c r="C591" s="63"/>
      <c r="D591" s="63"/>
      <c r="E591" s="63"/>
    </row>
    <row r="592" spans="1:5" x14ac:dyDescent="0.25">
      <c r="A592" s="63"/>
      <c r="B592" s="63"/>
      <c r="C592" s="63"/>
      <c r="D592" s="63"/>
      <c r="E592" s="63"/>
    </row>
    <row r="593" spans="1:5" x14ac:dyDescent="0.25">
      <c r="A593" s="63"/>
      <c r="B593" s="63"/>
      <c r="C593" s="63"/>
      <c r="D593" s="63"/>
      <c r="E593" s="63"/>
    </row>
    <row r="594" spans="1:5" x14ac:dyDescent="0.25">
      <c r="A594" s="63"/>
      <c r="B594" s="63"/>
      <c r="C594" s="63"/>
      <c r="D594" s="63"/>
      <c r="E594" s="63"/>
    </row>
    <row r="595" spans="1:5" x14ac:dyDescent="0.25">
      <c r="A595" s="63"/>
      <c r="B595" s="63"/>
      <c r="C595" s="63"/>
      <c r="D595" s="63"/>
      <c r="E595" s="63"/>
    </row>
    <row r="596" spans="1:5" x14ac:dyDescent="0.25">
      <c r="A596" s="63"/>
      <c r="B596" s="63"/>
      <c r="C596" s="63"/>
      <c r="D596" s="63"/>
      <c r="E596" s="63"/>
    </row>
    <row r="597" spans="1:5" x14ac:dyDescent="0.25">
      <c r="A597" s="63"/>
      <c r="B597" s="63"/>
      <c r="C597" s="63"/>
      <c r="D597" s="63"/>
      <c r="E597" s="63"/>
    </row>
    <row r="598" spans="1:5" x14ac:dyDescent="0.25">
      <c r="A598" s="63"/>
      <c r="B598" s="63"/>
      <c r="C598" s="63"/>
      <c r="D598" s="63"/>
      <c r="E598" s="63"/>
    </row>
    <row r="599" spans="1:5" x14ac:dyDescent="0.25">
      <c r="A599" s="63"/>
      <c r="B599" s="63"/>
      <c r="C599" s="63"/>
      <c r="D599" s="63"/>
      <c r="E599" s="63"/>
    </row>
    <row r="600" spans="1:5" x14ac:dyDescent="0.25">
      <c r="A600" s="63"/>
      <c r="B600" s="63"/>
      <c r="C600" s="63"/>
      <c r="D600" s="63"/>
      <c r="E600" s="63"/>
    </row>
    <row r="601" spans="1:5" x14ac:dyDescent="0.25">
      <c r="A601" s="63"/>
      <c r="B601" s="63"/>
      <c r="C601" s="63"/>
      <c r="D601" s="63"/>
      <c r="E601" s="63"/>
    </row>
    <row r="602" spans="1:5" x14ac:dyDescent="0.25">
      <c r="A602" s="63"/>
      <c r="B602" s="63"/>
      <c r="C602" s="63"/>
      <c r="D602" s="63"/>
      <c r="E602" s="63"/>
    </row>
    <row r="603" spans="1:5" x14ac:dyDescent="0.25">
      <c r="A603" s="63"/>
      <c r="B603" s="63"/>
      <c r="C603" s="63"/>
      <c r="D603" s="63"/>
      <c r="E603" s="63"/>
    </row>
    <row r="604" spans="1:5" x14ac:dyDescent="0.25">
      <c r="A604" s="63"/>
      <c r="B604" s="63"/>
      <c r="C604" s="63"/>
      <c r="D604" s="63"/>
      <c r="E604" s="63"/>
    </row>
    <row r="605" spans="1:5" x14ac:dyDescent="0.25">
      <c r="A605" s="63"/>
      <c r="B605" s="63"/>
      <c r="C605" s="63"/>
      <c r="D605" s="63"/>
      <c r="E605" s="63"/>
    </row>
    <row r="606" spans="1:5" x14ac:dyDescent="0.25">
      <c r="A606" s="63"/>
      <c r="B606" s="63"/>
      <c r="C606" s="63"/>
      <c r="D606" s="63"/>
      <c r="E606" s="63"/>
    </row>
    <row r="607" spans="1:5" x14ac:dyDescent="0.25">
      <c r="A607" s="63"/>
      <c r="B607" s="63"/>
      <c r="C607" s="63"/>
      <c r="D607" s="63"/>
      <c r="E607" s="63"/>
    </row>
    <row r="608" spans="1:5" x14ac:dyDescent="0.25">
      <c r="A608" s="63"/>
      <c r="B608" s="63"/>
      <c r="C608" s="63"/>
      <c r="D608" s="63"/>
      <c r="E608" s="63"/>
    </row>
    <row r="609" spans="1:5" x14ac:dyDescent="0.25">
      <c r="A609" s="63"/>
      <c r="B609" s="63"/>
      <c r="C609" s="63"/>
      <c r="D609" s="63"/>
      <c r="E609" s="63"/>
    </row>
    <row r="610" spans="1:5" x14ac:dyDescent="0.25">
      <c r="A610" s="63"/>
      <c r="B610" s="63"/>
      <c r="C610" s="63"/>
      <c r="D610" s="63"/>
      <c r="E610" s="63"/>
    </row>
    <row r="611" spans="1:5" x14ac:dyDescent="0.25">
      <c r="A611" s="63"/>
      <c r="B611" s="63"/>
      <c r="C611" s="63"/>
      <c r="D611" s="63"/>
      <c r="E611" s="63"/>
    </row>
    <row r="612" spans="1:5" x14ac:dyDescent="0.25">
      <c r="A612" s="63"/>
      <c r="B612" s="63"/>
      <c r="C612" s="63"/>
      <c r="D612" s="63"/>
      <c r="E612" s="63"/>
    </row>
    <row r="613" spans="1:5" x14ac:dyDescent="0.25">
      <c r="A613" s="63"/>
      <c r="B613" s="63"/>
      <c r="C613" s="63"/>
      <c r="D613" s="63"/>
      <c r="E613" s="63"/>
    </row>
    <row r="614" spans="1:5" x14ac:dyDescent="0.25">
      <c r="A614" s="63"/>
      <c r="B614" s="63"/>
      <c r="C614" s="63"/>
      <c r="D614" s="63"/>
      <c r="E614" s="63"/>
    </row>
    <row r="615" spans="1:5" x14ac:dyDescent="0.25">
      <c r="A615" s="63"/>
      <c r="B615" s="63"/>
      <c r="C615" s="63"/>
      <c r="D615" s="63"/>
      <c r="E615" s="63"/>
    </row>
    <row r="616" spans="1:5" x14ac:dyDescent="0.25">
      <c r="A616" s="63"/>
      <c r="B616" s="63"/>
      <c r="C616" s="63"/>
      <c r="D616" s="63"/>
      <c r="E616" s="63"/>
    </row>
    <row r="617" spans="1:5" x14ac:dyDescent="0.25">
      <c r="A617" s="63"/>
      <c r="B617" s="63"/>
      <c r="C617" s="63"/>
      <c r="D617" s="63"/>
      <c r="E617" s="63"/>
    </row>
    <row r="618" spans="1:5" x14ac:dyDescent="0.25">
      <c r="A618" s="63"/>
      <c r="B618" s="63"/>
      <c r="C618" s="63"/>
      <c r="D618" s="63"/>
      <c r="E618" s="63"/>
    </row>
    <row r="619" spans="1:5" x14ac:dyDescent="0.25">
      <c r="A619" s="63"/>
      <c r="B619" s="63"/>
      <c r="C619" s="63"/>
      <c r="D619" s="63"/>
      <c r="E619" s="63"/>
    </row>
    <row r="620" spans="1:5" x14ac:dyDescent="0.25">
      <c r="A620" s="63"/>
      <c r="B620" s="63"/>
      <c r="C620" s="63"/>
      <c r="D620" s="63"/>
      <c r="E620" s="63"/>
    </row>
    <row r="621" spans="1:5" x14ac:dyDescent="0.25">
      <c r="A621" s="63"/>
      <c r="B621" s="63"/>
      <c r="C621" s="63"/>
      <c r="D621" s="63"/>
      <c r="E621" s="63"/>
    </row>
    <row r="622" spans="1:5" x14ac:dyDescent="0.25">
      <c r="A622" s="63"/>
      <c r="B622" s="63"/>
      <c r="C622" s="63"/>
      <c r="D622" s="63"/>
      <c r="E622" s="63"/>
    </row>
    <row r="623" spans="1:5" x14ac:dyDescent="0.25">
      <c r="A623" s="63"/>
      <c r="B623" s="63"/>
      <c r="C623" s="63"/>
      <c r="D623" s="63"/>
      <c r="E623" s="63"/>
    </row>
    <row r="624" spans="1:5" x14ac:dyDescent="0.25">
      <c r="A624" s="63"/>
      <c r="B624" s="63"/>
      <c r="C624" s="63"/>
      <c r="D624" s="63"/>
      <c r="E624" s="63"/>
    </row>
    <row r="625" spans="1:5" x14ac:dyDescent="0.25">
      <c r="A625" s="63"/>
      <c r="B625" s="63"/>
      <c r="C625" s="63"/>
      <c r="D625" s="63"/>
      <c r="E625" s="63"/>
    </row>
    <row r="626" spans="1:5" x14ac:dyDescent="0.25">
      <c r="A626" s="63"/>
      <c r="B626" s="63"/>
      <c r="C626" s="63"/>
      <c r="D626" s="63"/>
      <c r="E626" s="63"/>
    </row>
    <row r="627" spans="1:5" x14ac:dyDescent="0.25">
      <c r="A627" s="63"/>
      <c r="B627" s="63"/>
      <c r="C627" s="63"/>
      <c r="D627" s="63"/>
      <c r="E627" s="63"/>
    </row>
    <row r="628" spans="1:5" x14ac:dyDescent="0.25">
      <c r="A628" s="63"/>
      <c r="B628" s="63"/>
      <c r="C628" s="63"/>
      <c r="D628" s="63"/>
      <c r="E628" s="63"/>
    </row>
    <row r="629" spans="1:5" x14ac:dyDescent="0.25">
      <c r="A629" s="63"/>
      <c r="B629" s="63"/>
      <c r="C629" s="63"/>
      <c r="D629" s="63"/>
      <c r="E629" s="63"/>
    </row>
    <row r="630" spans="1:5" x14ac:dyDescent="0.25">
      <c r="A630" s="63"/>
      <c r="B630" s="63"/>
      <c r="C630" s="63"/>
      <c r="D630" s="63"/>
      <c r="E630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30"/>
  <sheetViews>
    <sheetView workbookViewId="0">
      <selection activeCell="L31" sqref="L31"/>
    </sheetView>
  </sheetViews>
  <sheetFormatPr defaultRowHeight="15" x14ac:dyDescent="0.25"/>
  <cols>
    <col min="16" max="16" width="3.85546875" customWidth="1"/>
    <col min="17" max="17" width="4.140625" customWidth="1"/>
    <col min="19" max="19" width="13" customWidth="1"/>
    <col min="20" max="20" width="4.140625" customWidth="1"/>
  </cols>
  <sheetData>
    <row r="1" spans="1:20" x14ac:dyDescent="0.25">
      <c r="A1" t="s">
        <v>1120</v>
      </c>
      <c r="B1" t="s">
        <v>1121</v>
      </c>
      <c r="C1" t="s">
        <v>1122</v>
      </c>
      <c r="D1" t="s">
        <v>1123</v>
      </c>
      <c r="E1" t="s">
        <v>1124</v>
      </c>
      <c r="F1" t="s">
        <v>1125</v>
      </c>
      <c r="G1" t="s">
        <v>1126</v>
      </c>
      <c r="H1" t="s">
        <v>1127</v>
      </c>
      <c r="I1" t="s">
        <v>1128</v>
      </c>
      <c r="J1" t="s">
        <v>1129</v>
      </c>
      <c r="K1" t="s">
        <v>1130</v>
      </c>
      <c r="L1" t="s">
        <v>1131</v>
      </c>
      <c r="M1" t="s">
        <v>1132</v>
      </c>
      <c r="N1" t="s">
        <v>1104</v>
      </c>
      <c r="O1" t="s">
        <v>1211</v>
      </c>
      <c r="Q1" s="18"/>
      <c r="S1" s="17" t="s">
        <v>1211</v>
      </c>
      <c r="T1" s="18">
        <v>0</v>
      </c>
    </row>
    <row r="2" spans="1:20" x14ac:dyDescent="0.25">
      <c r="A2">
        <v>0</v>
      </c>
      <c r="B2">
        <v>1001</v>
      </c>
      <c r="C2" t="s">
        <v>331</v>
      </c>
      <c r="D2">
        <v>8</v>
      </c>
      <c r="E2">
        <v>30</v>
      </c>
      <c r="F2">
        <v>15</v>
      </c>
      <c r="G2" t="s">
        <v>330</v>
      </c>
      <c r="H2">
        <v>100</v>
      </c>
      <c r="I2">
        <v>0</v>
      </c>
      <c r="J2">
        <v>36</v>
      </c>
      <c r="K2">
        <v>36</v>
      </c>
      <c r="L2">
        <v>30</v>
      </c>
      <c r="M2">
        <v>0</v>
      </c>
      <c r="N2" t="str">
        <f>LEFT(G2,LEN(G2)-2)</f>
        <v>C101</v>
      </c>
      <c r="O2">
        <f>M2</f>
        <v>0</v>
      </c>
    </row>
    <row r="3" spans="1:20" x14ac:dyDescent="0.25">
      <c r="A3">
        <v>1</v>
      </c>
      <c r="B3">
        <v>1002</v>
      </c>
      <c r="C3" t="s">
        <v>331</v>
      </c>
      <c r="D3">
        <v>8</v>
      </c>
      <c r="E3">
        <v>36</v>
      </c>
      <c r="F3">
        <v>15</v>
      </c>
      <c r="G3" t="s">
        <v>333</v>
      </c>
      <c r="H3">
        <v>99</v>
      </c>
      <c r="I3">
        <v>0</v>
      </c>
      <c r="J3">
        <v>30</v>
      </c>
      <c r="K3">
        <v>36</v>
      </c>
      <c r="L3">
        <v>36</v>
      </c>
      <c r="M3">
        <v>0</v>
      </c>
      <c r="N3" t="str">
        <f t="shared" ref="N3:N66" si="0">LEFT(G3,LEN(G3)-2)</f>
        <v>C101</v>
      </c>
      <c r="O3">
        <f t="shared" ref="O3:O66" si="1">M3</f>
        <v>0</v>
      </c>
      <c r="S3" s="17" t="s">
        <v>1133</v>
      </c>
    </row>
    <row r="4" spans="1:20" x14ac:dyDescent="0.25">
      <c r="A4">
        <v>2</v>
      </c>
      <c r="B4">
        <v>1003</v>
      </c>
      <c r="C4" t="s">
        <v>331</v>
      </c>
      <c r="D4">
        <v>8</v>
      </c>
      <c r="E4">
        <v>30</v>
      </c>
      <c r="F4">
        <v>15</v>
      </c>
      <c r="G4" t="s">
        <v>334</v>
      </c>
      <c r="H4">
        <v>70</v>
      </c>
      <c r="I4">
        <v>0</v>
      </c>
      <c r="J4">
        <v>30</v>
      </c>
      <c r="K4">
        <v>30</v>
      </c>
      <c r="L4">
        <v>30</v>
      </c>
      <c r="M4">
        <v>1</v>
      </c>
      <c r="N4" t="str">
        <f t="shared" si="0"/>
        <v>C105</v>
      </c>
      <c r="O4">
        <f t="shared" si="1"/>
        <v>1</v>
      </c>
      <c r="S4" s="18" t="s">
        <v>6</v>
      </c>
    </row>
    <row r="5" spans="1:20" x14ac:dyDescent="0.25">
      <c r="A5">
        <v>3</v>
      </c>
      <c r="B5">
        <v>1004</v>
      </c>
      <c r="C5" t="s">
        <v>331</v>
      </c>
      <c r="D5">
        <v>8</v>
      </c>
      <c r="E5">
        <v>30</v>
      </c>
      <c r="F5">
        <v>15</v>
      </c>
      <c r="G5" t="s">
        <v>335</v>
      </c>
      <c r="H5">
        <v>70</v>
      </c>
      <c r="I5">
        <v>0</v>
      </c>
      <c r="J5">
        <v>30</v>
      </c>
      <c r="K5">
        <v>30</v>
      </c>
      <c r="L5">
        <v>30</v>
      </c>
      <c r="M5">
        <v>1</v>
      </c>
      <c r="N5" t="str">
        <f t="shared" si="0"/>
        <v>C105</v>
      </c>
      <c r="O5">
        <f t="shared" si="1"/>
        <v>1</v>
      </c>
      <c r="S5" s="18" t="s">
        <v>9</v>
      </c>
    </row>
    <row r="6" spans="1:20" x14ac:dyDescent="0.25">
      <c r="A6">
        <v>4</v>
      </c>
      <c r="B6">
        <v>1005</v>
      </c>
      <c r="C6" t="s">
        <v>331</v>
      </c>
      <c r="D6">
        <v>8</v>
      </c>
      <c r="E6">
        <v>60</v>
      </c>
      <c r="F6">
        <v>15</v>
      </c>
      <c r="G6" t="s">
        <v>336</v>
      </c>
      <c r="H6">
        <v>83</v>
      </c>
      <c r="I6">
        <v>0</v>
      </c>
      <c r="J6">
        <v>60</v>
      </c>
      <c r="K6">
        <v>60</v>
      </c>
      <c r="L6">
        <v>60</v>
      </c>
      <c r="M6">
        <v>1</v>
      </c>
      <c r="N6" t="str">
        <f t="shared" si="0"/>
        <v>C106</v>
      </c>
      <c r="O6">
        <f t="shared" si="1"/>
        <v>1</v>
      </c>
      <c r="S6" s="18" t="s">
        <v>10</v>
      </c>
    </row>
    <row r="7" spans="1:20" x14ac:dyDescent="0.25">
      <c r="A7">
        <v>5</v>
      </c>
      <c r="B7">
        <v>1006</v>
      </c>
      <c r="C7" t="s">
        <v>331</v>
      </c>
      <c r="D7">
        <v>8</v>
      </c>
      <c r="E7">
        <v>60</v>
      </c>
      <c r="F7">
        <v>15</v>
      </c>
      <c r="G7" t="s">
        <v>337</v>
      </c>
      <c r="H7">
        <v>83</v>
      </c>
      <c r="I7">
        <v>0</v>
      </c>
      <c r="J7">
        <v>60</v>
      </c>
      <c r="K7">
        <v>60</v>
      </c>
      <c r="L7">
        <v>60</v>
      </c>
      <c r="M7">
        <v>1</v>
      </c>
      <c r="N7" t="str">
        <f t="shared" si="0"/>
        <v>C106</v>
      </c>
      <c r="O7">
        <f t="shared" si="1"/>
        <v>1</v>
      </c>
      <c r="S7" s="18" t="s">
        <v>11</v>
      </c>
    </row>
    <row r="8" spans="1:20" x14ac:dyDescent="0.25">
      <c r="A8">
        <v>6</v>
      </c>
      <c r="B8">
        <v>1007</v>
      </c>
      <c r="C8" t="s">
        <v>331</v>
      </c>
      <c r="D8">
        <v>8</v>
      </c>
      <c r="E8">
        <v>45</v>
      </c>
      <c r="F8">
        <v>15</v>
      </c>
      <c r="G8" t="s">
        <v>338</v>
      </c>
      <c r="H8">
        <v>46</v>
      </c>
      <c r="I8">
        <v>0</v>
      </c>
      <c r="J8">
        <v>45</v>
      </c>
      <c r="K8">
        <v>45</v>
      </c>
      <c r="L8">
        <v>45</v>
      </c>
      <c r="M8">
        <v>0</v>
      </c>
      <c r="N8" t="str">
        <f t="shared" si="0"/>
        <v>C110</v>
      </c>
      <c r="O8">
        <f t="shared" si="1"/>
        <v>0</v>
      </c>
      <c r="S8" s="18" t="s">
        <v>12</v>
      </c>
    </row>
    <row r="9" spans="1:20" x14ac:dyDescent="0.25">
      <c r="A9">
        <v>7</v>
      </c>
      <c r="B9">
        <v>1008</v>
      </c>
      <c r="C9" t="s">
        <v>331</v>
      </c>
      <c r="D9">
        <v>8</v>
      </c>
      <c r="E9">
        <v>45</v>
      </c>
      <c r="F9">
        <v>15</v>
      </c>
      <c r="G9" t="s">
        <v>339</v>
      </c>
      <c r="H9">
        <v>37</v>
      </c>
      <c r="I9">
        <v>0</v>
      </c>
      <c r="J9">
        <v>45</v>
      </c>
      <c r="K9">
        <v>45</v>
      </c>
      <c r="L9">
        <v>45</v>
      </c>
      <c r="M9">
        <v>0</v>
      </c>
      <c r="N9" t="str">
        <f t="shared" si="0"/>
        <v>C110</v>
      </c>
      <c r="O9">
        <f t="shared" si="1"/>
        <v>0</v>
      </c>
      <c r="S9" s="18" t="s">
        <v>13</v>
      </c>
    </row>
    <row r="10" spans="1:20" x14ac:dyDescent="0.25">
      <c r="A10">
        <v>8</v>
      </c>
      <c r="B10">
        <v>1009</v>
      </c>
      <c r="C10" t="s">
        <v>331</v>
      </c>
      <c r="D10">
        <v>8</v>
      </c>
      <c r="E10">
        <v>45</v>
      </c>
      <c r="F10">
        <v>15</v>
      </c>
      <c r="G10" t="s">
        <v>975</v>
      </c>
      <c r="H10">
        <v>25</v>
      </c>
      <c r="I10">
        <v>0</v>
      </c>
      <c r="J10">
        <v>999</v>
      </c>
      <c r="K10">
        <v>999</v>
      </c>
      <c r="L10">
        <v>45</v>
      </c>
      <c r="M10">
        <v>0</v>
      </c>
      <c r="N10" t="str">
        <f t="shared" si="0"/>
        <v>C111</v>
      </c>
      <c r="O10">
        <f t="shared" si="1"/>
        <v>0</v>
      </c>
      <c r="S10" s="18" t="s">
        <v>14</v>
      </c>
    </row>
    <row r="11" spans="1:20" x14ac:dyDescent="0.25">
      <c r="A11">
        <v>9</v>
      </c>
      <c r="B11">
        <v>1011</v>
      </c>
      <c r="C11" t="s">
        <v>331</v>
      </c>
      <c r="D11">
        <v>8</v>
      </c>
      <c r="E11">
        <v>36</v>
      </c>
      <c r="F11">
        <v>15</v>
      </c>
      <c r="G11" t="s">
        <v>340</v>
      </c>
      <c r="H11">
        <v>56</v>
      </c>
      <c r="I11">
        <v>0</v>
      </c>
      <c r="J11">
        <v>30</v>
      </c>
      <c r="K11">
        <v>36</v>
      </c>
      <c r="L11">
        <v>36</v>
      </c>
      <c r="M11">
        <v>0</v>
      </c>
      <c r="N11" t="str">
        <f t="shared" si="0"/>
        <v>C112</v>
      </c>
      <c r="O11">
        <f t="shared" si="1"/>
        <v>0</v>
      </c>
      <c r="S11" s="18" t="s">
        <v>15</v>
      </c>
    </row>
    <row r="12" spans="1:20" x14ac:dyDescent="0.25">
      <c r="A12">
        <v>10</v>
      </c>
      <c r="B12">
        <v>1012</v>
      </c>
      <c r="C12" t="s">
        <v>331</v>
      </c>
      <c r="D12">
        <v>8</v>
      </c>
      <c r="E12">
        <v>30</v>
      </c>
      <c r="F12">
        <v>15</v>
      </c>
      <c r="G12" t="s">
        <v>341</v>
      </c>
      <c r="H12">
        <v>58</v>
      </c>
      <c r="I12">
        <v>0</v>
      </c>
      <c r="J12">
        <v>36</v>
      </c>
      <c r="K12">
        <v>36</v>
      </c>
      <c r="L12">
        <v>30</v>
      </c>
      <c r="M12">
        <v>0</v>
      </c>
      <c r="N12" t="str">
        <f t="shared" si="0"/>
        <v>C112</v>
      </c>
      <c r="O12">
        <f t="shared" si="1"/>
        <v>0</v>
      </c>
      <c r="S12" s="18" t="s">
        <v>16</v>
      </c>
    </row>
    <row r="13" spans="1:20" x14ac:dyDescent="0.25">
      <c r="A13">
        <v>11</v>
      </c>
      <c r="B13">
        <v>1013</v>
      </c>
      <c r="C13" t="s">
        <v>331</v>
      </c>
      <c r="D13">
        <v>8</v>
      </c>
      <c r="E13">
        <v>36</v>
      </c>
      <c r="F13">
        <v>15</v>
      </c>
      <c r="G13" t="s">
        <v>342</v>
      </c>
      <c r="H13">
        <v>60</v>
      </c>
      <c r="I13">
        <v>0</v>
      </c>
      <c r="J13">
        <v>30</v>
      </c>
      <c r="K13">
        <v>36</v>
      </c>
      <c r="L13">
        <v>36</v>
      </c>
      <c r="M13">
        <v>0</v>
      </c>
      <c r="N13" t="str">
        <f t="shared" si="0"/>
        <v>C113</v>
      </c>
      <c r="O13">
        <f t="shared" si="1"/>
        <v>0</v>
      </c>
      <c r="S13" s="18" t="s">
        <v>17</v>
      </c>
    </row>
    <row r="14" spans="1:20" x14ac:dyDescent="0.25">
      <c r="A14">
        <v>12</v>
      </c>
      <c r="B14">
        <v>1014</v>
      </c>
      <c r="C14" t="s">
        <v>331</v>
      </c>
      <c r="D14">
        <v>8</v>
      </c>
      <c r="E14">
        <v>30</v>
      </c>
      <c r="F14">
        <v>15</v>
      </c>
      <c r="G14" t="s">
        <v>343</v>
      </c>
      <c r="H14">
        <v>60</v>
      </c>
      <c r="I14">
        <v>0</v>
      </c>
      <c r="J14">
        <v>36</v>
      </c>
      <c r="K14">
        <v>36</v>
      </c>
      <c r="L14">
        <v>30</v>
      </c>
      <c r="M14">
        <v>0</v>
      </c>
      <c r="N14" t="str">
        <f t="shared" si="0"/>
        <v>C113</v>
      </c>
      <c r="O14">
        <f t="shared" si="1"/>
        <v>0</v>
      </c>
      <c r="S14" s="18" t="s">
        <v>18</v>
      </c>
    </row>
    <row r="15" spans="1:20" x14ac:dyDescent="0.25">
      <c r="A15">
        <v>13</v>
      </c>
      <c r="B15">
        <v>1015</v>
      </c>
      <c r="C15" t="s">
        <v>331</v>
      </c>
      <c r="D15">
        <v>8</v>
      </c>
      <c r="E15">
        <v>30</v>
      </c>
      <c r="F15">
        <v>15</v>
      </c>
      <c r="G15" t="s">
        <v>344</v>
      </c>
      <c r="H15">
        <v>124</v>
      </c>
      <c r="I15">
        <v>0</v>
      </c>
      <c r="J15">
        <v>30</v>
      </c>
      <c r="K15">
        <v>30</v>
      </c>
      <c r="L15">
        <v>30</v>
      </c>
      <c r="M15">
        <v>0</v>
      </c>
      <c r="N15" t="str">
        <f t="shared" si="0"/>
        <v>C115</v>
      </c>
      <c r="O15">
        <f t="shared" si="1"/>
        <v>0</v>
      </c>
      <c r="S15" s="18" t="s">
        <v>19</v>
      </c>
    </row>
    <row r="16" spans="1:20" x14ac:dyDescent="0.25">
      <c r="A16">
        <v>14</v>
      </c>
      <c r="B16">
        <v>1016</v>
      </c>
      <c r="C16" t="s">
        <v>331</v>
      </c>
      <c r="D16">
        <v>8</v>
      </c>
      <c r="E16">
        <v>30</v>
      </c>
      <c r="F16">
        <v>15</v>
      </c>
      <c r="G16" t="s">
        <v>345</v>
      </c>
      <c r="H16">
        <v>124</v>
      </c>
      <c r="I16">
        <v>0</v>
      </c>
      <c r="J16">
        <v>30</v>
      </c>
      <c r="K16">
        <v>30</v>
      </c>
      <c r="L16">
        <v>30</v>
      </c>
      <c r="M16">
        <v>0</v>
      </c>
      <c r="N16" t="str">
        <f t="shared" si="0"/>
        <v>C115</v>
      </c>
      <c r="O16">
        <f t="shared" si="1"/>
        <v>0</v>
      </c>
      <c r="S16" s="18" t="s">
        <v>20</v>
      </c>
    </row>
    <row r="17" spans="1:19" x14ac:dyDescent="0.25">
      <c r="A17">
        <v>15</v>
      </c>
      <c r="B17">
        <v>1017</v>
      </c>
      <c r="C17" t="s">
        <v>331</v>
      </c>
      <c r="D17">
        <v>8</v>
      </c>
      <c r="E17">
        <v>30</v>
      </c>
      <c r="F17">
        <v>15</v>
      </c>
      <c r="G17" t="s">
        <v>346</v>
      </c>
      <c r="H17">
        <v>113</v>
      </c>
      <c r="I17">
        <v>0</v>
      </c>
      <c r="J17">
        <v>36</v>
      </c>
      <c r="K17">
        <v>36</v>
      </c>
      <c r="L17">
        <v>30</v>
      </c>
      <c r="M17">
        <v>0</v>
      </c>
      <c r="N17" t="str">
        <f t="shared" si="0"/>
        <v>C116</v>
      </c>
      <c r="O17">
        <f t="shared" si="1"/>
        <v>0</v>
      </c>
      <c r="S17" s="18" t="s">
        <v>21</v>
      </c>
    </row>
    <row r="18" spans="1:19" x14ac:dyDescent="0.25">
      <c r="A18">
        <v>16</v>
      </c>
      <c r="B18">
        <v>1018</v>
      </c>
      <c r="C18" t="s">
        <v>331</v>
      </c>
      <c r="D18">
        <v>8</v>
      </c>
      <c r="E18">
        <v>36</v>
      </c>
      <c r="F18">
        <v>15</v>
      </c>
      <c r="G18" t="s">
        <v>347</v>
      </c>
      <c r="H18">
        <v>113</v>
      </c>
      <c r="I18">
        <v>0</v>
      </c>
      <c r="J18">
        <v>30</v>
      </c>
      <c r="K18">
        <v>36</v>
      </c>
      <c r="L18">
        <v>36</v>
      </c>
      <c r="M18">
        <v>0</v>
      </c>
      <c r="N18" t="str">
        <f t="shared" si="0"/>
        <v>C116</v>
      </c>
      <c r="O18">
        <f t="shared" si="1"/>
        <v>0</v>
      </c>
      <c r="S18" s="18" t="s">
        <v>22</v>
      </c>
    </row>
    <row r="19" spans="1:19" x14ac:dyDescent="0.25">
      <c r="A19">
        <v>17</v>
      </c>
      <c r="B19">
        <v>1019</v>
      </c>
      <c r="C19" t="s">
        <v>331</v>
      </c>
      <c r="D19">
        <v>8</v>
      </c>
      <c r="E19">
        <v>30</v>
      </c>
      <c r="F19">
        <v>15</v>
      </c>
      <c r="G19" t="s">
        <v>348</v>
      </c>
      <c r="H19">
        <v>60</v>
      </c>
      <c r="I19">
        <v>0</v>
      </c>
      <c r="J19">
        <v>30</v>
      </c>
      <c r="K19">
        <v>30</v>
      </c>
      <c r="L19">
        <v>30</v>
      </c>
      <c r="M19">
        <v>0</v>
      </c>
      <c r="N19" t="str">
        <f t="shared" si="0"/>
        <v>C119</v>
      </c>
      <c r="O19">
        <f t="shared" si="1"/>
        <v>0</v>
      </c>
      <c r="S19" s="18" t="s">
        <v>23</v>
      </c>
    </row>
    <row r="20" spans="1:19" x14ac:dyDescent="0.25">
      <c r="A20">
        <v>18</v>
      </c>
      <c r="B20">
        <v>1020</v>
      </c>
      <c r="C20" t="s">
        <v>331</v>
      </c>
      <c r="D20">
        <v>8</v>
      </c>
      <c r="E20">
        <v>30</v>
      </c>
      <c r="F20">
        <v>15</v>
      </c>
      <c r="G20" t="s">
        <v>349</v>
      </c>
      <c r="H20">
        <v>64</v>
      </c>
      <c r="I20">
        <v>0</v>
      </c>
      <c r="J20">
        <v>30</v>
      </c>
      <c r="K20">
        <v>30</v>
      </c>
      <c r="L20">
        <v>30</v>
      </c>
      <c r="M20">
        <v>0</v>
      </c>
      <c r="N20" t="str">
        <f t="shared" si="0"/>
        <v>C119</v>
      </c>
      <c r="O20">
        <f t="shared" si="1"/>
        <v>0</v>
      </c>
      <c r="S20" s="18" t="s">
        <v>24</v>
      </c>
    </row>
    <row r="21" spans="1:19" x14ac:dyDescent="0.25">
      <c r="A21">
        <v>19</v>
      </c>
      <c r="B21">
        <v>1021</v>
      </c>
      <c r="C21" t="s">
        <v>331</v>
      </c>
      <c r="D21">
        <v>8</v>
      </c>
      <c r="E21">
        <v>45</v>
      </c>
      <c r="F21">
        <v>15</v>
      </c>
      <c r="G21" t="s">
        <v>350</v>
      </c>
      <c r="H21">
        <v>52</v>
      </c>
      <c r="I21">
        <v>0</v>
      </c>
      <c r="J21">
        <v>36</v>
      </c>
      <c r="K21">
        <v>45</v>
      </c>
      <c r="L21">
        <v>45</v>
      </c>
      <c r="M21">
        <v>0</v>
      </c>
      <c r="N21" t="str">
        <f t="shared" si="0"/>
        <v>C120</v>
      </c>
      <c r="O21">
        <f t="shared" si="1"/>
        <v>0</v>
      </c>
      <c r="S21" s="18" t="s">
        <v>25</v>
      </c>
    </row>
    <row r="22" spans="1:19" x14ac:dyDescent="0.25">
      <c r="A22">
        <v>20</v>
      </c>
      <c r="B22">
        <v>1022</v>
      </c>
      <c r="C22" t="s">
        <v>331</v>
      </c>
      <c r="D22">
        <v>8</v>
      </c>
      <c r="E22">
        <v>36</v>
      </c>
      <c r="F22">
        <v>15</v>
      </c>
      <c r="G22" t="s">
        <v>351</v>
      </c>
      <c r="H22">
        <v>51</v>
      </c>
      <c r="I22">
        <v>0</v>
      </c>
      <c r="J22">
        <v>45</v>
      </c>
      <c r="K22">
        <v>45</v>
      </c>
      <c r="L22">
        <v>36</v>
      </c>
      <c r="M22">
        <v>0</v>
      </c>
      <c r="N22" t="str">
        <f t="shared" si="0"/>
        <v>C120</v>
      </c>
      <c r="O22">
        <f t="shared" si="1"/>
        <v>0</v>
      </c>
      <c r="S22" s="18" t="s">
        <v>26</v>
      </c>
    </row>
    <row r="23" spans="1:19" x14ac:dyDescent="0.25">
      <c r="A23">
        <v>21</v>
      </c>
      <c r="B23">
        <v>1023</v>
      </c>
      <c r="C23" t="s">
        <v>331</v>
      </c>
      <c r="D23">
        <v>8</v>
      </c>
      <c r="E23">
        <v>30</v>
      </c>
      <c r="F23">
        <v>15</v>
      </c>
      <c r="G23" t="s">
        <v>352</v>
      </c>
      <c r="H23">
        <v>77</v>
      </c>
      <c r="I23">
        <v>0</v>
      </c>
      <c r="J23">
        <v>30</v>
      </c>
      <c r="K23">
        <v>30</v>
      </c>
      <c r="L23">
        <v>30</v>
      </c>
      <c r="M23">
        <v>0</v>
      </c>
      <c r="N23" t="str">
        <f t="shared" si="0"/>
        <v>C130</v>
      </c>
      <c r="O23">
        <f t="shared" si="1"/>
        <v>0</v>
      </c>
      <c r="S23" s="18" t="s">
        <v>27</v>
      </c>
    </row>
    <row r="24" spans="1:19" x14ac:dyDescent="0.25">
      <c r="A24">
        <v>22</v>
      </c>
      <c r="B24">
        <v>1024</v>
      </c>
      <c r="C24" t="s">
        <v>331</v>
      </c>
      <c r="D24">
        <v>8</v>
      </c>
      <c r="E24">
        <v>30</v>
      </c>
      <c r="F24">
        <v>15</v>
      </c>
      <c r="G24" t="s">
        <v>353</v>
      </c>
      <c r="H24">
        <v>73</v>
      </c>
      <c r="I24">
        <v>0</v>
      </c>
      <c r="J24">
        <v>30</v>
      </c>
      <c r="K24">
        <v>30</v>
      </c>
      <c r="L24">
        <v>30</v>
      </c>
      <c r="M24">
        <v>0</v>
      </c>
      <c r="N24" t="str">
        <f t="shared" si="0"/>
        <v>C130</v>
      </c>
      <c r="O24">
        <f t="shared" si="1"/>
        <v>0</v>
      </c>
      <c r="S24" s="18" t="s">
        <v>28</v>
      </c>
    </row>
    <row r="25" spans="1:19" x14ac:dyDescent="0.25">
      <c r="A25">
        <v>23</v>
      </c>
      <c r="B25">
        <v>1025</v>
      </c>
      <c r="C25" t="s">
        <v>331</v>
      </c>
      <c r="D25">
        <v>8</v>
      </c>
      <c r="E25">
        <v>30</v>
      </c>
      <c r="F25">
        <v>15</v>
      </c>
      <c r="G25" t="s">
        <v>354</v>
      </c>
      <c r="H25">
        <v>56</v>
      </c>
      <c r="I25">
        <v>0</v>
      </c>
      <c r="J25">
        <v>30</v>
      </c>
      <c r="K25">
        <v>30</v>
      </c>
      <c r="L25">
        <v>30</v>
      </c>
      <c r="M25">
        <v>0</v>
      </c>
      <c r="N25" t="str">
        <f t="shared" si="0"/>
        <v>C196</v>
      </c>
      <c r="O25">
        <f t="shared" si="1"/>
        <v>0</v>
      </c>
      <c r="S25" s="18" t="s">
        <v>29</v>
      </c>
    </row>
    <row r="26" spans="1:19" x14ac:dyDescent="0.25">
      <c r="A26">
        <v>24</v>
      </c>
      <c r="B26">
        <v>1026</v>
      </c>
      <c r="C26" t="s">
        <v>331</v>
      </c>
      <c r="D26">
        <v>8</v>
      </c>
      <c r="E26">
        <v>30</v>
      </c>
      <c r="F26">
        <v>15</v>
      </c>
      <c r="G26" t="s">
        <v>355</v>
      </c>
      <c r="H26">
        <v>52</v>
      </c>
      <c r="I26">
        <v>0</v>
      </c>
      <c r="J26">
        <v>30</v>
      </c>
      <c r="K26">
        <v>30</v>
      </c>
      <c r="L26">
        <v>30</v>
      </c>
      <c r="M26">
        <v>0</v>
      </c>
      <c r="N26" t="str">
        <f t="shared" si="0"/>
        <v>C196</v>
      </c>
      <c r="O26">
        <f t="shared" si="1"/>
        <v>0</v>
      </c>
      <c r="S26" s="18" t="s">
        <v>30</v>
      </c>
    </row>
    <row r="27" spans="1:19" x14ac:dyDescent="0.25">
      <c r="A27">
        <v>25</v>
      </c>
      <c r="B27">
        <v>1027</v>
      </c>
      <c r="C27" t="s">
        <v>331</v>
      </c>
      <c r="D27">
        <v>8</v>
      </c>
      <c r="E27">
        <v>30</v>
      </c>
      <c r="F27">
        <v>15</v>
      </c>
      <c r="G27" t="s">
        <v>356</v>
      </c>
      <c r="H27">
        <v>132</v>
      </c>
      <c r="I27">
        <v>0</v>
      </c>
      <c r="J27">
        <v>30</v>
      </c>
      <c r="K27">
        <v>30</v>
      </c>
      <c r="L27">
        <v>30</v>
      </c>
      <c r="M27">
        <v>0</v>
      </c>
      <c r="N27" t="str">
        <f t="shared" si="0"/>
        <v>C201</v>
      </c>
      <c r="O27">
        <f t="shared" si="1"/>
        <v>0</v>
      </c>
      <c r="S27" s="18" t="s">
        <v>31</v>
      </c>
    </row>
    <row r="28" spans="1:19" x14ac:dyDescent="0.25">
      <c r="A28">
        <v>26</v>
      </c>
      <c r="B28">
        <v>1028</v>
      </c>
      <c r="C28" t="s">
        <v>331</v>
      </c>
      <c r="D28">
        <v>8</v>
      </c>
      <c r="E28">
        <v>30</v>
      </c>
      <c r="F28">
        <v>15</v>
      </c>
      <c r="G28" t="s">
        <v>357</v>
      </c>
      <c r="H28">
        <v>134</v>
      </c>
      <c r="I28">
        <v>0</v>
      </c>
      <c r="J28">
        <v>30</v>
      </c>
      <c r="K28">
        <v>30</v>
      </c>
      <c r="L28">
        <v>30</v>
      </c>
      <c r="M28">
        <v>0</v>
      </c>
      <c r="N28" t="str">
        <f t="shared" si="0"/>
        <v>C201</v>
      </c>
      <c r="O28">
        <f t="shared" si="1"/>
        <v>0</v>
      </c>
      <c r="S28" s="18" t="s">
        <v>32</v>
      </c>
    </row>
    <row r="29" spans="1:19" x14ac:dyDescent="0.25">
      <c r="A29">
        <v>27</v>
      </c>
      <c r="B29">
        <v>1029</v>
      </c>
      <c r="C29" t="s">
        <v>331</v>
      </c>
      <c r="D29">
        <v>8</v>
      </c>
      <c r="E29">
        <v>30</v>
      </c>
      <c r="F29">
        <v>15</v>
      </c>
      <c r="G29" t="s">
        <v>358</v>
      </c>
      <c r="H29">
        <v>148</v>
      </c>
      <c r="I29">
        <v>0</v>
      </c>
      <c r="J29">
        <v>30</v>
      </c>
      <c r="K29">
        <v>30</v>
      </c>
      <c r="L29">
        <v>30</v>
      </c>
      <c r="M29">
        <v>0</v>
      </c>
      <c r="N29" t="str">
        <f t="shared" si="0"/>
        <v>C202</v>
      </c>
      <c r="O29">
        <f t="shared" si="1"/>
        <v>0</v>
      </c>
      <c r="S29" s="18" t="s">
        <v>33</v>
      </c>
    </row>
    <row r="30" spans="1:19" x14ac:dyDescent="0.25">
      <c r="A30">
        <v>28</v>
      </c>
      <c r="B30">
        <v>1030</v>
      </c>
      <c r="C30" t="s">
        <v>331</v>
      </c>
      <c r="D30">
        <v>8</v>
      </c>
      <c r="E30">
        <v>30</v>
      </c>
      <c r="F30">
        <v>15</v>
      </c>
      <c r="G30" t="s">
        <v>359</v>
      </c>
      <c r="H30">
        <v>150</v>
      </c>
      <c r="I30">
        <v>0</v>
      </c>
      <c r="J30">
        <v>30</v>
      </c>
      <c r="K30">
        <v>30</v>
      </c>
      <c r="L30">
        <v>30</v>
      </c>
      <c r="M30">
        <v>0</v>
      </c>
      <c r="N30" t="str">
        <f t="shared" si="0"/>
        <v>C202</v>
      </c>
      <c r="O30">
        <f t="shared" si="1"/>
        <v>0</v>
      </c>
      <c r="S30" s="18" t="s">
        <v>34</v>
      </c>
    </row>
    <row r="31" spans="1:19" x14ac:dyDescent="0.25">
      <c r="A31">
        <v>29</v>
      </c>
      <c r="B31">
        <v>1031</v>
      </c>
      <c r="C31" t="s">
        <v>331</v>
      </c>
      <c r="D31">
        <v>8</v>
      </c>
      <c r="E31">
        <v>60</v>
      </c>
      <c r="F31">
        <v>15</v>
      </c>
      <c r="G31" t="s">
        <v>360</v>
      </c>
      <c r="H31">
        <v>21</v>
      </c>
      <c r="I31">
        <v>0</v>
      </c>
      <c r="J31">
        <v>60</v>
      </c>
      <c r="K31">
        <v>60</v>
      </c>
      <c r="L31">
        <v>60</v>
      </c>
      <c r="M31">
        <v>0</v>
      </c>
      <c r="N31" t="str">
        <f t="shared" si="0"/>
        <v>C220</v>
      </c>
      <c r="O31">
        <f t="shared" si="1"/>
        <v>0</v>
      </c>
      <c r="S31" s="18" t="s">
        <v>35</v>
      </c>
    </row>
    <row r="32" spans="1:19" x14ac:dyDescent="0.25">
      <c r="A32">
        <v>30</v>
      </c>
      <c r="B32">
        <v>1032</v>
      </c>
      <c r="C32" t="s">
        <v>331</v>
      </c>
      <c r="D32">
        <v>8</v>
      </c>
      <c r="E32">
        <v>60</v>
      </c>
      <c r="F32">
        <v>15</v>
      </c>
      <c r="G32" t="s">
        <v>361</v>
      </c>
      <c r="H32">
        <v>21</v>
      </c>
      <c r="I32">
        <v>0</v>
      </c>
      <c r="J32">
        <v>60</v>
      </c>
      <c r="K32">
        <v>60</v>
      </c>
      <c r="L32">
        <v>60</v>
      </c>
      <c r="M32">
        <v>0</v>
      </c>
      <c r="N32" t="str">
        <f t="shared" si="0"/>
        <v>C220</v>
      </c>
      <c r="O32">
        <f t="shared" si="1"/>
        <v>0</v>
      </c>
      <c r="S32" s="18" t="s">
        <v>36</v>
      </c>
    </row>
    <row r="33" spans="1:19" x14ac:dyDescent="0.25">
      <c r="A33">
        <v>31</v>
      </c>
      <c r="B33">
        <v>1033</v>
      </c>
      <c r="C33" t="s">
        <v>331</v>
      </c>
      <c r="D33">
        <v>8</v>
      </c>
      <c r="E33">
        <v>60</v>
      </c>
      <c r="F33">
        <v>15</v>
      </c>
      <c r="G33" t="s">
        <v>362</v>
      </c>
      <c r="H33">
        <v>49</v>
      </c>
      <c r="I33">
        <v>0</v>
      </c>
      <c r="J33">
        <v>90</v>
      </c>
      <c r="K33">
        <v>90</v>
      </c>
      <c r="L33">
        <v>60</v>
      </c>
      <c r="M33">
        <v>0</v>
      </c>
      <c r="N33" t="str">
        <f t="shared" si="0"/>
        <v>C222</v>
      </c>
      <c r="O33">
        <f t="shared" si="1"/>
        <v>0</v>
      </c>
      <c r="S33" s="18" t="s">
        <v>37</v>
      </c>
    </row>
    <row r="34" spans="1:19" x14ac:dyDescent="0.25">
      <c r="A34">
        <v>32</v>
      </c>
      <c r="B34">
        <v>1034</v>
      </c>
      <c r="C34" t="s">
        <v>331</v>
      </c>
      <c r="D34">
        <v>8</v>
      </c>
      <c r="E34">
        <v>90</v>
      </c>
      <c r="F34">
        <v>15</v>
      </c>
      <c r="G34" t="s">
        <v>364</v>
      </c>
      <c r="H34">
        <v>47</v>
      </c>
      <c r="I34">
        <v>0</v>
      </c>
      <c r="J34">
        <v>60</v>
      </c>
      <c r="K34">
        <v>90</v>
      </c>
      <c r="L34">
        <v>90</v>
      </c>
      <c r="M34">
        <v>0</v>
      </c>
      <c r="N34" t="str">
        <f t="shared" si="0"/>
        <v>C222</v>
      </c>
      <c r="O34">
        <f t="shared" si="1"/>
        <v>0</v>
      </c>
      <c r="S34" s="18" t="s">
        <v>38</v>
      </c>
    </row>
    <row r="35" spans="1:19" x14ac:dyDescent="0.25">
      <c r="A35">
        <v>33</v>
      </c>
      <c r="B35">
        <v>1035</v>
      </c>
      <c r="C35" t="s">
        <v>331</v>
      </c>
      <c r="D35">
        <v>8</v>
      </c>
      <c r="E35">
        <v>180</v>
      </c>
      <c r="F35">
        <v>15</v>
      </c>
      <c r="G35" t="s">
        <v>976</v>
      </c>
      <c r="H35">
        <v>68</v>
      </c>
      <c r="I35">
        <v>0</v>
      </c>
      <c r="J35">
        <v>999</v>
      </c>
      <c r="K35">
        <v>999</v>
      </c>
      <c r="L35">
        <v>180</v>
      </c>
      <c r="M35">
        <v>0</v>
      </c>
      <c r="N35" t="str">
        <f t="shared" si="0"/>
        <v>C227</v>
      </c>
      <c r="O35">
        <f t="shared" si="1"/>
        <v>0</v>
      </c>
      <c r="S35" s="18" t="s">
        <v>39</v>
      </c>
    </row>
    <row r="36" spans="1:19" x14ac:dyDescent="0.25">
      <c r="A36">
        <v>34</v>
      </c>
      <c r="B36">
        <v>1037</v>
      </c>
      <c r="C36" t="s">
        <v>331</v>
      </c>
      <c r="D36">
        <v>8</v>
      </c>
      <c r="E36">
        <v>180</v>
      </c>
      <c r="F36">
        <v>15</v>
      </c>
      <c r="G36" t="s">
        <v>977</v>
      </c>
      <c r="H36">
        <v>19</v>
      </c>
      <c r="I36">
        <v>0</v>
      </c>
      <c r="J36">
        <v>999</v>
      </c>
      <c r="K36">
        <v>999</v>
      </c>
      <c r="L36">
        <v>180</v>
      </c>
      <c r="M36">
        <v>0</v>
      </c>
      <c r="N36" t="str">
        <f t="shared" si="0"/>
        <v>C230</v>
      </c>
      <c r="O36">
        <f t="shared" si="1"/>
        <v>0</v>
      </c>
      <c r="S36" s="18" t="s">
        <v>40</v>
      </c>
    </row>
    <row r="37" spans="1:19" x14ac:dyDescent="0.25">
      <c r="A37">
        <v>35</v>
      </c>
      <c r="B37">
        <v>1039</v>
      </c>
      <c r="C37" t="s">
        <v>331</v>
      </c>
      <c r="D37">
        <v>8</v>
      </c>
      <c r="E37">
        <v>60</v>
      </c>
      <c r="F37">
        <v>15</v>
      </c>
      <c r="G37" t="s">
        <v>365</v>
      </c>
      <c r="H37">
        <v>50</v>
      </c>
      <c r="I37">
        <v>0</v>
      </c>
      <c r="J37">
        <v>90</v>
      </c>
      <c r="K37">
        <v>90</v>
      </c>
      <c r="L37">
        <v>60</v>
      </c>
      <c r="M37">
        <v>0</v>
      </c>
      <c r="N37" t="str">
        <f t="shared" si="0"/>
        <v>C240</v>
      </c>
      <c r="O37">
        <f t="shared" si="1"/>
        <v>0</v>
      </c>
      <c r="S37" s="18" t="s">
        <v>42</v>
      </c>
    </row>
    <row r="38" spans="1:19" x14ac:dyDescent="0.25">
      <c r="A38">
        <v>36</v>
      </c>
      <c r="B38">
        <v>1040</v>
      </c>
      <c r="C38" t="s">
        <v>331</v>
      </c>
      <c r="D38">
        <v>8</v>
      </c>
      <c r="E38">
        <v>90</v>
      </c>
      <c r="F38">
        <v>15</v>
      </c>
      <c r="G38" t="s">
        <v>366</v>
      </c>
      <c r="H38">
        <v>49</v>
      </c>
      <c r="I38">
        <v>0</v>
      </c>
      <c r="J38">
        <v>60</v>
      </c>
      <c r="K38">
        <v>90</v>
      </c>
      <c r="L38">
        <v>90</v>
      </c>
      <c r="M38">
        <v>0</v>
      </c>
      <c r="N38" t="str">
        <f t="shared" si="0"/>
        <v>C240</v>
      </c>
      <c r="O38">
        <f t="shared" si="1"/>
        <v>0</v>
      </c>
      <c r="S38" s="18" t="s">
        <v>43</v>
      </c>
    </row>
    <row r="39" spans="1:19" x14ac:dyDescent="0.25">
      <c r="A39">
        <v>37</v>
      </c>
      <c r="B39">
        <v>1041</v>
      </c>
      <c r="C39" t="s">
        <v>331</v>
      </c>
      <c r="D39">
        <v>8</v>
      </c>
      <c r="E39">
        <v>180</v>
      </c>
      <c r="F39">
        <v>15</v>
      </c>
      <c r="G39" t="s">
        <v>978</v>
      </c>
      <c r="H39">
        <v>78</v>
      </c>
      <c r="I39">
        <v>0</v>
      </c>
      <c r="J39">
        <v>999</v>
      </c>
      <c r="K39">
        <v>999</v>
      </c>
      <c r="L39">
        <v>180</v>
      </c>
      <c r="M39">
        <v>0</v>
      </c>
      <c r="N39" t="str">
        <f t="shared" si="0"/>
        <v>C247</v>
      </c>
      <c r="O39">
        <f t="shared" si="1"/>
        <v>0</v>
      </c>
      <c r="S39" s="18" t="s">
        <v>44</v>
      </c>
    </row>
    <row r="40" spans="1:19" x14ac:dyDescent="0.25">
      <c r="A40">
        <v>38</v>
      </c>
      <c r="B40">
        <v>1043</v>
      </c>
      <c r="C40" t="s">
        <v>331</v>
      </c>
      <c r="D40">
        <v>8</v>
      </c>
      <c r="E40">
        <v>45</v>
      </c>
      <c r="F40">
        <v>15</v>
      </c>
      <c r="G40" t="s">
        <v>367</v>
      </c>
      <c r="H40">
        <v>84</v>
      </c>
      <c r="I40">
        <v>0</v>
      </c>
      <c r="J40">
        <v>30</v>
      </c>
      <c r="K40">
        <v>45</v>
      </c>
      <c r="L40">
        <v>45</v>
      </c>
      <c r="M40">
        <v>0</v>
      </c>
      <c r="N40" t="str">
        <f t="shared" si="0"/>
        <v>C270</v>
      </c>
      <c r="O40">
        <f t="shared" si="1"/>
        <v>0</v>
      </c>
      <c r="S40" s="18" t="s">
        <v>45</v>
      </c>
    </row>
    <row r="41" spans="1:19" x14ac:dyDescent="0.25">
      <c r="A41">
        <v>39</v>
      </c>
      <c r="B41">
        <v>1044</v>
      </c>
      <c r="C41" t="s">
        <v>331</v>
      </c>
      <c r="D41">
        <v>8</v>
      </c>
      <c r="E41">
        <v>30</v>
      </c>
      <c r="F41">
        <v>15</v>
      </c>
      <c r="G41" t="s">
        <v>368</v>
      </c>
      <c r="H41">
        <v>85</v>
      </c>
      <c r="I41">
        <v>0</v>
      </c>
      <c r="J41">
        <v>45</v>
      </c>
      <c r="K41">
        <v>45</v>
      </c>
      <c r="L41">
        <v>30</v>
      </c>
      <c r="M41">
        <v>0</v>
      </c>
      <c r="N41" t="str">
        <f t="shared" si="0"/>
        <v>C270</v>
      </c>
      <c r="O41">
        <f t="shared" si="1"/>
        <v>0</v>
      </c>
      <c r="S41" s="18" t="s">
        <v>46</v>
      </c>
    </row>
    <row r="42" spans="1:19" x14ac:dyDescent="0.25">
      <c r="A42">
        <v>40</v>
      </c>
      <c r="B42">
        <v>1045</v>
      </c>
      <c r="C42" t="s">
        <v>331</v>
      </c>
      <c r="D42">
        <v>8</v>
      </c>
      <c r="E42">
        <v>90</v>
      </c>
      <c r="F42">
        <v>15</v>
      </c>
      <c r="G42" t="s">
        <v>369</v>
      </c>
      <c r="H42">
        <v>75</v>
      </c>
      <c r="I42">
        <v>0</v>
      </c>
      <c r="J42">
        <v>60</v>
      </c>
      <c r="K42">
        <v>90</v>
      </c>
      <c r="L42">
        <v>90</v>
      </c>
      <c r="M42">
        <v>0</v>
      </c>
      <c r="N42" t="str">
        <f t="shared" si="0"/>
        <v>C275</v>
      </c>
      <c r="O42">
        <f t="shared" si="1"/>
        <v>0</v>
      </c>
      <c r="S42" s="18" t="s">
        <v>47</v>
      </c>
    </row>
    <row r="43" spans="1:19" x14ac:dyDescent="0.25">
      <c r="A43">
        <v>41</v>
      </c>
      <c r="B43">
        <v>1046</v>
      </c>
      <c r="C43" t="s">
        <v>331</v>
      </c>
      <c r="D43">
        <v>8</v>
      </c>
      <c r="E43">
        <v>60</v>
      </c>
      <c r="F43">
        <v>15</v>
      </c>
      <c r="G43" t="s">
        <v>370</v>
      </c>
      <c r="H43">
        <v>77</v>
      </c>
      <c r="I43">
        <v>0</v>
      </c>
      <c r="J43">
        <v>90</v>
      </c>
      <c r="K43">
        <v>90</v>
      </c>
      <c r="L43">
        <v>60</v>
      </c>
      <c r="M43">
        <v>0</v>
      </c>
      <c r="N43" t="str">
        <f t="shared" si="0"/>
        <v>C275</v>
      </c>
      <c r="O43">
        <f t="shared" si="1"/>
        <v>0</v>
      </c>
      <c r="S43" s="18" t="s">
        <v>48</v>
      </c>
    </row>
    <row r="44" spans="1:19" x14ac:dyDescent="0.25">
      <c r="A44">
        <v>42</v>
      </c>
      <c r="B44">
        <v>1047</v>
      </c>
      <c r="C44" t="s">
        <v>331</v>
      </c>
      <c r="D44">
        <v>8</v>
      </c>
      <c r="E44">
        <v>180</v>
      </c>
      <c r="F44">
        <v>15</v>
      </c>
      <c r="G44" t="s">
        <v>979</v>
      </c>
      <c r="H44">
        <v>140</v>
      </c>
      <c r="I44">
        <v>0</v>
      </c>
      <c r="J44">
        <v>999</v>
      </c>
      <c r="K44">
        <v>999</v>
      </c>
      <c r="L44">
        <v>180</v>
      </c>
      <c r="M44">
        <v>0</v>
      </c>
      <c r="N44" t="str">
        <f t="shared" si="0"/>
        <v>C277</v>
      </c>
      <c r="O44">
        <f t="shared" si="1"/>
        <v>0</v>
      </c>
      <c r="S44" s="18" t="s">
        <v>1135</v>
      </c>
    </row>
    <row r="45" spans="1:19" x14ac:dyDescent="0.25">
      <c r="A45">
        <v>43</v>
      </c>
      <c r="B45">
        <v>1049</v>
      </c>
      <c r="C45" t="s">
        <v>331</v>
      </c>
      <c r="D45">
        <v>8</v>
      </c>
      <c r="E45">
        <v>60</v>
      </c>
      <c r="F45">
        <v>15</v>
      </c>
      <c r="G45" t="s">
        <v>371</v>
      </c>
      <c r="H45">
        <v>74</v>
      </c>
      <c r="I45">
        <v>0</v>
      </c>
      <c r="J45">
        <v>60</v>
      </c>
      <c r="K45">
        <v>60</v>
      </c>
      <c r="L45">
        <v>60</v>
      </c>
      <c r="M45">
        <v>0</v>
      </c>
      <c r="N45" t="str">
        <f t="shared" si="0"/>
        <v>C280</v>
      </c>
      <c r="O45">
        <f t="shared" si="1"/>
        <v>0</v>
      </c>
      <c r="S45" s="18" t="s">
        <v>1136</v>
      </c>
    </row>
    <row r="46" spans="1:19" x14ac:dyDescent="0.25">
      <c r="A46">
        <v>44</v>
      </c>
      <c r="B46">
        <v>1050</v>
      </c>
      <c r="C46" t="s">
        <v>331</v>
      </c>
      <c r="D46">
        <v>8</v>
      </c>
      <c r="E46">
        <v>60</v>
      </c>
      <c r="F46">
        <v>15</v>
      </c>
      <c r="G46" t="s">
        <v>372</v>
      </c>
      <c r="H46">
        <v>71</v>
      </c>
      <c r="I46">
        <v>0</v>
      </c>
      <c r="J46">
        <v>60</v>
      </c>
      <c r="K46">
        <v>60</v>
      </c>
      <c r="L46">
        <v>60</v>
      </c>
      <c r="M46">
        <v>0</v>
      </c>
      <c r="N46" t="str">
        <f t="shared" si="0"/>
        <v>C280</v>
      </c>
      <c r="O46">
        <f t="shared" si="1"/>
        <v>0</v>
      </c>
      <c r="S46" s="18" t="s">
        <v>1137</v>
      </c>
    </row>
    <row r="47" spans="1:19" x14ac:dyDescent="0.25">
      <c r="A47">
        <v>45</v>
      </c>
      <c r="B47">
        <v>1051</v>
      </c>
      <c r="C47" t="s">
        <v>331</v>
      </c>
      <c r="D47">
        <v>8</v>
      </c>
      <c r="E47">
        <v>15</v>
      </c>
      <c r="F47">
        <v>15</v>
      </c>
      <c r="G47" t="s">
        <v>373</v>
      </c>
      <c r="H47">
        <v>91</v>
      </c>
      <c r="I47">
        <v>0</v>
      </c>
      <c r="J47">
        <v>999</v>
      </c>
      <c r="K47">
        <v>30</v>
      </c>
      <c r="L47">
        <v>15</v>
      </c>
      <c r="M47">
        <v>0</v>
      </c>
      <c r="N47" t="str">
        <f t="shared" si="0"/>
        <v>C402</v>
      </c>
      <c r="O47">
        <f t="shared" si="1"/>
        <v>0</v>
      </c>
      <c r="S47" s="18" t="s">
        <v>1138</v>
      </c>
    </row>
    <row r="48" spans="1:19" x14ac:dyDescent="0.25">
      <c r="A48">
        <v>46</v>
      </c>
      <c r="B48">
        <v>1053</v>
      </c>
      <c r="C48" t="s">
        <v>331</v>
      </c>
      <c r="D48">
        <v>8</v>
      </c>
      <c r="E48">
        <v>30</v>
      </c>
      <c r="F48">
        <v>15</v>
      </c>
      <c r="G48" t="s">
        <v>980</v>
      </c>
      <c r="H48">
        <v>100</v>
      </c>
      <c r="I48">
        <v>0</v>
      </c>
      <c r="J48">
        <v>999</v>
      </c>
      <c r="K48">
        <v>999</v>
      </c>
      <c r="L48">
        <v>30</v>
      </c>
      <c r="M48">
        <v>0</v>
      </c>
      <c r="N48" t="str">
        <f t="shared" si="0"/>
        <v>C405</v>
      </c>
      <c r="O48">
        <f t="shared" si="1"/>
        <v>0</v>
      </c>
      <c r="S48" s="18" t="s">
        <v>1139</v>
      </c>
    </row>
    <row r="49" spans="1:19" x14ac:dyDescent="0.25">
      <c r="A49">
        <v>47</v>
      </c>
      <c r="B49">
        <v>1055</v>
      </c>
      <c r="C49" t="s">
        <v>331</v>
      </c>
      <c r="D49">
        <v>8</v>
      </c>
      <c r="E49">
        <v>25</v>
      </c>
      <c r="F49">
        <v>15</v>
      </c>
      <c r="G49" t="s">
        <v>981</v>
      </c>
      <c r="H49">
        <v>116</v>
      </c>
      <c r="I49">
        <v>0</v>
      </c>
      <c r="J49">
        <v>999</v>
      </c>
      <c r="K49">
        <v>999</v>
      </c>
      <c r="L49">
        <v>25.710000999999899</v>
      </c>
      <c r="M49">
        <v>0</v>
      </c>
      <c r="N49" t="str">
        <f t="shared" si="0"/>
        <v>C410</v>
      </c>
      <c r="O49">
        <f t="shared" si="1"/>
        <v>0</v>
      </c>
      <c r="S49" s="18" t="s">
        <v>1140</v>
      </c>
    </row>
    <row r="50" spans="1:19" x14ac:dyDescent="0.25">
      <c r="A50">
        <v>48</v>
      </c>
      <c r="B50">
        <v>1057</v>
      </c>
      <c r="C50" t="s">
        <v>331</v>
      </c>
      <c r="D50">
        <v>8</v>
      </c>
      <c r="E50">
        <v>20</v>
      </c>
      <c r="F50">
        <v>15</v>
      </c>
      <c r="G50" t="s">
        <v>982</v>
      </c>
      <c r="H50">
        <v>142</v>
      </c>
      <c r="I50">
        <v>0</v>
      </c>
      <c r="J50">
        <v>999</v>
      </c>
      <c r="K50">
        <v>999</v>
      </c>
      <c r="L50">
        <v>20</v>
      </c>
      <c r="M50">
        <v>0</v>
      </c>
      <c r="N50" t="str">
        <f t="shared" si="0"/>
        <v>C412</v>
      </c>
      <c r="O50">
        <f t="shared" si="1"/>
        <v>0</v>
      </c>
      <c r="S50" s="18" t="s">
        <v>1141</v>
      </c>
    </row>
    <row r="51" spans="1:19" x14ac:dyDescent="0.25">
      <c r="A51">
        <v>49</v>
      </c>
      <c r="B51">
        <v>1059</v>
      </c>
      <c r="C51" t="s">
        <v>331</v>
      </c>
      <c r="D51">
        <v>8</v>
      </c>
      <c r="E51">
        <v>16</v>
      </c>
      <c r="F51">
        <v>15</v>
      </c>
      <c r="G51" t="s">
        <v>375</v>
      </c>
      <c r="H51">
        <v>117</v>
      </c>
      <c r="I51">
        <v>0</v>
      </c>
      <c r="J51">
        <v>999</v>
      </c>
      <c r="K51">
        <v>180</v>
      </c>
      <c r="L51">
        <v>16.359998999999899</v>
      </c>
      <c r="M51">
        <v>0</v>
      </c>
      <c r="N51" t="str">
        <f t="shared" si="0"/>
        <v>C413</v>
      </c>
      <c r="O51">
        <f t="shared" si="1"/>
        <v>0</v>
      </c>
      <c r="S51" s="18" t="s">
        <v>1142</v>
      </c>
    </row>
    <row r="52" spans="1:19" x14ac:dyDescent="0.25">
      <c r="A52">
        <v>50</v>
      </c>
      <c r="B52">
        <v>1061</v>
      </c>
      <c r="C52" t="s">
        <v>331</v>
      </c>
      <c r="D52">
        <v>8</v>
      </c>
      <c r="E52">
        <v>18</v>
      </c>
      <c r="F52">
        <v>15</v>
      </c>
      <c r="G52" t="s">
        <v>377</v>
      </c>
      <c r="H52">
        <v>116</v>
      </c>
      <c r="I52">
        <v>0</v>
      </c>
      <c r="J52">
        <v>999</v>
      </c>
      <c r="K52">
        <v>180</v>
      </c>
      <c r="L52">
        <v>18</v>
      </c>
      <c r="M52">
        <v>0</v>
      </c>
      <c r="N52" t="str">
        <f t="shared" si="0"/>
        <v>C415</v>
      </c>
      <c r="O52">
        <f t="shared" si="1"/>
        <v>0</v>
      </c>
      <c r="S52" s="18" t="s">
        <v>1143</v>
      </c>
    </row>
    <row r="53" spans="1:19" x14ac:dyDescent="0.25">
      <c r="A53">
        <v>51</v>
      </c>
      <c r="B53">
        <v>1063</v>
      </c>
      <c r="C53" t="s">
        <v>331</v>
      </c>
      <c r="D53">
        <v>8</v>
      </c>
      <c r="E53">
        <v>36</v>
      </c>
      <c r="F53">
        <v>15</v>
      </c>
      <c r="G53" t="s">
        <v>983</v>
      </c>
      <c r="H53">
        <v>137</v>
      </c>
      <c r="I53">
        <v>0</v>
      </c>
      <c r="J53">
        <v>999</v>
      </c>
      <c r="K53">
        <v>999</v>
      </c>
      <c r="L53">
        <v>36</v>
      </c>
      <c r="M53">
        <v>0</v>
      </c>
      <c r="N53" t="str">
        <f t="shared" si="0"/>
        <v>C416</v>
      </c>
      <c r="O53">
        <f t="shared" si="1"/>
        <v>0</v>
      </c>
      <c r="S53" s="18" t="s">
        <v>1144</v>
      </c>
    </row>
    <row r="54" spans="1:19" x14ac:dyDescent="0.25">
      <c r="A54">
        <v>52</v>
      </c>
      <c r="B54">
        <v>1065</v>
      </c>
      <c r="C54" t="s">
        <v>331</v>
      </c>
      <c r="D54">
        <v>8</v>
      </c>
      <c r="E54">
        <v>36</v>
      </c>
      <c r="F54">
        <v>15</v>
      </c>
      <c r="G54" t="s">
        <v>984</v>
      </c>
      <c r="H54">
        <v>147</v>
      </c>
      <c r="I54">
        <v>0</v>
      </c>
      <c r="J54">
        <v>999</v>
      </c>
      <c r="K54">
        <v>999</v>
      </c>
      <c r="L54">
        <v>36</v>
      </c>
      <c r="M54">
        <v>0</v>
      </c>
      <c r="N54" t="str">
        <f t="shared" si="0"/>
        <v>C417</v>
      </c>
      <c r="O54">
        <f t="shared" si="1"/>
        <v>0</v>
      </c>
      <c r="S54" s="18" t="s">
        <v>1145</v>
      </c>
    </row>
    <row r="55" spans="1:19" x14ac:dyDescent="0.25">
      <c r="A55">
        <v>53</v>
      </c>
      <c r="B55">
        <v>1067</v>
      </c>
      <c r="C55" t="s">
        <v>331</v>
      </c>
      <c r="D55">
        <v>8</v>
      </c>
      <c r="E55">
        <v>25</v>
      </c>
      <c r="F55">
        <v>15</v>
      </c>
      <c r="G55" t="s">
        <v>379</v>
      </c>
      <c r="H55">
        <v>152</v>
      </c>
      <c r="I55">
        <v>0</v>
      </c>
      <c r="J55">
        <v>999</v>
      </c>
      <c r="K55">
        <v>180</v>
      </c>
      <c r="L55">
        <v>25.710000999999899</v>
      </c>
      <c r="M55">
        <v>0</v>
      </c>
      <c r="N55" t="str">
        <f t="shared" si="0"/>
        <v>C421</v>
      </c>
      <c r="O55">
        <f t="shared" si="1"/>
        <v>0</v>
      </c>
      <c r="S55" s="18" t="s">
        <v>1146</v>
      </c>
    </row>
    <row r="56" spans="1:19" x14ac:dyDescent="0.25">
      <c r="A56">
        <v>54</v>
      </c>
      <c r="B56">
        <v>1069</v>
      </c>
      <c r="C56" t="s">
        <v>331</v>
      </c>
      <c r="D56">
        <v>8</v>
      </c>
      <c r="E56">
        <v>90</v>
      </c>
      <c r="F56">
        <v>15</v>
      </c>
      <c r="G56" t="s">
        <v>985</v>
      </c>
      <c r="H56">
        <v>180</v>
      </c>
      <c r="I56">
        <v>0</v>
      </c>
      <c r="J56">
        <v>999</v>
      </c>
      <c r="K56">
        <v>999</v>
      </c>
      <c r="L56">
        <v>90</v>
      </c>
      <c r="M56">
        <v>0</v>
      </c>
      <c r="N56" t="str">
        <f t="shared" si="0"/>
        <v>C422</v>
      </c>
      <c r="O56">
        <f t="shared" si="1"/>
        <v>0</v>
      </c>
      <c r="S56" s="18" t="s">
        <v>49</v>
      </c>
    </row>
    <row r="57" spans="1:19" x14ac:dyDescent="0.25">
      <c r="A57">
        <v>55</v>
      </c>
      <c r="B57">
        <v>1071</v>
      </c>
      <c r="C57" t="s">
        <v>331</v>
      </c>
      <c r="D57">
        <v>8</v>
      </c>
      <c r="E57">
        <v>90</v>
      </c>
      <c r="F57">
        <v>15</v>
      </c>
      <c r="G57" t="s">
        <v>986</v>
      </c>
      <c r="H57">
        <v>161</v>
      </c>
      <c r="I57">
        <v>0</v>
      </c>
      <c r="J57">
        <v>999</v>
      </c>
      <c r="K57">
        <v>999</v>
      </c>
      <c r="L57">
        <v>90</v>
      </c>
      <c r="M57">
        <v>1</v>
      </c>
      <c r="N57" t="str">
        <f t="shared" si="0"/>
        <v>C424</v>
      </c>
      <c r="O57">
        <f t="shared" si="1"/>
        <v>1</v>
      </c>
      <c r="S57" s="18" t="s">
        <v>50</v>
      </c>
    </row>
    <row r="58" spans="1:19" x14ac:dyDescent="0.25">
      <c r="A58">
        <v>56</v>
      </c>
      <c r="B58">
        <v>1073</v>
      </c>
      <c r="C58" t="s">
        <v>331</v>
      </c>
      <c r="D58">
        <v>8</v>
      </c>
      <c r="E58">
        <v>45</v>
      </c>
      <c r="F58">
        <v>15</v>
      </c>
      <c r="G58" t="s">
        <v>987</v>
      </c>
      <c r="H58">
        <v>151</v>
      </c>
      <c r="I58">
        <v>0</v>
      </c>
      <c r="J58">
        <v>999</v>
      </c>
      <c r="K58">
        <v>999</v>
      </c>
      <c r="L58">
        <v>45</v>
      </c>
      <c r="M58">
        <v>0</v>
      </c>
      <c r="N58" t="str">
        <f t="shared" si="0"/>
        <v>C425</v>
      </c>
      <c r="O58">
        <f t="shared" si="1"/>
        <v>0</v>
      </c>
      <c r="S58" s="18" t="s">
        <v>51</v>
      </c>
    </row>
    <row r="59" spans="1:19" x14ac:dyDescent="0.25">
      <c r="A59">
        <v>57</v>
      </c>
      <c r="B59">
        <v>1075</v>
      </c>
      <c r="C59" t="s">
        <v>331</v>
      </c>
      <c r="D59">
        <v>8</v>
      </c>
      <c r="E59">
        <v>30</v>
      </c>
      <c r="F59">
        <v>15</v>
      </c>
      <c r="G59" t="s">
        <v>988</v>
      </c>
      <c r="H59">
        <v>133</v>
      </c>
      <c r="I59">
        <v>0</v>
      </c>
      <c r="J59">
        <v>999</v>
      </c>
      <c r="K59">
        <v>999</v>
      </c>
      <c r="L59">
        <v>30</v>
      </c>
      <c r="M59">
        <v>0</v>
      </c>
      <c r="N59" t="str">
        <f t="shared" si="0"/>
        <v>C435</v>
      </c>
      <c r="O59">
        <f t="shared" si="1"/>
        <v>0</v>
      </c>
      <c r="S59" s="18" t="s">
        <v>1147</v>
      </c>
    </row>
    <row r="60" spans="1:19" x14ac:dyDescent="0.25">
      <c r="A60">
        <v>58</v>
      </c>
      <c r="B60">
        <v>1077</v>
      </c>
      <c r="C60" t="s">
        <v>331</v>
      </c>
      <c r="D60">
        <v>8</v>
      </c>
      <c r="E60">
        <v>60</v>
      </c>
      <c r="F60">
        <v>15</v>
      </c>
      <c r="G60" t="s">
        <v>989</v>
      </c>
      <c r="H60">
        <v>118</v>
      </c>
      <c r="I60">
        <v>0</v>
      </c>
      <c r="J60">
        <v>999</v>
      </c>
      <c r="K60">
        <v>999</v>
      </c>
      <c r="L60">
        <v>60</v>
      </c>
      <c r="M60">
        <v>0</v>
      </c>
      <c r="N60" t="str">
        <f t="shared" si="0"/>
        <v>C821</v>
      </c>
      <c r="O60">
        <f t="shared" si="1"/>
        <v>0</v>
      </c>
      <c r="S60" s="18" t="s">
        <v>1148</v>
      </c>
    </row>
    <row r="61" spans="1:19" x14ac:dyDescent="0.25">
      <c r="A61">
        <v>59</v>
      </c>
      <c r="B61">
        <v>1079</v>
      </c>
      <c r="C61" t="s">
        <v>331</v>
      </c>
      <c r="D61">
        <v>8</v>
      </c>
      <c r="E61">
        <v>30</v>
      </c>
      <c r="F61">
        <v>15</v>
      </c>
      <c r="G61" t="s">
        <v>381</v>
      </c>
      <c r="H61">
        <v>66</v>
      </c>
      <c r="I61">
        <v>0</v>
      </c>
      <c r="J61">
        <v>999</v>
      </c>
      <c r="K61">
        <v>120</v>
      </c>
      <c r="L61">
        <v>30</v>
      </c>
      <c r="M61">
        <v>0</v>
      </c>
      <c r="N61" t="str">
        <f t="shared" si="0"/>
        <v>C855</v>
      </c>
      <c r="O61">
        <f t="shared" si="1"/>
        <v>0</v>
      </c>
      <c r="S61" s="18" t="s">
        <v>1149</v>
      </c>
    </row>
    <row r="62" spans="1:19" x14ac:dyDescent="0.25">
      <c r="A62">
        <v>60</v>
      </c>
      <c r="B62">
        <v>1081</v>
      </c>
      <c r="C62" t="s">
        <v>331</v>
      </c>
      <c r="D62">
        <v>8</v>
      </c>
      <c r="E62">
        <v>25</v>
      </c>
      <c r="F62">
        <v>15</v>
      </c>
      <c r="G62" t="s">
        <v>383</v>
      </c>
      <c r="H62">
        <v>100</v>
      </c>
      <c r="I62">
        <v>0</v>
      </c>
      <c r="J62">
        <v>999</v>
      </c>
      <c r="K62">
        <v>120</v>
      </c>
      <c r="L62">
        <v>25.710000999999899</v>
      </c>
      <c r="M62">
        <v>0</v>
      </c>
      <c r="N62" t="str">
        <f t="shared" si="0"/>
        <v>C860</v>
      </c>
      <c r="O62">
        <f t="shared" si="1"/>
        <v>0</v>
      </c>
      <c r="S62" s="18" t="s">
        <v>1150</v>
      </c>
    </row>
    <row r="63" spans="1:19" x14ac:dyDescent="0.25">
      <c r="A63">
        <v>61</v>
      </c>
      <c r="B63">
        <v>1083</v>
      </c>
      <c r="C63" t="s">
        <v>331</v>
      </c>
      <c r="D63">
        <v>8</v>
      </c>
      <c r="E63">
        <v>25</v>
      </c>
      <c r="F63">
        <v>15</v>
      </c>
      <c r="G63" t="s">
        <v>385</v>
      </c>
      <c r="H63">
        <v>84</v>
      </c>
      <c r="I63">
        <v>0</v>
      </c>
      <c r="J63">
        <v>999</v>
      </c>
      <c r="K63">
        <v>120</v>
      </c>
      <c r="L63">
        <v>25.710000999999899</v>
      </c>
      <c r="M63">
        <v>0</v>
      </c>
      <c r="N63" t="str">
        <f t="shared" si="0"/>
        <v>C871</v>
      </c>
      <c r="O63">
        <f t="shared" si="1"/>
        <v>0</v>
      </c>
      <c r="S63" s="18" t="s">
        <v>1151</v>
      </c>
    </row>
    <row r="64" spans="1:19" x14ac:dyDescent="0.25">
      <c r="A64">
        <v>62</v>
      </c>
      <c r="B64">
        <v>1085</v>
      </c>
      <c r="C64" t="s">
        <v>331</v>
      </c>
      <c r="D64">
        <v>8</v>
      </c>
      <c r="E64">
        <v>36</v>
      </c>
      <c r="F64">
        <v>15</v>
      </c>
      <c r="G64" t="s">
        <v>990</v>
      </c>
      <c r="H64">
        <v>121</v>
      </c>
      <c r="I64">
        <v>0</v>
      </c>
      <c r="J64">
        <v>999</v>
      </c>
      <c r="K64">
        <v>999</v>
      </c>
      <c r="L64">
        <v>36</v>
      </c>
      <c r="M64">
        <v>0</v>
      </c>
      <c r="N64" t="str">
        <f t="shared" si="0"/>
        <v>C880</v>
      </c>
      <c r="O64">
        <f t="shared" si="1"/>
        <v>0</v>
      </c>
      <c r="S64" s="18" t="s">
        <v>1152</v>
      </c>
    </row>
    <row r="65" spans="1:19" x14ac:dyDescent="0.25">
      <c r="A65">
        <v>63</v>
      </c>
      <c r="B65">
        <v>1087</v>
      </c>
      <c r="C65" t="s">
        <v>331</v>
      </c>
      <c r="D65">
        <v>8</v>
      </c>
      <c r="E65">
        <v>12</v>
      </c>
      <c r="F65">
        <v>15</v>
      </c>
      <c r="G65" t="s">
        <v>387</v>
      </c>
      <c r="H65">
        <v>140</v>
      </c>
      <c r="I65">
        <v>0</v>
      </c>
      <c r="J65">
        <v>12</v>
      </c>
      <c r="K65">
        <v>12</v>
      </c>
      <c r="L65">
        <v>12</v>
      </c>
      <c r="M65">
        <v>0</v>
      </c>
      <c r="N65" t="str">
        <f t="shared" si="0"/>
        <v>CSWF</v>
      </c>
      <c r="O65">
        <f t="shared" si="1"/>
        <v>0</v>
      </c>
      <c r="S65" s="18" t="s">
        <v>1153</v>
      </c>
    </row>
    <row r="66" spans="1:19" x14ac:dyDescent="0.25">
      <c r="A66">
        <v>64</v>
      </c>
      <c r="B66">
        <v>1088</v>
      </c>
      <c r="C66" t="s">
        <v>331</v>
      </c>
      <c r="D66">
        <v>8</v>
      </c>
      <c r="E66">
        <v>12</v>
      </c>
      <c r="F66">
        <v>15</v>
      </c>
      <c r="G66" t="s">
        <v>388</v>
      </c>
      <c r="H66">
        <v>140</v>
      </c>
      <c r="I66">
        <v>0</v>
      </c>
      <c r="J66">
        <v>12</v>
      </c>
      <c r="K66">
        <v>12</v>
      </c>
      <c r="L66">
        <v>12</v>
      </c>
      <c r="M66">
        <v>0</v>
      </c>
      <c r="N66" t="str">
        <f t="shared" si="0"/>
        <v>CSWF</v>
      </c>
      <c r="O66">
        <f t="shared" si="1"/>
        <v>0</v>
      </c>
      <c r="S66" s="18" t="s">
        <v>52</v>
      </c>
    </row>
    <row r="67" spans="1:19" x14ac:dyDescent="0.25">
      <c r="A67">
        <v>65</v>
      </c>
      <c r="B67">
        <v>2001</v>
      </c>
      <c r="C67" t="s">
        <v>331</v>
      </c>
      <c r="D67">
        <v>8</v>
      </c>
      <c r="E67">
        <v>45</v>
      </c>
      <c r="F67">
        <v>15</v>
      </c>
      <c r="G67" t="s">
        <v>389</v>
      </c>
      <c r="H67">
        <v>32</v>
      </c>
      <c r="I67">
        <v>0</v>
      </c>
      <c r="J67">
        <v>45</v>
      </c>
      <c r="K67">
        <v>45</v>
      </c>
      <c r="L67">
        <v>45</v>
      </c>
      <c r="M67">
        <v>0</v>
      </c>
      <c r="N67" t="str">
        <f t="shared" ref="N67:N130" si="2">LEFT(G67,LEN(G67)-2)</f>
        <v>E002</v>
      </c>
      <c r="O67">
        <f t="shared" ref="O67:O130" si="3">M67</f>
        <v>0</v>
      </c>
      <c r="S67" s="18" t="s">
        <v>1154</v>
      </c>
    </row>
    <row r="68" spans="1:19" x14ac:dyDescent="0.25">
      <c r="A68">
        <v>66</v>
      </c>
      <c r="B68">
        <v>2002</v>
      </c>
      <c r="C68" t="s">
        <v>331</v>
      </c>
      <c r="D68">
        <v>8</v>
      </c>
      <c r="E68">
        <v>30</v>
      </c>
      <c r="F68">
        <v>15</v>
      </c>
      <c r="G68" t="s">
        <v>390</v>
      </c>
      <c r="H68">
        <v>73</v>
      </c>
      <c r="I68">
        <v>0</v>
      </c>
      <c r="J68">
        <v>36</v>
      </c>
      <c r="K68">
        <v>50</v>
      </c>
      <c r="L68">
        <v>30</v>
      </c>
      <c r="M68">
        <v>0</v>
      </c>
      <c r="N68" t="str">
        <f t="shared" si="2"/>
        <v>E003</v>
      </c>
      <c r="O68">
        <f t="shared" si="3"/>
        <v>0</v>
      </c>
      <c r="S68" s="18" t="s">
        <v>53</v>
      </c>
    </row>
    <row r="69" spans="1:19" x14ac:dyDescent="0.25">
      <c r="A69">
        <v>67</v>
      </c>
      <c r="B69">
        <v>2003</v>
      </c>
      <c r="C69" t="s">
        <v>331</v>
      </c>
      <c r="D69">
        <v>8</v>
      </c>
      <c r="E69">
        <v>36</v>
      </c>
      <c r="F69">
        <v>15</v>
      </c>
      <c r="G69" t="s">
        <v>391</v>
      </c>
      <c r="H69">
        <v>60</v>
      </c>
      <c r="I69">
        <v>0</v>
      </c>
      <c r="J69">
        <v>30</v>
      </c>
      <c r="K69">
        <v>50</v>
      </c>
      <c r="L69">
        <v>36</v>
      </c>
      <c r="M69">
        <v>0</v>
      </c>
      <c r="N69" t="str">
        <f t="shared" si="2"/>
        <v>E003</v>
      </c>
      <c r="O69">
        <f t="shared" si="3"/>
        <v>0</v>
      </c>
      <c r="S69" s="18" t="s">
        <v>1155</v>
      </c>
    </row>
    <row r="70" spans="1:19" x14ac:dyDescent="0.25">
      <c r="A70">
        <v>68</v>
      </c>
      <c r="B70">
        <v>2004</v>
      </c>
      <c r="C70" t="s">
        <v>331</v>
      </c>
      <c r="D70">
        <v>8</v>
      </c>
      <c r="E70">
        <v>60</v>
      </c>
      <c r="F70">
        <v>15</v>
      </c>
      <c r="G70" t="s">
        <v>392</v>
      </c>
      <c r="H70">
        <v>88</v>
      </c>
      <c r="I70">
        <v>0</v>
      </c>
      <c r="J70">
        <v>60</v>
      </c>
      <c r="K70">
        <v>60</v>
      </c>
      <c r="L70">
        <v>60</v>
      </c>
      <c r="M70">
        <v>0</v>
      </c>
      <c r="N70" t="str">
        <f t="shared" si="2"/>
        <v>E004</v>
      </c>
      <c r="O70">
        <f t="shared" si="3"/>
        <v>0</v>
      </c>
      <c r="S70" s="18" t="s">
        <v>54</v>
      </c>
    </row>
    <row r="71" spans="1:19" x14ac:dyDescent="0.25">
      <c r="A71">
        <v>69</v>
      </c>
      <c r="B71">
        <v>2005</v>
      </c>
      <c r="C71" t="s">
        <v>331</v>
      </c>
      <c r="D71">
        <v>8</v>
      </c>
      <c r="E71">
        <v>60</v>
      </c>
      <c r="F71">
        <v>15</v>
      </c>
      <c r="G71" t="s">
        <v>862</v>
      </c>
      <c r="H71">
        <v>22</v>
      </c>
      <c r="I71">
        <v>0</v>
      </c>
      <c r="J71">
        <v>60</v>
      </c>
      <c r="K71">
        <v>999</v>
      </c>
      <c r="L71">
        <v>60</v>
      </c>
      <c r="M71">
        <v>0</v>
      </c>
      <c r="N71" t="str">
        <f t="shared" si="2"/>
        <v>E006</v>
      </c>
      <c r="O71">
        <f t="shared" si="3"/>
        <v>0</v>
      </c>
      <c r="S71" s="18" t="s">
        <v>1156</v>
      </c>
    </row>
    <row r="72" spans="1:19" x14ac:dyDescent="0.25">
      <c r="A72">
        <v>70</v>
      </c>
      <c r="B72">
        <v>2006</v>
      </c>
      <c r="C72" t="s">
        <v>331</v>
      </c>
      <c r="D72">
        <v>8</v>
      </c>
      <c r="E72">
        <v>60</v>
      </c>
      <c r="F72">
        <v>15</v>
      </c>
      <c r="G72" t="s">
        <v>863</v>
      </c>
      <c r="H72">
        <v>22</v>
      </c>
      <c r="I72">
        <v>0</v>
      </c>
      <c r="J72">
        <v>60</v>
      </c>
      <c r="K72">
        <v>999</v>
      </c>
      <c r="L72">
        <v>60</v>
      </c>
      <c r="M72">
        <v>0</v>
      </c>
      <c r="N72" t="str">
        <f t="shared" si="2"/>
        <v>E006</v>
      </c>
      <c r="O72">
        <f t="shared" si="3"/>
        <v>0</v>
      </c>
      <c r="S72" s="18" t="s">
        <v>1157</v>
      </c>
    </row>
    <row r="73" spans="1:19" x14ac:dyDescent="0.25">
      <c r="A73">
        <v>71</v>
      </c>
      <c r="B73">
        <v>2007</v>
      </c>
      <c r="C73" t="s">
        <v>331</v>
      </c>
      <c r="D73">
        <v>8</v>
      </c>
      <c r="E73">
        <v>20</v>
      </c>
      <c r="F73">
        <v>15</v>
      </c>
      <c r="G73" t="s">
        <v>393</v>
      </c>
      <c r="H73">
        <v>80</v>
      </c>
      <c r="I73">
        <v>0</v>
      </c>
      <c r="J73">
        <v>20</v>
      </c>
      <c r="K73">
        <v>15</v>
      </c>
      <c r="L73">
        <v>20</v>
      </c>
      <c r="M73">
        <v>0</v>
      </c>
      <c r="N73" t="str">
        <f t="shared" si="2"/>
        <v>E007</v>
      </c>
      <c r="O73">
        <f t="shared" si="3"/>
        <v>0</v>
      </c>
      <c r="S73" s="18" t="s">
        <v>1158</v>
      </c>
    </row>
    <row r="74" spans="1:19" x14ac:dyDescent="0.25">
      <c r="A74">
        <v>72</v>
      </c>
      <c r="B74">
        <v>2008</v>
      </c>
      <c r="C74" t="s">
        <v>331</v>
      </c>
      <c r="D74">
        <v>8</v>
      </c>
      <c r="E74">
        <v>20</v>
      </c>
      <c r="F74">
        <v>15</v>
      </c>
      <c r="G74" t="s">
        <v>394</v>
      </c>
      <c r="H74">
        <v>80</v>
      </c>
      <c r="I74">
        <v>0</v>
      </c>
      <c r="J74">
        <v>20</v>
      </c>
      <c r="K74">
        <v>15</v>
      </c>
      <c r="L74">
        <v>20</v>
      </c>
      <c r="M74">
        <v>0</v>
      </c>
      <c r="N74" t="str">
        <f t="shared" si="2"/>
        <v>E007</v>
      </c>
      <c r="O74">
        <f t="shared" si="3"/>
        <v>0</v>
      </c>
      <c r="S74" s="18" t="s">
        <v>55</v>
      </c>
    </row>
    <row r="75" spans="1:19" x14ac:dyDescent="0.25">
      <c r="A75">
        <v>73</v>
      </c>
      <c r="B75">
        <v>2009</v>
      </c>
      <c r="C75" t="s">
        <v>331</v>
      </c>
      <c r="D75">
        <v>8</v>
      </c>
      <c r="E75">
        <v>45</v>
      </c>
      <c r="F75">
        <v>15</v>
      </c>
      <c r="G75" t="s">
        <v>395</v>
      </c>
      <c r="H75">
        <v>73</v>
      </c>
      <c r="I75">
        <v>0</v>
      </c>
      <c r="J75">
        <v>36</v>
      </c>
      <c r="K75">
        <v>60</v>
      </c>
      <c r="L75">
        <v>45</v>
      </c>
      <c r="M75">
        <v>0</v>
      </c>
      <c r="N75" t="str">
        <f t="shared" si="2"/>
        <v>E008</v>
      </c>
      <c r="O75">
        <f t="shared" si="3"/>
        <v>0</v>
      </c>
      <c r="S75" s="18" t="s">
        <v>56</v>
      </c>
    </row>
    <row r="76" spans="1:19" x14ac:dyDescent="0.25">
      <c r="A76">
        <v>74</v>
      </c>
      <c r="B76">
        <v>2010</v>
      </c>
      <c r="C76" t="s">
        <v>331</v>
      </c>
      <c r="D76">
        <v>8</v>
      </c>
      <c r="E76">
        <v>36</v>
      </c>
      <c r="F76">
        <v>15</v>
      </c>
      <c r="G76" t="s">
        <v>396</v>
      </c>
      <c r="H76">
        <v>63</v>
      </c>
      <c r="I76">
        <v>0</v>
      </c>
      <c r="J76">
        <v>45</v>
      </c>
      <c r="K76">
        <v>60</v>
      </c>
      <c r="L76">
        <v>36</v>
      </c>
      <c r="M76">
        <v>0</v>
      </c>
      <c r="N76" t="str">
        <f t="shared" si="2"/>
        <v>E008</v>
      </c>
      <c r="O76">
        <f t="shared" si="3"/>
        <v>0</v>
      </c>
      <c r="S76" s="18" t="s">
        <v>57</v>
      </c>
    </row>
    <row r="77" spans="1:19" x14ac:dyDescent="0.25">
      <c r="A77">
        <v>75</v>
      </c>
      <c r="B77">
        <v>2011</v>
      </c>
      <c r="C77" t="s">
        <v>331</v>
      </c>
      <c r="D77">
        <v>8</v>
      </c>
      <c r="E77">
        <v>60</v>
      </c>
      <c r="F77">
        <v>15</v>
      </c>
      <c r="G77" t="s">
        <v>397</v>
      </c>
      <c r="H77">
        <v>51</v>
      </c>
      <c r="I77">
        <v>0</v>
      </c>
      <c r="J77">
        <v>60</v>
      </c>
      <c r="K77">
        <v>60</v>
      </c>
      <c r="L77">
        <v>60</v>
      </c>
      <c r="M77">
        <v>0</v>
      </c>
      <c r="N77" t="str">
        <f t="shared" si="2"/>
        <v>E012</v>
      </c>
      <c r="O77">
        <f t="shared" si="3"/>
        <v>0</v>
      </c>
      <c r="S77" s="18" t="s">
        <v>58</v>
      </c>
    </row>
    <row r="78" spans="1:19" x14ac:dyDescent="0.25">
      <c r="A78">
        <v>76</v>
      </c>
      <c r="B78">
        <v>2012</v>
      </c>
      <c r="C78" t="s">
        <v>331</v>
      </c>
      <c r="D78">
        <v>8</v>
      </c>
      <c r="E78">
        <v>60</v>
      </c>
      <c r="F78">
        <v>15</v>
      </c>
      <c r="G78" t="s">
        <v>398</v>
      </c>
      <c r="H78">
        <v>26</v>
      </c>
      <c r="I78">
        <v>0</v>
      </c>
      <c r="J78">
        <v>60</v>
      </c>
      <c r="K78">
        <v>60</v>
      </c>
      <c r="L78">
        <v>60</v>
      </c>
      <c r="M78">
        <v>0</v>
      </c>
      <c r="N78" t="str">
        <f t="shared" si="2"/>
        <v>E017</v>
      </c>
      <c r="O78">
        <f t="shared" si="3"/>
        <v>0</v>
      </c>
      <c r="S78" s="18" t="s">
        <v>59</v>
      </c>
    </row>
    <row r="79" spans="1:19" x14ac:dyDescent="0.25">
      <c r="A79">
        <v>77</v>
      </c>
      <c r="B79">
        <v>2013</v>
      </c>
      <c r="C79" t="s">
        <v>331</v>
      </c>
      <c r="D79">
        <v>8</v>
      </c>
      <c r="E79">
        <v>60</v>
      </c>
      <c r="F79">
        <v>15</v>
      </c>
      <c r="G79" t="s">
        <v>399</v>
      </c>
      <c r="H79">
        <v>30</v>
      </c>
      <c r="I79">
        <v>0</v>
      </c>
      <c r="J79">
        <v>60</v>
      </c>
      <c r="K79">
        <v>60</v>
      </c>
      <c r="L79">
        <v>60</v>
      </c>
      <c r="M79">
        <v>0</v>
      </c>
      <c r="N79" t="str">
        <f t="shared" si="2"/>
        <v>E017</v>
      </c>
      <c r="O79">
        <f t="shared" si="3"/>
        <v>0</v>
      </c>
      <c r="S79" s="18" t="s">
        <v>1159</v>
      </c>
    </row>
    <row r="80" spans="1:19" x14ac:dyDescent="0.25">
      <c r="A80">
        <v>78</v>
      </c>
      <c r="B80">
        <v>2014</v>
      </c>
      <c r="C80" t="s">
        <v>331</v>
      </c>
      <c r="D80">
        <v>8</v>
      </c>
      <c r="E80">
        <v>36</v>
      </c>
      <c r="F80">
        <v>15</v>
      </c>
      <c r="G80" t="s">
        <v>400</v>
      </c>
      <c r="H80">
        <v>49</v>
      </c>
      <c r="I80">
        <v>0</v>
      </c>
      <c r="J80">
        <v>30</v>
      </c>
      <c r="K80">
        <v>60</v>
      </c>
      <c r="L80">
        <v>36</v>
      </c>
      <c r="M80">
        <v>0</v>
      </c>
      <c r="N80" t="str">
        <f t="shared" si="2"/>
        <v>E018</v>
      </c>
      <c r="O80">
        <f t="shared" si="3"/>
        <v>0</v>
      </c>
      <c r="S80" s="18" t="s">
        <v>1160</v>
      </c>
    </row>
    <row r="81" spans="1:19" x14ac:dyDescent="0.25">
      <c r="A81">
        <v>79</v>
      </c>
      <c r="B81">
        <v>2015</v>
      </c>
      <c r="C81" t="s">
        <v>331</v>
      </c>
      <c r="D81">
        <v>8</v>
      </c>
      <c r="E81">
        <v>36</v>
      </c>
      <c r="F81">
        <v>15</v>
      </c>
      <c r="G81" t="s">
        <v>991</v>
      </c>
      <c r="H81">
        <v>49</v>
      </c>
      <c r="I81">
        <v>0</v>
      </c>
      <c r="J81">
        <v>999</v>
      </c>
      <c r="K81">
        <v>999</v>
      </c>
      <c r="L81">
        <v>36</v>
      </c>
      <c r="M81">
        <v>0</v>
      </c>
      <c r="N81" t="str">
        <f t="shared" si="2"/>
        <v>E018</v>
      </c>
      <c r="O81">
        <f t="shared" si="3"/>
        <v>0</v>
      </c>
      <c r="S81" s="18" t="s">
        <v>1161</v>
      </c>
    </row>
    <row r="82" spans="1:19" x14ac:dyDescent="0.25">
      <c r="A82">
        <v>80</v>
      </c>
      <c r="B82">
        <v>2016</v>
      </c>
      <c r="C82" t="s">
        <v>331</v>
      </c>
      <c r="D82">
        <v>8</v>
      </c>
      <c r="E82">
        <v>45</v>
      </c>
      <c r="F82">
        <v>15</v>
      </c>
      <c r="G82" t="s">
        <v>992</v>
      </c>
      <c r="H82">
        <v>89</v>
      </c>
      <c r="I82">
        <v>0</v>
      </c>
      <c r="J82">
        <v>999</v>
      </c>
      <c r="K82">
        <v>999</v>
      </c>
      <c r="L82">
        <v>45</v>
      </c>
      <c r="M82">
        <v>0</v>
      </c>
      <c r="N82" t="str">
        <f t="shared" si="2"/>
        <v>E029</v>
      </c>
      <c r="O82">
        <f t="shared" si="3"/>
        <v>0</v>
      </c>
      <c r="S82" s="18" t="s">
        <v>60</v>
      </c>
    </row>
    <row r="83" spans="1:19" x14ac:dyDescent="0.25">
      <c r="A83">
        <v>81</v>
      </c>
      <c r="B83">
        <v>2017</v>
      </c>
      <c r="C83" t="s">
        <v>331</v>
      </c>
      <c r="D83">
        <v>8</v>
      </c>
      <c r="E83">
        <v>45</v>
      </c>
      <c r="F83">
        <v>15</v>
      </c>
      <c r="G83" t="s">
        <v>401</v>
      </c>
      <c r="H83">
        <v>90</v>
      </c>
      <c r="I83">
        <v>0</v>
      </c>
      <c r="J83">
        <v>45</v>
      </c>
      <c r="K83">
        <v>45</v>
      </c>
      <c r="L83">
        <v>45</v>
      </c>
      <c r="M83">
        <v>0</v>
      </c>
      <c r="N83" t="str">
        <f t="shared" si="2"/>
        <v>E029</v>
      </c>
      <c r="O83">
        <f t="shared" si="3"/>
        <v>0</v>
      </c>
      <c r="S83" s="18" t="s">
        <v>1162</v>
      </c>
    </row>
    <row r="84" spans="1:19" x14ac:dyDescent="0.25">
      <c r="A84">
        <v>82</v>
      </c>
      <c r="B84">
        <v>2019</v>
      </c>
      <c r="C84" t="s">
        <v>331</v>
      </c>
      <c r="D84">
        <v>8</v>
      </c>
      <c r="E84">
        <v>60</v>
      </c>
      <c r="F84">
        <v>15</v>
      </c>
      <c r="G84" t="s">
        <v>993</v>
      </c>
      <c r="H84">
        <v>41</v>
      </c>
      <c r="I84">
        <v>0</v>
      </c>
      <c r="J84">
        <v>999</v>
      </c>
      <c r="K84">
        <v>999</v>
      </c>
      <c r="L84">
        <v>60</v>
      </c>
      <c r="M84">
        <v>0</v>
      </c>
      <c r="N84" t="str">
        <f t="shared" si="2"/>
        <v>E070</v>
      </c>
      <c r="O84">
        <f t="shared" si="3"/>
        <v>0</v>
      </c>
      <c r="S84" s="18" t="s">
        <v>1163</v>
      </c>
    </row>
    <row r="85" spans="1:19" x14ac:dyDescent="0.25">
      <c r="A85">
        <v>83</v>
      </c>
      <c r="B85">
        <v>3001</v>
      </c>
      <c r="C85" t="s">
        <v>331</v>
      </c>
      <c r="D85">
        <v>8</v>
      </c>
      <c r="E85">
        <v>60</v>
      </c>
      <c r="F85">
        <v>15</v>
      </c>
      <c r="G85" t="s">
        <v>402</v>
      </c>
      <c r="H85">
        <v>29</v>
      </c>
      <c r="I85">
        <v>0</v>
      </c>
      <c r="J85">
        <v>60</v>
      </c>
      <c r="K85">
        <v>60</v>
      </c>
      <c r="L85">
        <v>60</v>
      </c>
      <c r="M85">
        <v>0</v>
      </c>
      <c r="N85" t="str">
        <f t="shared" si="2"/>
        <v>K004</v>
      </c>
      <c r="O85">
        <f t="shared" si="3"/>
        <v>0</v>
      </c>
      <c r="S85" s="18" t="s">
        <v>1164</v>
      </c>
    </row>
    <row r="86" spans="1:19" x14ac:dyDescent="0.25">
      <c r="A86">
        <v>84</v>
      </c>
      <c r="B86">
        <v>3002</v>
      </c>
      <c r="C86" t="s">
        <v>331</v>
      </c>
      <c r="D86">
        <v>8</v>
      </c>
      <c r="E86">
        <v>60</v>
      </c>
      <c r="F86">
        <v>15</v>
      </c>
      <c r="G86" t="s">
        <v>403</v>
      </c>
      <c r="H86">
        <v>18</v>
      </c>
      <c r="I86">
        <v>0</v>
      </c>
      <c r="J86">
        <v>60</v>
      </c>
      <c r="K86">
        <v>60</v>
      </c>
      <c r="L86">
        <v>60</v>
      </c>
      <c r="M86">
        <v>0</v>
      </c>
      <c r="N86" t="str">
        <f t="shared" si="2"/>
        <v>K005</v>
      </c>
      <c r="O86">
        <f t="shared" si="3"/>
        <v>0</v>
      </c>
      <c r="S86" s="18" t="s">
        <v>1165</v>
      </c>
    </row>
    <row r="87" spans="1:19" x14ac:dyDescent="0.25">
      <c r="A87">
        <v>85</v>
      </c>
      <c r="B87">
        <v>3003</v>
      </c>
      <c r="C87" t="s">
        <v>331</v>
      </c>
      <c r="D87">
        <v>8</v>
      </c>
      <c r="E87">
        <v>30</v>
      </c>
      <c r="F87">
        <v>15</v>
      </c>
      <c r="G87" t="s">
        <v>404</v>
      </c>
      <c r="H87">
        <v>27</v>
      </c>
      <c r="I87">
        <v>0</v>
      </c>
      <c r="J87">
        <v>30</v>
      </c>
      <c r="K87">
        <v>30</v>
      </c>
      <c r="L87">
        <v>30</v>
      </c>
      <c r="M87">
        <v>0</v>
      </c>
      <c r="N87" t="str">
        <f t="shared" si="2"/>
        <v>K008</v>
      </c>
      <c r="O87">
        <f t="shared" si="3"/>
        <v>0</v>
      </c>
      <c r="S87" s="18" t="s">
        <v>1166</v>
      </c>
    </row>
    <row r="88" spans="1:19" x14ac:dyDescent="0.25">
      <c r="A88">
        <v>86</v>
      </c>
      <c r="B88">
        <v>3004</v>
      </c>
      <c r="C88" t="s">
        <v>331</v>
      </c>
      <c r="D88">
        <v>8</v>
      </c>
      <c r="E88">
        <v>60</v>
      </c>
      <c r="F88">
        <v>15</v>
      </c>
      <c r="G88" t="s">
        <v>405</v>
      </c>
      <c r="H88">
        <v>57</v>
      </c>
      <c r="I88">
        <v>0</v>
      </c>
      <c r="J88">
        <v>60</v>
      </c>
      <c r="K88">
        <v>60</v>
      </c>
      <c r="L88">
        <v>60</v>
      </c>
      <c r="M88">
        <v>0</v>
      </c>
      <c r="N88" t="str">
        <f t="shared" si="2"/>
        <v>K009</v>
      </c>
      <c r="O88">
        <f t="shared" si="3"/>
        <v>0</v>
      </c>
      <c r="S88" s="18" t="s">
        <v>1167</v>
      </c>
    </row>
    <row r="89" spans="1:19" x14ac:dyDescent="0.25">
      <c r="A89">
        <v>87</v>
      </c>
      <c r="B89">
        <v>3005</v>
      </c>
      <c r="C89" t="s">
        <v>331</v>
      </c>
      <c r="D89">
        <v>8</v>
      </c>
      <c r="E89">
        <v>60</v>
      </c>
      <c r="F89">
        <v>15</v>
      </c>
      <c r="G89" t="s">
        <v>406</v>
      </c>
      <c r="H89">
        <v>126</v>
      </c>
      <c r="I89">
        <v>0</v>
      </c>
      <c r="J89">
        <v>60</v>
      </c>
      <c r="K89">
        <v>60</v>
      </c>
      <c r="L89">
        <v>60</v>
      </c>
      <c r="M89">
        <v>0</v>
      </c>
      <c r="N89" t="str">
        <f t="shared" si="2"/>
        <v>K011</v>
      </c>
      <c r="O89">
        <f t="shared" si="3"/>
        <v>0</v>
      </c>
      <c r="S89" s="18" t="s">
        <v>1168</v>
      </c>
    </row>
    <row r="90" spans="1:19" x14ac:dyDescent="0.25">
      <c r="A90">
        <v>88</v>
      </c>
      <c r="B90">
        <v>3007</v>
      </c>
      <c r="C90" t="s">
        <v>331</v>
      </c>
      <c r="D90">
        <v>8</v>
      </c>
      <c r="E90">
        <v>90</v>
      </c>
      <c r="F90">
        <v>15</v>
      </c>
      <c r="G90" t="s">
        <v>407</v>
      </c>
      <c r="H90">
        <v>61</v>
      </c>
      <c r="I90">
        <v>0</v>
      </c>
      <c r="J90">
        <v>90</v>
      </c>
      <c r="K90">
        <v>90</v>
      </c>
      <c r="L90">
        <v>90</v>
      </c>
      <c r="M90">
        <v>0</v>
      </c>
      <c r="N90" t="str">
        <f t="shared" si="2"/>
        <v>K012</v>
      </c>
      <c r="O90">
        <f t="shared" si="3"/>
        <v>0</v>
      </c>
      <c r="S90" s="18" t="s">
        <v>1169</v>
      </c>
    </row>
    <row r="91" spans="1:19" x14ac:dyDescent="0.25">
      <c r="A91">
        <v>89</v>
      </c>
      <c r="B91">
        <v>3008</v>
      </c>
      <c r="C91" t="s">
        <v>331</v>
      </c>
      <c r="D91">
        <v>8</v>
      </c>
      <c r="E91">
        <v>60</v>
      </c>
      <c r="F91">
        <v>15</v>
      </c>
      <c r="G91" t="s">
        <v>408</v>
      </c>
      <c r="H91">
        <v>44</v>
      </c>
      <c r="I91">
        <v>0</v>
      </c>
      <c r="J91">
        <v>60</v>
      </c>
      <c r="K91">
        <v>60</v>
      </c>
      <c r="L91">
        <v>60</v>
      </c>
      <c r="M91">
        <v>0</v>
      </c>
      <c r="N91" t="str">
        <f t="shared" si="2"/>
        <v>K013</v>
      </c>
      <c r="O91">
        <f t="shared" si="3"/>
        <v>0</v>
      </c>
      <c r="S91" s="18" t="s">
        <v>1170</v>
      </c>
    </row>
    <row r="92" spans="1:19" x14ac:dyDescent="0.25">
      <c r="A92">
        <v>90</v>
      </c>
      <c r="B92">
        <v>3009</v>
      </c>
      <c r="C92" t="s">
        <v>331</v>
      </c>
      <c r="D92">
        <v>8</v>
      </c>
      <c r="E92">
        <v>60</v>
      </c>
      <c r="F92">
        <v>15</v>
      </c>
      <c r="G92" t="s">
        <v>409</v>
      </c>
      <c r="H92">
        <v>40</v>
      </c>
      <c r="I92">
        <v>0</v>
      </c>
      <c r="J92">
        <v>60</v>
      </c>
      <c r="K92">
        <v>60</v>
      </c>
      <c r="L92">
        <v>60</v>
      </c>
      <c r="M92">
        <v>0</v>
      </c>
      <c r="N92" t="str">
        <f t="shared" si="2"/>
        <v>K017</v>
      </c>
      <c r="O92">
        <f t="shared" si="3"/>
        <v>0</v>
      </c>
      <c r="S92" s="18" t="s">
        <v>1171</v>
      </c>
    </row>
    <row r="93" spans="1:19" x14ac:dyDescent="0.25">
      <c r="A93">
        <v>91</v>
      </c>
      <c r="B93">
        <v>3010</v>
      </c>
      <c r="C93" t="s">
        <v>331</v>
      </c>
      <c r="D93">
        <v>8</v>
      </c>
      <c r="E93">
        <v>60</v>
      </c>
      <c r="F93">
        <v>15</v>
      </c>
      <c r="G93" t="s">
        <v>410</v>
      </c>
      <c r="H93">
        <v>38</v>
      </c>
      <c r="I93">
        <v>0</v>
      </c>
      <c r="J93">
        <v>60</v>
      </c>
      <c r="K93">
        <v>60</v>
      </c>
      <c r="L93">
        <v>60</v>
      </c>
      <c r="M93">
        <v>0</v>
      </c>
      <c r="N93" t="str">
        <f t="shared" si="2"/>
        <v>K017</v>
      </c>
      <c r="O93">
        <f t="shared" si="3"/>
        <v>0</v>
      </c>
      <c r="S93" s="18" t="s">
        <v>1172</v>
      </c>
    </row>
    <row r="94" spans="1:19" x14ac:dyDescent="0.25">
      <c r="A94">
        <v>92</v>
      </c>
      <c r="B94">
        <v>3011</v>
      </c>
      <c r="C94" t="s">
        <v>331</v>
      </c>
      <c r="D94">
        <v>8</v>
      </c>
      <c r="E94">
        <v>60</v>
      </c>
      <c r="F94">
        <v>15</v>
      </c>
      <c r="G94" t="s">
        <v>411</v>
      </c>
      <c r="H94">
        <v>93</v>
      </c>
      <c r="I94">
        <v>0</v>
      </c>
      <c r="J94">
        <v>90</v>
      </c>
      <c r="K94">
        <v>90</v>
      </c>
      <c r="L94">
        <v>60</v>
      </c>
      <c r="M94">
        <v>0</v>
      </c>
      <c r="N94" t="str">
        <f t="shared" si="2"/>
        <v>K020</v>
      </c>
      <c r="O94">
        <f t="shared" si="3"/>
        <v>0</v>
      </c>
      <c r="S94" s="18" t="s">
        <v>1173</v>
      </c>
    </row>
    <row r="95" spans="1:19" x14ac:dyDescent="0.25">
      <c r="A95">
        <v>93</v>
      </c>
      <c r="B95">
        <v>3012</v>
      </c>
      <c r="C95" t="s">
        <v>331</v>
      </c>
      <c r="D95">
        <v>8</v>
      </c>
      <c r="E95">
        <v>90</v>
      </c>
      <c r="F95">
        <v>15</v>
      </c>
      <c r="G95" t="s">
        <v>412</v>
      </c>
      <c r="H95">
        <v>47</v>
      </c>
      <c r="I95">
        <v>0</v>
      </c>
      <c r="J95">
        <v>60</v>
      </c>
      <c r="K95">
        <v>90</v>
      </c>
      <c r="L95">
        <v>90</v>
      </c>
      <c r="M95">
        <v>0</v>
      </c>
      <c r="N95" t="str">
        <f t="shared" si="2"/>
        <v>K020</v>
      </c>
      <c r="O95">
        <f t="shared" si="3"/>
        <v>0</v>
      </c>
      <c r="S95" s="18" t="s">
        <v>1174</v>
      </c>
    </row>
    <row r="96" spans="1:19" x14ac:dyDescent="0.25">
      <c r="A96">
        <v>94</v>
      </c>
      <c r="B96">
        <v>3013</v>
      </c>
      <c r="C96" t="s">
        <v>331</v>
      </c>
      <c r="D96">
        <v>8</v>
      </c>
      <c r="E96">
        <v>90</v>
      </c>
      <c r="F96">
        <v>15</v>
      </c>
      <c r="G96" t="s">
        <v>413</v>
      </c>
      <c r="H96">
        <v>97</v>
      </c>
      <c r="I96">
        <v>0</v>
      </c>
      <c r="J96">
        <v>90</v>
      </c>
      <c r="K96">
        <v>90</v>
      </c>
      <c r="L96">
        <v>90</v>
      </c>
      <c r="M96">
        <v>0</v>
      </c>
      <c r="N96" t="str">
        <f t="shared" si="2"/>
        <v>K021</v>
      </c>
      <c r="O96">
        <f t="shared" si="3"/>
        <v>0</v>
      </c>
      <c r="S96" s="18" t="s">
        <v>1175</v>
      </c>
    </row>
    <row r="97" spans="1:19" x14ac:dyDescent="0.25">
      <c r="A97">
        <v>95</v>
      </c>
      <c r="B97">
        <v>3015</v>
      </c>
      <c r="C97" t="s">
        <v>331</v>
      </c>
      <c r="D97">
        <v>8</v>
      </c>
      <c r="E97">
        <v>60</v>
      </c>
      <c r="F97">
        <v>15</v>
      </c>
      <c r="G97" t="s">
        <v>994</v>
      </c>
      <c r="H97">
        <v>30</v>
      </c>
      <c r="I97">
        <v>0</v>
      </c>
      <c r="J97">
        <v>999</v>
      </c>
      <c r="K97">
        <v>999</v>
      </c>
      <c r="L97">
        <v>60</v>
      </c>
      <c r="M97">
        <v>0</v>
      </c>
      <c r="N97" t="str">
        <f t="shared" si="2"/>
        <v>K022</v>
      </c>
      <c r="O97">
        <f t="shared" si="3"/>
        <v>0</v>
      </c>
      <c r="S97" s="18" t="s">
        <v>1176</v>
      </c>
    </row>
    <row r="98" spans="1:19" x14ac:dyDescent="0.25">
      <c r="A98">
        <v>96</v>
      </c>
      <c r="B98">
        <v>3016</v>
      </c>
      <c r="C98" t="s">
        <v>331</v>
      </c>
      <c r="D98">
        <v>8</v>
      </c>
      <c r="E98">
        <v>180</v>
      </c>
      <c r="F98">
        <v>15</v>
      </c>
      <c r="G98" t="s">
        <v>414</v>
      </c>
      <c r="H98">
        <v>66</v>
      </c>
      <c r="I98">
        <v>0</v>
      </c>
      <c r="J98">
        <v>180</v>
      </c>
      <c r="K98">
        <v>180</v>
      </c>
      <c r="L98">
        <v>180</v>
      </c>
      <c r="M98">
        <v>0</v>
      </c>
      <c r="N98" t="str">
        <f t="shared" si="2"/>
        <v>K023</v>
      </c>
      <c r="O98">
        <f t="shared" si="3"/>
        <v>0</v>
      </c>
      <c r="S98" s="18" t="s">
        <v>1177</v>
      </c>
    </row>
    <row r="99" spans="1:19" x14ac:dyDescent="0.25">
      <c r="A99">
        <v>97</v>
      </c>
      <c r="B99">
        <v>3017</v>
      </c>
      <c r="C99" t="s">
        <v>331</v>
      </c>
      <c r="D99">
        <v>8</v>
      </c>
      <c r="E99">
        <v>180</v>
      </c>
      <c r="F99">
        <v>15</v>
      </c>
      <c r="G99" t="s">
        <v>415</v>
      </c>
      <c r="H99">
        <v>59</v>
      </c>
      <c r="I99">
        <v>0</v>
      </c>
      <c r="J99">
        <v>180</v>
      </c>
      <c r="K99">
        <v>180</v>
      </c>
      <c r="L99">
        <v>180</v>
      </c>
      <c r="M99">
        <v>0</v>
      </c>
      <c r="N99" t="str">
        <f t="shared" si="2"/>
        <v>K023</v>
      </c>
      <c r="O99">
        <f t="shared" si="3"/>
        <v>0</v>
      </c>
      <c r="S99" s="18" t="s">
        <v>1178</v>
      </c>
    </row>
    <row r="100" spans="1:19" x14ac:dyDescent="0.25">
      <c r="A100">
        <v>98</v>
      </c>
      <c r="B100">
        <v>3018</v>
      </c>
      <c r="C100" t="s">
        <v>331</v>
      </c>
      <c r="D100">
        <v>8</v>
      </c>
      <c r="E100">
        <v>180</v>
      </c>
      <c r="F100">
        <v>15</v>
      </c>
      <c r="G100" t="s">
        <v>416</v>
      </c>
      <c r="H100">
        <v>99</v>
      </c>
      <c r="I100">
        <v>0</v>
      </c>
      <c r="J100">
        <v>180</v>
      </c>
      <c r="K100">
        <v>180</v>
      </c>
      <c r="L100">
        <v>180</v>
      </c>
      <c r="M100">
        <v>0</v>
      </c>
      <c r="N100" t="str">
        <f t="shared" si="2"/>
        <v>K024</v>
      </c>
      <c r="O100">
        <f t="shared" si="3"/>
        <v>0</v>
      </c>
      <c r="S100" s="18" t="s">
        <v>1179</v>
      </c>
    </row>
    <row r="101" spans="1:19" x14ac:dyDescent="0.25">
      <c r="A101">
        <v>99</v>
      </c>
      <c r="B101">
        <v>3019</v>
      </c>
      <c r="C101" t="s">
        <v>331</v>
      </c>
      <c r="D101">
        <v>8</v>
      </c>
      <c r="E101">
        <v>90</v>
      </c>
      <c r="F101">
        <v>15</v>
      </c>
      <c r="G101" t="s">
        <v>417</v>
      </c>
      <c r="H101">
        <v>73</v>
      </c>
      <c r="I101">
        <v>0</v>
      </c>
      <c r="J101">
        <v>90</v>
      </c>
      <c r="K101">
        <v>90</v>
      </c>
      <c r="L101">
        <v>90</v>
      </c>
      <c r="M101">
        <v>0</v>
      </c>
      <c r="N101" t="str">
        <f t="shared" si="2"/>
        <v>K025</v>
      </c>
      <c r="O101">
        <f t="shared" si="3"/>
        <v>0</v>
      </c>
      <c r="S101" s="18" t="s">
        <v>1180</v>
      </c>
    </row>
    <row r="102" spans="1:19" x14ac:dyDescent="0.25">
      <c r="A102">
        <v>100</v>
      </c>
      <c r="B102">
        <v>3020</v>
      </c>
      <c r="C102" t="s">
        <v>331</v>
      </c>
      <c r="D102">
        <v>8</v>
      </c>
      <c r="E102">
        <v>60</v>
      </c>
      <c r="F102">
        <v>15</v>
      </c>
      <c r="G102" t="s">
        <v>418</v>
      </c>
      <c r="H102">
        <v>77</v>
      </c>
      <c r="I102">
        <v>0</v>
      </c>
      <c r="J102">
        <v>90</v>
      </c>
      <c r="K102">
        <v>90</v>
      </c>
      <c r="L102">
        <v>60</v>
      </c>
      <c r="M102">
        <v>0</v>
      </c>
      <c r="N102" t="str">
        <f t="shared" si="2"/>
        <v>K026</v>
      </c>
      <c r="O102">
        <f t="shared" si="3"/>
        <v>0</v>
      </c>
      <c r="S102" s="18" t="s">
        <v>1181</v>
      </c>
    </row>
    <row r="103" spans="1:19" x14ac:dyDescent="0.25">
      <c r="A103">
        <v>101</v>
      </c>
      <c r="B103">
        <v>3022</v>
      </c>
      <c r="C103" t="s">
        <v>331</v>
      </c>
      <c r="D103">
        <v>8</v>
      </c>
      <c r="E103">
        <v>90</v>
      </c>
      <c r="F103">
        <v>15</v>
      </c>
      <c r="G103" t="s">
        <v>419</v>
      </c>
      <c r="H103">
        <v>101</v>
      </c>
      <c r="I103">
        <v>0</v>
      </c>
      <c r="J103">
        <v>90</v>
      </c>
      <c r="K103">
        <v>90</v>
      </c>
      <c r="L103">
        <v>90</v>
      </c>
      <c r="M103">
        <v>0</v>
      </c>
      <c r="N103" t="str">
        <f t="shared" si="2"/>
        <v>K029</v>
      </c>
      <c r="O103">
        <f t="shared" si="3"/>
        <v>0</v>
      </c>
      <c r="S103" s="18" t="s">
        <v>1182</v>
      </c>
    </row>
    <row r="104" spans="1:19" x14ac:dyDescent="0.25">
      <c r="A104">
        <v>102</v>
      </c>
      <c r="B104">
        <v>3023</v>
      </c>
      <c r="C104" t="s">
        <v>331</v>
      </c>
      <c r="D104">
        <v>8</v>
      </c>
      <c r="E104">
        <v>180</v>
      </c>
      <c r="F104">
        <v>15</v>
      </c>
      <c r="G104" t="s">
        <v>420</v>
      </c>
      <c r="H104">
        <v>64</v>
      </c>
      <c r="I104">
        <v>0</v>
      </c>
      <c r="J104">
        <v>180</v>
      </c>
      <c r="K104">
        <v>180</v>
      </c>
      <c r="L104">
        <v>180</v>
      </c>
      <c r="M104">
        <v>0</v>
      </c>
      <c r="N104" t="str">
        <f t="shared" si="2"/>
        <v>K032</v>
      </c>
      <c r="O104">
        <f t="shared" si="3"/>
        <v>0</v>
      </c>
      <c r="S104" s="18" t="s">
        <v>1183</v>
      </c>
    </row>
    <row r="105" spans="1:19" x14ac:dyDescent="0.25">
      <c r="A105">
        <v>103</v>
      </c>
      <c r="B105">
        <v>3025</v>
      </c>
      <c r="C105" t="s">
        <v>331</v>
      </c>
      <c r="D105">
        <v>8</v>
      </c>
      <c r="E105">
        <v>60</v>
      </c>
      <c r="F105">
        <v>15</v>
      </c>
      <c r="G105" t="s">
        <v>995</v>
      </c>
      <c r="H105">
        <v>74</v>
      </c>
      <c r="I105">
        <v>0</v>
      </c>
      <c r="J105">
        <v>999</v>
      </c>
      <c r="K105">
        <v>999</v>
      </c>
      <c r="L105">
        <v>60</v>
      </c>
      <c r="M105">
        <v>0</v>
      </c>
      <c r="N105" t="str">
        <f t="shared" si="2"/>
        <v>K033</v>
      </c>
      <c r="O105">
        <f t="shared" si="3"/>
        <v>0</v>
      </c>
      <c r="S105" s="18" t="s">
        <v>61</v>
      </c>
    </row>
    <row r="106" spans="1:19" x14ac:dyDescent="0.25">
      <c r="A106">
        <v>104</v>
      </c>
      <c r="B106">
        <v>3026</v>
      </c>
      <c r="C106" t="s">
        <v>331</v>
      </c>
      <c r="D106">
        <v>8</v>
      </c>
      <c r="E106">
        <v>60</v>
      </c>
      <c r="F106">
        <v>15</v>
      </c>
      <c r="G106" t="s">
        <v>421</v>
      </c>
      <c r="H106">
        <v>26</v>
      </c>
      <c r="I106">
        <v>0</v>
      </c>
      <c r="J106">
        <v>60</v>
      </c>
      <c r="K106">
        <v>60</v>
      </c>
      <c r="L106">
        <v>60</v>
      </c>
      <c r="M106">
        <v>0</v>
      </c>
      <c r="N106" t="str">
        <f t="shared" si="2"/>
        <v>K034</v>
      </c>
      <c r="O106">
        <f t="shared" si="3"/>
        <v>0</v>
      </c>
      <c r="S106" s="18" t="s">
        <v>62</v>
      </c>
    </row>
    <row r="107" spans="1:19" x14ac:dyDescent="0.25">
      <c r="A107">
        <v>105</v>
      </c>
      <c r="B107">
        <v>3027</v>
      </c>
      <c r="C107" t="s">
        <v>331</v>
      </c>
      <c r="D107">
        <v>8</v>
      </c>
      <c r="E107">
        <v>60</v>
      </c>
      <c r="F107">
        <v>15</v>
      </c>
      <c r="G107" t="s">
        <v>422</v>
      </c>
      <c r="H107">
        <v>34</v>
      </c>
      <c r="I107">
        <v>0</v>
      </c>
      <c r="J107">
        <v>60</v>
      </c>
      <c r="K107">
        <v>60</v>
      </c>
      <c r="L107">
        <v>60</v>
      </c>
      <c r="M107">
        <v>0</v>
      </c>
      <c r="N107" t="str">
        <f t="shared" si="2"/>
        <v>K035</v>
      </c>
      <c r="O107">
        <f t="shared" si="3"/>
        <v>0</v>
      </c>
      <c r="S107" s="18" t="s">
        <v>63</v>
      </c>
    </row>
    <row r="108" spans="1:19" x14ac:dyDescent="0.25">
      <c r="A108">
        <v>106</v>
      </c>
      <c r="B108">
        <v>3028</v>
      </c>
      <c r="C108" t="s">
        <v>331</v>
      </c>
      <c r="D108">
        <v>8</v>
      </c>
      <c r="E108">
        <v>60</v>
      </c>
      <c r="F108">
        <v>15</v>
      </c>
      <c r="G108" t="s">
        <v>423</v>
      </c>
      <c r="H108">
        <v>34</v>
      </c>
      <c r="I108">
        <v>0</v>
      </c>
      <c r="J108">
        <v>60</v>
      </c>
      <c r="K108">
        <v>60</v>
      </c>
      <c r="L108">
        <v>60</v>
      </c>
      <c r="M108">
        <v>0</v>
      </c>
      <c r="N108" t="str">
        <f t="shared" si="2"/>
        <v>K036</v>
      </c>
      <c r="O108">
        <f t="shared" si="3"/>
        <v>0</v>
      </c>
      <c r="S108" s="18" t="s">
        <v>64</v>
      </c>
    </row>
    <row r="109" spans="1:19" x14ac:dyDescent="0.25">
      <c r="A109">
        <v>107</v>
      </c>
      <c r="B109">
        <v>3029</v>
      </c>
      <c r="C109" t="s">
        <v>331</v>
      </c>
      <c r="D109">
        <v>8</v>
      </c>
      <c r="E109">
        <v>60</v>
      </c>
      <c r="F109">
        <v>15</v>
      </c>
      <c r="G109" t="s">
        <v>424</v>
      </c>
      <c r="H109">
        <v>42</v>
      </c>
      <c r="I109">
        <v>0</v>
      </c>
      <c r="J109">
        <v>60</v>
      </c>
      <c r="K109">
        <v>60</v>
      </c>
      <c r="L109">
        <v>60</v>
      </c>
      <c r="M109">
        <v>0</v>
      </c>
      <c r="N109" t="str">
        <f t="shared" si="2"/>
        <v>K037</v>
      </c>
      <c r="O109">
        <f t="shared" si="3"/>
        <v>0</v>
      </c>
      <c r="S109" s="18" t="s">
        <v>65</v>
      </c>
    </row>
    <row r="110" spans="1:19" x14ac:dyDescent="0.25">
      <c r="A110">
        <v>108</v>
      </c>
      <c r="B110">
        <v>3030</v>
      </c>
      <c r="C110" t="s">
        <v>331</v>
      </c>
      <c r="D110">
        <v>8</v>
      </c>
      <c r="E110">
        <v>90</v>
      </c>
      <c r="F110">
        <v>15</v>
      </c>
      <c r="G110" t="s">
        <v>425</v>
      </c>
      <c r="H110">
        <v>13</v>
      </c>
      <c r="I110">
        <v>0</v>
      </c>
      <c r="J110">
        <v>90</v>
      </c>
      <c r="K110">
        <v>90</v>
      </c>
      <c r="L110">
        <v>90</v>
      </c>
      <c r="M110">
        <v>0</v>
      </c>
      <c r="N110" t="str">
        <f t="shared" si="2"/>
        <v>K041</v>
      </c>
      <c r="O110">
        <f t="shared" si="3"/>
        <v>0</v>
      </c>
      <c r="S110" s="18" t="s">
        <v>66</v>
      </c>
    </row>
    <row r="111" spans="1:19" x14ac:dyDescent="0.25">
      <c r="A111">
        <v>109</v>
      </c>
      <c r="B111">
        <v>3031</v>
      </c>
      <c r="C111" t="s">
        <v>331</v>
      </c>
      <c r="D111">
        <v>8</v>
      </c>
      <c r="E111">
        <v>180</v>
      </c>
      <c r="F111">
        <v>15</v>
      </c>
      <c r="G111" t="s">
        <v>426</v>
      </c>
      <c r="H111">
        <v>41</v>
      </c>
      <c r="I111">
        <v>0</v>
      </c>
      <c r="J111">
        <v>180</v>
      </c>
      <c r="K111">
        <v>180</v>
      </c>
      <c r="L111">
        <v>180</v>
      </c>
      <c r="M111">
        <v>0</v>
      </c>
      <c r="N111" t="str">
        <f t="shared" si="2"/>
        <v>K043</v>
      </c>
      <c r="O111">
        <f t="shared" si="3"/>
        <v>0</v>
      </c>
      <c r="S111" s="18" t="s">
        <v>67</v>
      </c>
    </row>
    <row r="112" spans="1:19" x14ac:dyDescent="0.25">
      <c r="A112">
        <v>110</v>
      </c>
      <c r="B112">
        <v>3032</v>
      </c>
      <c r="C112" t="s">
        <v>331</v>
      </c>
      <c r="D112">
        <v>8</v>
      </c>
      <c r="E112">
        <v>180</v>
      </c>
      <c r="F112">
        <v>15</v>
      </c>
      <c r="G112" t="s">
        <v>427</v>
      </c>
      <c r="H112">
        <v>32</v>
      </c>
      <c r="I112">
        <v>0</v>
      </c>
      <c r="J112">
        <v>180</v>
      </c>
      <c r="K112">
        <v>180</v>
      </c>
      <c r="L112">
        <v>180</v>
      </c>
      <c r="M112">
        <v>0</v>
      </c>
      <c r="N112" t="str">
        <f t="shared" si="2"/>
        <v>K081</v>
      </c>
      <c r="O112">
        <f t="shared" si="3"/>
        <v>0</v>
      </c>
      <c r="S112" s="18" t="s">
        <v>68</v>
      </c>
    </row>
    <row r="113" spans="1:19" x14ac:dyDescent="0.25">
      <c r="A113">
        <v>111</v>
      </c>
      <c r="B113">
        <v>3034</v>
      </c>
      <c r="C113" t="s">
        <v>331</v>
      </c>
      <c r="D113">
        <v>8</v>
      </c>
      <c r="E113">
        <v>60</v>
      </c>
      <c r="F113">
        <v>15</v>
      </c>
      <c r="G113" t="s">
        <v>996</v>
      </c>
      <c r="H113">
        <v>20</v>
      </c>
      <c r="I113">
        <v>0</v>
      </c>
      <c r="J113">
        <v>999</v>
      </c>
      <c r="K113">
        <v>999</v>
      </c>
      <c r="L113">
        <v>60</v>
      </c>
      <c r="M113">
        <v>0</v>
      </c>
      <c r="N113" t="str">
        <f t="shared" si="2"/>
        <v>K085</v>
      </c>
      <c r="O113">
        <f t="shared" si="3"/>
        <v>0</v>
      </c>
      <c r="S113" s="18" t="s">
        <v>1184</v>
      </c>
    </row>
    <row r="114" spans="1:19" x14ac:dyDescent="0.25">
      <c r="A114">
        <v>112</v>
      </c>
      <c r="B114">
        <v>3035</v>
      </c>
      <c r="C114" t="s">
        <v>331</v>
      </c>
      <c r="D114">
        <v>8</v>
      </c>
      <c r="E114">
        <v>60</v>
      </c>
      <c r="F114">
        <v>15</v>
      </c>
      <c r="G114" t="s">
        <v>428</v>
      </c>
      <c r="H114">
        <v>50</v>
      </c>
      <c r="I114">
        <v>0</v>
      </c>
      <c r="J114">
        <v>60</v>
      </c>
      <c r="K114">
        <v>60</v>
      </c>
      <c r="L114">
        <v>60</v>
      </c>
      <c r="M114">
        <v>0</v>
      </c>
      <c r="N114" t="str">
        <f t="shared" si="2"/>
        <v>K086</v>
      </c>
      <c r="O114">
        <f t="shared" si="3"/>
        <v>0</v>
      </c>
      <c r="S114" s="18" t="s">
        <v>1185</v>
      </c>
    </row>
    <row r="115" spans="1:19" x14ac:dyDescent="0.25">
      <c r="A115">
        <v>113</v>
      </c>
      <c r="B115">
        <v>3036</v>
      </c>
      <c r="C115" t="s">
        <v>331</v>
      </c>
      <c r="D115">
        <v>8</v>
      </c>
      <c r="E115">
        <v>60</v>
      </c>
      <c r="F115">
        <v>15</v>
      </c>
      <c r="G115" t="s">
        <v>429</v>
      </c>
      <c r="H115">
        <v>40</v>
      </c>
      <c r="I115">
        <v>0</v>
      </c>
      <c r="J115">
        <v>60</v>
      </c>
      <c r="K115">
        <v>60</v>
      </c>
      <c r="L115">
        <v>60</v>
      </c>
      <c r="M115">
        <v>0</v>
      </c>
      <c r="N115" t="str">
        <f t="shared" si="2"/>
        <v>K086</v>
      </c>
      <c r="O115">
        <f t="shared" si="3"/>
        <v>0</v>
      </c>
      <c r="S115" s="18" t="s">
        <v>1186</v>
      </c>
    </row>
    <row r="116" spans="1:19" x14ac:dyDescent="0.25">
      <c r="A116">
        <v>114</v>
      </c>
      <c r="B116">
        <v>3038</v>
      </c>
      <c r="C116" t="s">
        <v>331</v>
      </c>
      <c r="D116">
        <v>8</v>
      </c>
      <c r="E116">
        <v>180</v>
      </c>
      <c r="F116">
        <v>15</v>
      </c>
      <c r="G116" t="s">
        <v>997</v>
      </c>
      <c r="H116">
        <v>33</v>
      </c>
      <c r="I116">
        <v>0</v>
      </c>
      <c r="J116">
        <v>999</v>
      </c>
      <c r="K116">
        <v>999</v>
      </c>
      <c r="L116">
        <v>180</v>
      </c>
      <c r="M116">
        <v>0</v>
      </c>
      <c r="N116" t="str">
        <f t="shared" si="2"/>
        <v>K090</v>
      </c>
      <c r="O116">
        <f t="shared" si="3"/>
        <v>0</v>
      </c>
      <c r="S116" s="18" t="s">
        <v>1187</v>
      </c>
    </row>
    <row r="117" spans="1:19" x14ac:dyDescent="0.25">
      <c r="A117">
        <v>115</v>
      </c>
      <c r="B117">
        <v>3039</v>
      </c>
      <c r="C117" t="s">
        <v>331</v>
      </c>
      <c r="D117">
        <v>8</v>
      </c>
      <c r="E117">
        <v>60</v>
      </c>
      <c r="F117">
        <v>15</v>
      </c>
      <c r="G117" t="s">
        <v>430</v>
      </c>
      <c r="H117">
        <v>42</v>
      </c>
      <c r="I117">
        <v>0</v>
      </c>
      <c r="J117">
        <v>60</v>
      </c>
      <c r="K117">
        <v>60</v>
      </c>
      <c r="L117">
        <v>60</v>
      </c>
      <c r="M117">
        <v>0</v>
      </c>
      <c r="N117" t="str">
        <f t="shared" si="2"/>
        <v>K091</v>
      </c>
      <c r="O117">
        <f t="shared" si="3"/>
        <v>0</v>
      </c>
      <c r="S117" s="18" t="s">
        <v>69</v>
      </c>
    </row>
    <row r="118" spans="1:19" x14ac:dyDescent="0.25">
      <c r="A118">
        <v>116</v>
      </c>
      <c r="B118">
        <v>3040</v>
      </c>
      <c r="C118" t="s">
        <v>331</v>
      </c>
      <c r="D118">
        <v>8</v>
      </c>
      <c r="E118">
        <v>60</v>
      </c>
      <c r="F118">
        <v>15</v>
      </c>
      <c r="G118" t="s">
        <v>431</v>
      </c>
      <c r="H118">
        <v>40</v>
      </c>
      <c r="I118">
        <v>0</v>
      </c>
      <c r="J118">
        <v>60</v>
      </c>
      <c r="K118">
        <v>60</v>
      </c>
      <c r="L118">
        <v>60</v>
      </c>
      <c r="M118">
        <v>0</v>
      </c>
      <c r="N118" t="str">
        <f t="shared" si="2"/>
        <v>K091</v>
      </c>
      <c r="O118">
        <f t="shared" si="3"/>
        <v>0</v>
      </c>
      <c r="S118" s="18" t="s">
        <v>70</v>
      </c>
    </row>
    <row r="119" spans="1:19" x14ac:dyDescent="0.25">
      <c r="A119">
        <v>117</v>
      </c>
      <c r="B119">
        <v>3041</v>
      </c>
      <c r="C119" t="s">
        <v>331</v>
      </c>
      <c r="D119">
        <v>8</v>
      </c>
      <c r="E119">
        <v>180</v>
      </c>
      <c r="F119">
        <v>15</v>
      </c>
      <c r="G119" t="s">
        <v>432</v>
      </c>
      <c r="H119">
        <v>79</v>
      </c>
      <c r="I119">
        <v>0</v>
      </c>
      <c r="J119">
        <v>180</v>
      </c>
      <c r="K119">
        <v>180</v>
      </c>
      <c r="L119">
        <v>180</v>
      </c>
      <c r="M119">
        <v>0</v>
      </c>
      <c r="N119" t="str">
        <f t="shared" si="2"/>
        <v>K092</v>
      </c>
      <c r="O119">
        <f t="shared" si="3"/>
        <v>0</v>
      </c>
      <c r="S119" s="18" t="s">
        <v>71</v>
      </c>
    </row>
    <row r="120" spans="1:19" x14ac:dyDescent="0.25">
      <c r="A120">
        <v>118</v>
      </c>
      <c r="B120">
        <v>3042</v>
      </c>
      <c r="C120" t="s">
        <v>331</v>
      </c>
      <c r="D120">
        <v>8</v>
      </c>
      <c r="E120">
        <v>60</v>
      </c>
      <c r="F120">
        <v>15</v>
      </c>
      <c r="G120" t="s">
        <v>998</v>
      </c>
      <c r="H120">
        <v>23</v>
      </c>
      <c r="I120">
        <v>0</v>
      </c>
      <c r="J120">
        <v>999</v>
      </c>
      <c r="K120">
        <v>999</v>
      </c>
      <c r="L120">
        <v>60</v>
      </c>
      <c r="M120">
        <v>0</v>
      </c>
      <c r="N120" t="str">
        <f t="shared" si="2"/>
        <v>K093</v>
      </c>
      <c r="O120">
        <f t="shared" si="3"/>
        <v>0</v>
      </c>
      <c r="S120" s="18" t="s">
        <v>72</v>
      </c>
    </row>
    <row r="121" spans="1:19" x14ac:dyDescent="0.25">
      <c r="A121">
        <v>119</v>
      </c>
      <c r="B121">
        <v>3044</v>
      </c>
      <c r="C121" t="s">
        <v>331</v>
      </c>
      <c r="D121">
        <v>8</v>
      </c>
      <c r="E121">
        <v>90</v>
      </c>
      <c r="F121">
        <v>15</v>
      </c>
      <c r="G121" t="s">
        <v>999</v>
      </c>
      <c r="H121">
        <v>25</v>
      </c>
      <c r="I121">
        <v>0</v>
      </c>
      <c r="J121">
        <v>999</v>
      </c>
      <c r="K121">
        <v>999</v>
      </c>
      <c r="L121">
        <v>90</v>
      </c>
      <c r="M121">
        <v>0</v>
      </c>
      <c r="N121" t="str">
        <f t="shared" si="2"/>
        <v>K094</v>
      </c>
      <c r="O121">
        <f t="shared" si="3"/>
        <v>0</v>
      </c>
      <c r="S121" s="18" t="s">
        <v>73</v>
      </c>
    </row>
    <row r="122" spans="1:19" x14ac:dyDescent="0.25">
      <c r="A122">
        <v>120</v>
      </c>
      <c r="B122">
        <v>3047</v>
      </c>
      <c r="C122" t="s">
        <v>331</v>
      </c>
      <c r="D122">
        <v>8</v>
      </c>
      <c r="E122">
        <v>60</v>
      </c>
      <c r="F122">
        <v>15</v>
      </c>
      <c r="G122" t="s">
        <v>1000</v>
      </c>
      <c r="H122">
        <v>23</v>
      </c>
      <c r="I122">
        <v>0</v>
      </c>
      <c r="J122">
        <v>999</v>
      </c>
      <c r="K122">
        <v>999</v>
      </c>
      <c r="L122">
        <v>60</v>
      </c>
      <c r="M122">
        <v>0</v>
      </c>
      <c r="N122" t="str">
        <f t="shared" si="2"/>
        <v>K095</v>
      </c>
      <c r="O122">
        <f t="shared" si="3"/>
        <v>0</v>
      </c>
      <c r="S122" s="18" t="s">
        <v>74</v>
      </c>
    </row>
    <row r="123" spans="1:19" x14ac:dyDescent="0.25">
      <c r="A123">
        <v>121</v>
      </c>
      <c r="B123">
        <v>3048</v>
      </c>
      <c r="C123" t="s">
        <v>331</v>
      </c>
      <c r="D123">
        <v>8</v>
      </c>
      <c r="E123">
        <v>60</v>
      </c>
      <c r="F123">
        <v>15</v>
      </c>
      <c r="G123" t="s">
        <v>1001</v>
      </c>
      <c r="H123">
        <v>25</v>
      </c>
      <c r="I123">
        <v>0</v>
      </c>
      <c r="J123">
        <v>999</v>
      </c>
      <c r="K123">
        <v>999</v>
      </c>
      <c r="L123">
        <v>60</v>
      </c>
      <c r="M123">
        <v>0</v>
      </c>
      <c r="N123" t="str">
        <f t="shared" si="2"/>
        <v>K096</v>
      </c>
      <c r="O123">
        <f t="shared" si="3"/>
        <v>0</v>
      </c>
      <c r="S123" s="18" t="s">
        <v>75</v>
      </c>
    </row>
    <row r="124" spans="1:19" x14ac:dyDescent="0.25">
      <c r="A124">
        <v>122</v>
      </c>
      <c r="B124">
        <v>3051</v>
      </c>
      <c r="C124" t="s">
        <v>331</v>
      </c>
      <c r="D124">
        <v>8</v>
      </c>
      <c r="E124">
        <v>60</v>
      </c>
      <c r="F124">
        <v>15</v>
      </c>
      <c r="G124" t="s">
        <v>1002</v>
      </c>
      <c r="H124">
        <v>20</v>
      </c>
      <c r="I124">
        <v>0</v>
      </c>
      <c r="J124">
        <v>999</v>
      </c>
      <c r="K124">
        <v>999</v>
      </c>
      <c r="L124">
        <v>60</v>
      </c>
      <c r="M124">
        <v>0</v>
      </c>
      <c r="N124" t="str">
        <f t="shared" si="2"/>
        <v>K097</v>
      </c>
      <c r="O124">
        <f t="shared" si="3"/>
        <v>0</v>
      </c>
      <c r="S124" s="18" t="s">
        <v>76</v>
      </c>
    </row>
    <row r="125" spans="1:19" x14ac:dyDescent="0.25">
      <c r="A125">
        <v>123</v>
      </c>
      <c r="B125">
        <v>3053</v>
      </c>
      <c r="C125" t="s">
        <v>331</v>
      </c>
      <c r="D125">
        <v>8</v>
      </c>
      <c r="E125">
        <v>60</v>
      </c>
      <c r="F125">
        <v>15</v>
      </c>
      <c r="G125" t="s">
        <v>1003</v>
      </c>
      <c r="H125">
        <v>21</v>
      </c>
      <c r="I125">
        <v>0</v>
      </c>
      <c r="J125">
        <v>999</v>
      </c>
      <c r="K125">
        <v>999</v>
      </c>
      <c r="L125">
        <v>60</v>
      </c>
      <c r="M125">
        <v>0</v>
      </c>
      <c r="N125" t="str">
        <f t="shared" si="2"/>
        <v>K098</v>
      </c>
      <c r="O125">
        <f t="shared" si="3"/>
        <v>0</v>
      </c>
      <c r="S125" s="18" t="s">
        <v>77</v>
      </c>
    </row>
    <row r="126" spans="1:19" x14ac:dyDescent="0.25">
      <c r="A126">
        <v>124</v>
      </c>
      <c r="B126">
        <v>3055</v>
      </c>
      <c r="C126" t="s">
        <v>331</v>
      </c>
      <c r="D126">
        <v>8</v>
      </c>
      <c r="E126">
        <v>60</v>
      </c>
      <c r="F126">
        <v>15</v>
      </c>
      <c r="G126" t="s">
        <v>1004</v>
      </c>
      <c r="H126">
        <v>16</v>
      </c>
      <c r="I126">
        <v>0</v>
      </c>
      <c r="J126">
        <v>999</v>
      </c>
      <c r="K126">
        <v>999</v>
      </c>
      <c r="L126">
        <v>60</v>
      </c>
      <c r="M126">
        <v>0</v>
      </c>
      <c r="N126" t="str">
        <f t="shared" si="2"/>
        <v>K099</v>
      </c>
      <c r="O126">
        <f t="shared" si="3"/>
        <v>0</v>
      </c>
      <c r="S126" s="18" t="s">
        <v>78</v>
      </c>
    </row>
    <row r="127" spans="1:19" x14ac:dyDescent="0.25">
      <c r="A127">
        <v>125</v>
      </c>
      <c r="B127">
        <v>3057</v>
      </c>
      <c r="C127" t="s">
        <v>331</v>
      </c>
      <c r="D127">
        <v>8</v>
      </c>
      <c r="E127">
        <v>60</v>
      </c>
      <c r="F127">
        <v>15</v>
      </c>
      <c r="G127" t="s">
        <v>1005</v>
      </c>
      <c r="H127">
        <v>18</v>
      </c>
      <c r="I127">
        <v>0</v>
      </c>
      <c r="J127">
        <v>999</v>
      </c>
      <c r="K127">
        <v>999</v>
      </c>
      <c r="L127">
        <v>60</v>
      </c>
      <c r="M127">
        <v>0</v>
      </c>
      <c r="N127" t="str">
        <f t="shared" si="2"/>
        <v>K106</v>
      </c>
      <c r="O127">
        <f t="shared" si="3"/>
        <v>0</v>
      </c>
      <c r="S127" s="18" t="s">
        <v>79</v>
      </c>
    </row>
    <row r="128" spans="1:19" x14ac:dyDescent="0.25">
      <c r="A128">
        <v>126</v>
      </c>
      <c r="B128">
        <v>3058</v>
      </c>
      <c r="C128" t="s">
        <v>331</v>
      </c>
      <c r="D128">
        <v>8</v>
      </c>
      <c r="E128">
        <v>180</v>
      </c>
      <c r="F128">
        <v>15</v>
      </c>
      <c r="G128" t="s">
        <v>1006</v>
      </c>
      <c r="H128">
        <v>46</v>
      </c>
      <c r="I128">
        <v>0</v>
      </c>
      <c r="J128">
        <v>999</v>
      </c>
      <c r="K128">
        <v>999</v>
      </c>
      <c r="L128">
        <v>180</v>
      </c>
      <c r="M128">
        <v>0</v>
      </c>
      <c r="N128" t="str">
        <f t="shared" si="2"/>
        <v>K15A</v>
      </c>
      <c r="O128">
        <f t="shared" si="3"/>
        <v>0</v>
      </c>
      <c r="S128" s="18" t="s">
        <v>80</v>
      </c>
    </row>
    <row r="129" spans="1:19" x14ac:dyDescent="0.25">
      <c r="A129">
        <v>127</v>
      </c>
      <c r="B129">
        <v>3060</v>
      </c>
      <c r="C129" t="s">
        <v>331</v>
      </c>
      <c r="D129">
        <v>8</v>
      </c>
      <c r="E129">
        <v>180</v>
      </c>
      <c r="F129">
        <v>15</v>
      </c>
      <c r="G129" t="s">
        <v>1007</v>
      </c>
      <c r="H129">
        <v>43</v>
      </c>
      <c r="I129">
        <v>0</v>
      </c>
      <c r="J129">
        <v>999</v>
      </c>
      <c r="K129">
        <v>999</v>
      </c>
      <c r="L129">
        <v>180</v>
      </c>
      <c r="M129">
        <v>0</v>
      </c>
      <c r="N129" t="str">
        <f t="shared" si="2"/>
        <v>K15B</v>
      </c>
      <c r="O129">
        <f t="shared" si="3"/>
        <v>0</v>
      </c>
      <c r="S129" s="18" t="s">
        <v>81</v>
      </c>
    </row>
    <row r="130" spans="1:19" x14ac:dyDescent="0.25">
      <c r="A130">
        <v>128</v>
      </c>
      <c r="B130">
        <v>3062</v>
      </c>
      <c r="C130" t="s">
        <v>331</v>
      </c>
      <c r="D130">
        <v>8</v>
      </c>
      <c r="E130">
        <v>180</v>
      </c>
      <c r="F130">
        <v>15</v>
      </c>
      <c r="G130" t="s">
        <v>1008</v>
      </c>
      <c r="H130">
        <v>43</v>
      </c>
      <c r="I130">
        <v>0</v>
      </c>
      <c r="J130">
        <v>999</v>
      </c>
      <c r="K130">
        <v>999</v>
      </c>
      <c r="L130">
        <v>180</v>
      </c>
      <c r="M130">
        <v>0</v>
      </c>
      <c r="N130" t="str">
        <f t="shared" si="2"/>
        <v>K15C</v>
      </c>
      <c r="O130">
        <f t="shared" si="3"/>
        <v>0</v>
      </c>
      <c r="S130" s="18" t="s">
        <v>82</v>
      </c>
    </row>
    <row r="131" spans="1:19" x14ac:dyDescent="0.25">
      <c r="A131">
        <v>129</v>
      </c>
      <c r="B131">
        <v>3064</v>
      </c>
      <c r="C131" t="s">
        <v>331</v>
      </c>
      <c r="D131">
        <v>8</v>
      </c>
      <c r="E131">
        <v>90</v>
      </c>
      <c r="F131">
        <v>15</v>
      </c>
      <c r="G131" t="s">
        <v>1009</v>
      </c>
      <c r="H131">
        <v>37</v>
      </c>
      <c r="I131">
        <v>0</v>
      </c>
      <c r="J131">
        <v>999</v>
      </c>
      <c r="K131">
        <v>999</v>
      </c>
      <c r="L131">
        <v>90</v>
      </c>
      <c r="M131">
        <v>0</v>
      </c>
      <c r="N131" t="str">
        <f t="shared" ref="N131:N194" si="4">LEFT(G131,LEN(G131)-2)</f>
        <v>K15K</v>
      </c>
      <c r="O131">
        <f t="shared" ref="O131:O194" si="5">M131</f>
        <v>0</v>
      </c>
      <c r="S131" s="18" t="s">
        <v>83</v>
      </c>
    </row>
    <row r="132" spans="1:19" x14ac:dyDescent="0.25">
      <c r="A132">
        <v>130</v>
      </c>
      <c r="B132">
        <v>3066</v>
      </c>
      <c r="C132" t="s">
        <v>331</v>
      </c>
      <c r="D132">
        <v>8</v>
      </c>
      <c r="E132">
        <v>180</v>
      </c>
      <c r="F132">
        <v>15</v>
      </c>
      <c r="G132" t="s">
        <v>1010</v>
      </c>
      <c r="H132">
        <v>45</v>
      </c>
      <c r="I132">
        <v>0</v>
      </c>
      <c r="J132">
        <v>999</v>
      </c>
      <c r="K132">
        <v>999</v>
      </c>
      <c r="L132">
        <v>180</v>
      </c>
      <c r="M132">
        <v>0</v>
      </c>
      <c r="N132" t="str">
        <f t="shared" si="4"/>
        <v>K90A</v>
      </c>
      <c r="O132">
        <f t="shared" si="5"/>
        <v>0</v>
      </c>
      <c r="S132" s="18" t="s">
        <v>84</v>
      </c>
    </row>
    <row r="133" spans="1:19" x14ac:dyDescent="0.25">
      <c r="A133">
        <v>131</v>
      </c>
      <c r="B133">
        <v>3068</v>
      </c>
      <c r="C133" t="s">
        <v>331</v>
      </c>
      <c r="D133">
        <v>8</v>
      </c>
      <c r="E133">
        <v>180</v>
      </c>
      <c r="F133">
        <v>15</v>
      </c>
      <c r="G133" t="s">
        <v>1011</v>
      </c>
      <c r="H133">
        <v>36</v>
      </c>
      <c r="I133">
        <v>0</v>
      </c>
      <c r="J133">
        <v>999</v>
      </c>
      <c r="K133">
        <v>999</v>
      </c>
      <c r="L133">
        <v>180</v>
      </c>
      <c r="M133">
        <v>0</v>
      </c>
      <c r="N133" t="str">
        <f t="shared" si="4"/>
        <v>K90B</v>
      </c>
      <c r="O133">
        <f t="shared" si="5"/>
        <v>0</v>
      </c>
      <c r="S133" s="18" t="s">
        <v>85</v>
      </c>
    </row>
    <row r="134" spans="1:19" x14ac:dyDescent="0.25">
      <c r="A134">
        <v>132</v>
      </c>
      <c r="B134">
        <v>3070</v>
      </c>
      <c r="C134" t="s">
        <v>331</v>
      </c>
      <c r="D134">
        <v>8</v>
      </c>
      <c r="E134">
        <v>90</v>
      </c>
      <c r="F134">
        <v>15</v>
      </c>
      <c r="G134" t="s">
        <v>1012</v>
      </c>
      <c r="H134">
        <v>36</v>
      </c>
      <c r="I134">
        <v>0</v>
      </c>
      <c r="J134">
        <v>999</v>
      </c>
      <c r="K134">
        <v>999</v>
      </c>
      <c r="L134">
        <v>90</v>
      </c>
      <c r="M134">
        <v>0</v>
      </c>
      <c r="N134" t="str">
        <f t="shared" si="4"/>
        <v>K90C</v>
      </c>
      <c r="O134">
        <f t="shared" si="5"/>
        <v>0</v>
      </c>
      <c r="S134" s="18" t="s">
        <v>86</v>
      </c>
    </row>
    <row r="135" spans="1:19" x14ac:dyDescent="0.25">
      <c r="A135">
        <v>133</v>
      </c>
      <c r="B135">
        <v>3072</v>
      </c>
      <c r="C135" t="s">
        <v>331</v>
      </c>
      <c r="D135">
        <v>8</v>
      </c>
      <c r="E135">
        <v>90</v>
      </c>
      <c r="F135">
        <v>15</v>
      </c>
      <c r="G135" t="s">
        <v>1013</v>
      </c>
      <c r="H135">
        <v>45</v>
      </c>
      <c r="I135">
        <v>0</v>
      </c>
      <c r="J135">
        <v>999</v>
      </c>
      <c r="K135">
        <v>999</v>
      </c>
      <c r="L135">
        <v>90</v>
      </c>
      <c r="M135">
        <v>0</v>
      </c>
      <c r="N135" t="str">
        <f t="shared" si="4"/>
        <v>K90D</v>
      </c>
      <c r="O135">
        <f t="shared" si="5"/>
        <v>0</v>
      </c>
      <c r="S135" s="18" t="s">
        <v>87</v>
      </c>
    </row>
    <row r="136" spans="1:19" x14ac:dyDescent="0.25">
      <c r="A136">
        <v>134</v>
      </c>
      <c r="B136">
        <v>3074</v>
      </c>
      <c r="C136" t="s">
        <v>827</v>
      </c>
      <c r="D136">
        <v>3</v>
      </c>
      <c r="E136">
        <v>18</v>
      </c>
      <c r="F136">
        <v>15</v>
      </c>
      <c r="G136" t="s">
        <v>1014</v>
      </c>
      <c r="H136">
        <v>1</v>
      </c>
      <c r="I136">
        <v>0</v>
      </c>
      <c r="J136">
        <v>999</v>
      </c>
      <c r="K136">
        <v>999</v>
      </c>
      <c r="L136">
        <v>18</v>
      </c>
      <c r="M136">
        <v>0</v>
      </c>
      <c r="N136" t="str">
        <f t="shared" si="4"/>
        <v>KA-B</v>
      </c>
      <c r="O136">
        <f t="shared" si="5"/>
        <v>0</v>
      </c>
      <c r="S136" s="18" t="s">
        <v>88</v>
      </c>
    </row>
    <row r="137" spans="1:19" x14ac:dyDescent="0.25">
      <c r="A137">
        <v>135</v>
      </c>
      <c r="B137">
        <v>3077</v>
      </c>
      <c r="C137" t="s">
        <v>827</v>
      </c>
      <c r="D137">
        <v>3</v>
      </c>
      <c r="E137">
        <v>16</v>
      </c>
      <c r="F137">
        <v>15</v>
      </c>
      <c r="G137" t="s">
        <v>1015</v>
      </c>
      <c r="H137">
        <v>1</v>
      </c>
      <c r="I137">
        <v>0</v>
      </c>
      <c r="J137">
        <v>999</v>
      </c>
      <c r="K137">
        <v>999</v>
      </c>
      <c r="L137">
        <v>16.359998999999899</v>
      </c>
      <c r="M137">
        <v>0</v>
      </c>
      <c r="N137" t="str">
        <f t="shared" si="4"/>
        <v>KB-A</v>
      </c>
      <c r="O137">
        <f t="shared" si="5"/>
        <v>0</v>
      </c>
      <c r="S137" s="18" t="s">
        <v>89</v>
      </c>
    </row>
    <row r="138" spans="1:19" x14ac:dyDescent="0.25">
      <c r="A138">
        <v>136</v>
      </c>
      <c r="B138">
        <v>3078</v>
      </c>
      <c r="C138" t="s">
        <v>331</v>
      </c>
      <c r="D138">
        <v>8</v>
      </c>
      <c r="E138">
        <v>60</v>
      </c>
      <c r="F138">
        <v>15</v>
      </c>
      <c r="G138" t="s">
        <v>433</v>
      </c>
      <c r="H138">
        <v>60</v>
      </c>
      <c r="I138">
        <v>0</v>
      </c>
      <c r="J138">
        <v>60</v>
      </c>
      <c r="K138">
        <v>60</v>
      </c>
      <c r="L138">
        <v>60</v>
      </c>
      <c r="M138">
        <v>0</v>
      </c>
      <c r="N138" t="str">
        <f t="shared" si="4"/>
        <v>KPRD</v>
      </c>
      <c r="O138">
        <f t="shared" si="5"/>
        <v>0</v>
      </c>
      <c r="S138" s="18" t="s">
        <v>90</v>
      </c>
    </row>
    <row r="139" spans="1:19" x14ac:dyDescent="0.25">
      <c r="A139">
        <v>137</v>
      </c>
      <c r="B139">
        <v>4001</v>
      </c>
      <c r="C139" t="s">
        <v>331</v>
      </c>
      <c r="D139">
        <v>8</v>
      </c>
      <c r="E139">
        <v>25</v>
      </c>
      <c r="F139">
        <v>15</v>
      </c>
      <c r="G139" t="s">
        <v>434</v>
      </c>
      <c r="H139">
        <v>72</v>
      </c>
      <c r="I139">
        <v>0</v>
      </c>
      <c r="J139">
        <v>18</v>
      </c>
      <c r="K139">
        <v>20</v>
      </c>
      <c r="L139">
        <v>25.710000999999899</v>
      </c>
      <c r="M139">
        <v>0</v>
      </c>
      <c r="N139" t="str">
        <f t="shared" si="4"/>
        <v>M001</v>
      </c>
      <c r="O139">
        <f t="shared" si="5"/>
        <v>0</v>
      </c>
      <c r="S139" s="18" t="s">
        <v>91</v>
      </c>
    </row>
    <row r="140" spans="1:19" x14ac:dyDescent="0.25">
      <c r="A140">
        <v>138</v>
      </c>
      <c r="B140">
        <v>4002</v>
      </c>
      <c r="C140" t="s">
        <v>331</v>
      </c>
      <c r="D140">
        <v>8</v>
      </c>
      <c r="E140">
        <v>18</v>
      </c>
      <c r="F140">
        <v>15</v>
      </c>
      <c r="G140" t="s">
        <v>435</v>
      </c>
      <c r="H140">
        <v>35</v>
      </c>
      <c r="I140">
        <v>0</v>
      </c>
      <c r="J140">
        <v>25.710000999999899</v>
      </c>
      <c r="K140">
        <v>20</v>
      </c>
      <c r="L140">
        <v>18</v>
      </c>
      <c r="M140">
        <v>0</v>
      </c>
      <c r="N140" t="str">
        <f t="shared" si="4"/>
        <v>M001</v>
      </c>
      <c r="O140">
        <f t="shared" si="5"/>
        <v>0</v>
      </c>
      <c r="S140" s="18" t="s">
        <v>92</v>
      </c>
    </row>
    <row r="141" spans="1:19" x14ac:dyDescent="0.25">
      <c r="A141">
        <v>139</v>
      </c>
      <c r="B141">
        <v>4003</v>
      </c>
      <c r="C141" t="s">
        <v>331</v>
      </c>
      <c r="D141">
        <v>8</v>
      </c>
      <c r="E141">
        <v>30</v>
      </c>
      <c r="F141">
        <v>15</v>
      </c>
      <c r="G141" t="s">
        <v>436</v>
      </c>
      <c r="H141">
        <v>91</v>
      </c>
      <c r="I141">
        <v>0</v>
      </c>
      <c r="J141">
        <v>30</v>
      </c>
      <c r="K141">
        <v>30</v>
      </c>
      <c r="L141">
        <v>30</v>
      </c>
      <c r="M141">
        <v>0</v>
      </c>
      <c r="N141" t="str">
        <f t="shared" si="4"/>
        <v>M002</v>
      </c>
      <c r="O141">
        <f t="shared" si="5"/>
        <v>0</v>
      </c>
      <c r="S141" s="18" t="s">
        <v>93</v>
      </c>
    </row>
    <row r="142" spans="1:19" x14ac:dyDescent="0.25">
      <c r="A142">
        <v>140</v>
      </c>
      <c r="B142">
        <v>4004</v>
      </c>
      <c r="C142" t="s">
        <v>331</v>
      </c>
      <c r="D142">
        <v>8</v>
      </c>
      <c r="E142">
        <v>30</v>
      </c>
      <c r="F142">
        <v>15</v>
      </c>
      <c r="G142" t="s">
        <v>437</v>
      </c>
      <c r="H142">
        <v>93</v>
      </c>
      <c r="I142">
        <v>0</v>
      </c>
      <c r="J142">
        <v>30</v>
      </c>
      <c r="K142">
        <v>30</v>
      </c>
      <c r="L142">
        <v>30</v>
      </c>
      <c r="M142">
        <v>0</v>
      </c>
      <c r="N142" t="str">
        <f t="shared" si="4"/>
        <v>M002</v>
      </c>
      <c r="O142">
        <f t="shared" si="5"/>
        <v>0</v>
      </c>
      <c r="S142" s="18" t="s">
        <v>94</v>
      </c>
    </row>
    <row r="143" spans="1:19" x14ac:dyDescent="0.25">
      <c r="A143">
        <v>141</v>
      </c>
      <c r="B143">
        <v>4005</v>
      </c>
      <c r="C143" t="s">
        <v>331</v>
      </c>
      <c r="D143">
        <v>8</v>
      </c>
      <c r="E143">
        <v>90</v>
      </c>
      <c r="F143">
        <v>15</v>
      </c>
      <c r="G143" t="s">
        <v>438</v>
      </c>
      <c r="H143">
        <v>78</v>
      </c>
      <c r="I143">
        <v>0</v>
      </c>
      <c r="J143">
        <v>90</v>
      </c>
      <c r="K143">
        <v>90</v>
      </c>
      <c r="L143">
        <v>90</v>
      </c>
      <c r="M143">
        <v>0</v>
      </c>
      <c r="N143" t="str">
        <f t="shared" si="4"/>
        <v>M003</v>
      </c>
      <c r="O143">
        <f t="shared" si="5"/>
        <v>0</v>
      </c>
      <c r="S143" s="18" t="s">
        <v>95</v>
      </c>
    </row>
    <row r="144" spans="1:19" x14ac:dyDescent="0.25">
      <c r="A144">
        <v>142</v>
      </c>
      <c r="B144">
        <v>4006</v>
      </c>
      <c r="C144" t="s">
        <v>331</v>
      </c>
      <c r="D144">
        <v>8</v>
      </c>
      <c r="E144">
        <v>30</v>
      </c>
      <c r="F144">
        <v>15</v>
      </c>
      <c r="G144" t="s">
        <v>439</v>
      </c>
      <c r="H144">
        <v>79</v>
      </c>
      <c r="I144">
        <v>0</v>
      </c>
      <c r="J144">
        <v>30</v>
      </c>
      <c r="K144">
        <v>30</v>
      </c>
      <c r="L144">
        <v>30</v>
      </c>
      <c r="M144">
        <v>0</v>
      </c>
      <c r="N144" t="str">
        <f t="shared" si="4"/>
        <v>M003</v>
      </c>
      <c r="O144">
        <f t="shared" si="5"/>
        <v>0</v>
      </c>
      <c r="S144" s="18" t="s">
        <v>96</v>
      </c>
    </row>
    <row r="145" spans="1:19" x14ac:dyDescent="0.25">
      <c r="A145">
        <v>143</v>
      </c>
      <c r="B145">
        <v>4007</v>
      </c>
      <c r="C145" t="s">
        <v>331</v>
      </c>
      <c r="D145">
        <v>8</v>
      </c>
      <c r="E145">
        <v>36</v>
      </c>
      <c r="F145">
        <v>15</v>
      </c>
      <c r="G145" t="s">
        <v>440</v>
      </c>
      <c r="H145">
        <v>87</v>
      </c>
      <c r="I145">
        <v>0</v>
      </c>
      <c r="J145">
        <v>45</v>
      </c>
      <c r="K145">
        <v>45</v>
      </c>
      <c r="L145">
        <v>36</v>
      </c>
      <c r="M145">
        <v>0</v>
      </c>
      <c r="N145" t="str">
        <f t="shared" si="4"/>
        <v>M004</v>
      </c>
      <c r="O145">
        <f t="shared" si="5"/>
        <v>0</v>
      </c>
      <c r="S145" s="18" t="s">
        <v>97</v>
      </c>
    </row>
    <row r="146" spans="1:19" x14ac:dyDescent="0.25">
      <c r="A146">
        <v>144</v>
      </c>
      <c r="B146">
        <v>4008</v>
      </c>
      <c r="C146" t="s">
        <v>331</v>
      </c>
      <c r="D146">
        <v>8</v>
      </c>
      <c r="E146">
        <v>45</v>
      </c>
      <c r="F146">
        <v>15</v>
      </c>
      <c r="G146" t="s">
        <v>441</v>
      </c>
      <c r="H146">
        <v>51</v>
      </c>
      <c r="I146">
        <v>0</v>
      </c>
      <c r="J146">
        <v>36</v>
      </c>
      <c r="K146">
        <v>45</v>
      </c>
      <c r="L146">
        <v>45</v>
      </c>
      <c r="M146">
        <v>0</v>
      </c>
      <c r="N146" t="str">
        <f t="shared" si="4"/>
        <v>M004</v>
      </c>
      <c r="O146">
        <f t="shared" si="5"/>
        <v>0</v>
      </c>
      <c r="S146" s="18" t="s">
        <v>98</v>
      </c>
    </row>
    <row r="147" spans="1:19" x14ac:dyDescent="0.25">
      <c r="A147">
        <v>145</v>
      </c>
      <c r="B147">
        <v>4009</v>
      </c>
      <c r="C147" t="s">
        <v>331</v>
      </c>
      <c r="D147">
        <v>8</v>
      </c>
      <c r="E147">
        <v>15</v>
      </c>
      <c r="F147">
        <v>15</v>
      </c>
      <c r="G147" t="s">
        <v>442</v>
      </c>
      <c r="H147">
        <v>121</v>
      </c>
      <c r="I147">
        <v>0</v>
      </c>
      <c r="J147">
        <v>15</v>
      </c>
      <c r="K147">
        <v>15</v>
      </c>
      <c r="L147">
        <v>15</v>
      </c>
      <c r="M147">
        <v>0</v>
      </c>
      <c r="N147" t="str">
        <f t="shared" si="4"/>
        <v>M005</v>
      </c>
      <c r="O147">
        <f t="shared" si="5"/>
        <v>0</v>
      </c>
      <c r="S147" s="18" t="s">
        <v>99</v>
      </c>
    </row>
    <row r="148" spans="1:19" x14ac:dyDescent="0.25">
      <c r="A148">
        <v>146</v>
      </c>
      <c r="B148">
        <v>4010</v>
      </c>
      <c r="C148" t="s">
        <v>331</v>
      </c>
      <c r="D148">
        <v>8</v>
      </c>
      <c r="E148">
        <v>15</v>
      </c>
      <c r="F148">
        <v>15</v>
      </c>
      <c r="G148" t="s">
        <v>443</v>
      </c>
      <c r="H148">
        <v>81</v>
      </c>
      <c r="I148">
        <v>0</v>
      </c>
      <c r="J148">
        <v>15</v>
      </c>
      <c r="K148">
        <v>15</v>
      </c>
      <c r="L148">
        <v>15</v>
      </c>
      <c r="M148">
        <v>0</v>
      </c>
      <c r="N148" t="str">
        <f t="shared" si="4"/>
        <v>M005</v>
      </c>
      <c r="O148">
        <f t="shared" si="5"/>
        <v>0</v>
      </c>
      <c r="S148" s="18" t="s">
        <v>100</v>
      </c>
    </row>
    <row r="149" spans="1:19" x14ac:dyDescent="0.25">
      <c r="A149">
        <v>147</v>
      </c>
      <c r="B149">
        <v>4011</v>
      </c>
      <c r="C149" t="s">
        <v>331</v>
      </c>
      <c r="D149">
        <v>8</v>
      </c>
      <c r="E149">
        <v>10</v>
      </c>
      <c r="F149">
        <v>15</v>
      </c>
      <c r="G149" t="s">
        <v>444</v>
      </c>
      <c r="H149">
        <v>84</v>
      </c>
      <c r="I149">
        <v>0</v>
      </c>
      <c r="J149">
        <v>90</v>
      </c>
      <c r="K149">
        <v>21.18</v>
      </c>
      <c r="L149">
        <v>10.59</v>
      </c>
      <c r="M149">
        <v>0</v>
      </c>
      <c r="N149" t="str">
        <f t="shared" si="4"/>
        <v>M007</v>
      </c>
      <c r="O149">
        <f t="shared" si="5"/>
        <v>0</v>
      </c>
      <c r="S149" s="18" t="s">
        <v>101</v>
      </c>
    </row>
    <row r="150" spans="1:19" x14ac:dyDescent="0.25">
      <c r="A150">
        <v>148</v>
      </c>
      <c r="B150">
        <v>4012</v>
      </c>
      <c r="C150" t="s">
        <v>331</v>
      </c>
      <c r="D150">
        <v>8</v>
      </c>
      <c r="E150">
        <v>90</v>
      </c>
      <c r="F150">
        <v>15</v>
      </c>
      <c r="G150" t="s">
        <v>445</v>
      </c>
      <c r="H150">
        <v>99</v>
      </c>
      <c r="I150">
        <v>0</v>
      </c>
      <c r="J150">
        <v>10.59</v>
      </c>
      <c r="K150">
        <v>21.18</v>
      </c>
      <c r="L150">
        <v>90</v>
      </c>
      <c r="M150">
        <v>0</v>
      </c>
      <c r="N150" t="str">
        <f t="shared" si="4"/>
        <v>M007</v>
      </c>
      <c r="O150">
        <f t="shared" si="5"/>
        <v>0</v>
      </c>
      <c r="S150" s="18" t="s">
        <v>102</v>
      </c>
    </row>
    <row r="151" spans="1:19" x14ac:dyDescent="0.25">
      <c r="A151">
        <v>149</v>
      </c>
      <c r="B151">
        <v>4013</v>
      </c>
      <c r="C151" t="s">
        <v>331</v>
      </c>
      <c r="D151">
        <v>8</v>
      </c>
      <c r="E151">
        <v>15</v>
      </c>
      <c r="F151">
        <v>15</v>
      </c>
      <c r="G151" t="s">
        <v>446</v>
      </c>
      <c r="H151">
        <v>132</v>
      </c>
      <c r="I151">
        <v>0</v>
      </c>
      <c r="J151">
        <v>45</v>
      </c>
      <c r="K151">
        <v>30</v>
      </c>
      <c r="L151">
        <v>15</v>
      </c>
      <c r="M151">
        <v>0</v>
      </c>
      <c r="N151" t="str">
        <f t="shared" si="4"/>
        <v>M008</v>
      </c>
      <c r="O151">
        <f t="shared" si="5"/>
        <v>0</v>
      </c>
      <c r="S151" s="18" t="s">
        <v>103</v>
      </c>
    </row>
    <row r="152" spans="1:19" x14ac:dyDescent="0.25">
      <c r="A152">
        <v>150</v>
      </c>
      <c r="B152">
        <v>4014</v>
      </c>
      <c r="C152" t="s">
        <v>331</v>
      </c>
      <c r="D152">
        <v>8</v>
      </c>
      <c r="E152">
        <v>45</v>
      </c>
      <c r="F152">
        <v>15</v>
      </c>
      <c r="G152" t="s">
        <v>447</v>
      </c>
      <c r="H152">
        <v>141</v>
      </c>
      <c r="I152">
        <v>0</v>
      </c>
      <c r="J152">
        <v>15</v>
      </c>
      <c r="K152">
        <v>30</v>
      </c>
      <c r="L152">
        <v>45</v>
      </c>
      <c r="M152">
        <v>0</v>
      </c>
      <c r="N152" t="str">
        <f t="shared" si="4"/>
        <v>M008</v>
      </c>
      <c r="O152">
        <f t="shared" si="5"/>
        <v>0</v>
      </c>
      <c r="S152" s="18" t="s">
        <v>104</v>
      </c>
    </row>
    <row r="153" spans="1:19" x14ac:dyDescent="0.25">
      <c r="A153">
        <v>151</v>
      </c>
      <c r="B153">
        <v>4015</v>
      </c>
      <c r="C153" t="s">
        <v>449</v>
      </c>
      <c r="D153">
        <v>9</v>
      </c>
      <c r="E153">
        <v>30</v>
      </c>
      <c r="F153">
        <v>15</v>
      </c>
      <c r="G153" t="s">
        <v>448</v>
      </c>
      <c r="H153">
        <v>82</v>
      </c>
      <c r="I153">
        <v>0</v>
      </c>
      <c r="J153">
        <v>22.5</v>
      </c>
      <c r="K153">
        <v>30</v>
      </c>
      <c r="L153">
        <v>30</v>
      </c>
      <c r="M153">
        <v>0</v>
      </c>
      <c r="N153" t="str">
        <f t="shared" si="4"/>
        <v>M009</v>
      </c>
      <c r="O153">
        <f t="shared" si="5"/>
        <v>0</v>
      </c>
      <c r="S153" s="18" t="s">
        <v>105</v>
      </c>
    </row>
    <row r="154" spans="1:19" x14ac:dyDescent="0.25">
      <c r="A154">
        <v>152</v>
      </c>
      <c r="B154">
        <v>4016</v>
      </c>
      <c r="C154" t="s">
        <v>449</v>
      </c>
      <c r="D154">
        <v>9</v>
      </c>
      <c r="E154">
        <v>22</v>
      </c>
      <c r="F154">
        <v>15</v>
      </c>
      <c r="G154" t="s">
        <v>451</v>
      </c>
      <c r="H154">
        <v>82</v>
      </c>
      <c r="I154">
        <v>0</v>
      </c>
      <c r="J154">
        <v>30</v>
      </c>
      <c r="K154">
        <v>30</v>
      </c>
      <c r="L154">
        <v>22.5</v>
      </c>
      <c r="M154">
        <v>0</v>
      </c>
      <c r="N154" t="str">
        <f t="shared" si="4"/>
        <v>M009</v>
      </c>
      <c r="O154">
        <f t="shared" si="5"/>
        <v>0</v>
      </c>
      <c r="S154" s="18" t="s">
        <v>106</v>
      </c>
    </row>
    <row r="155" spans="1:19" x14ac:dyDescent="0.25">
      <c r="A155">
        <v>153</v>
      </c>
      <c r="B155">
        <v>4017</v>
      </c>
      <c r="C155" t="s">
        <v>331</v>
      </c>
      <c r="D155">
        <v>8</v>
      </c>
      <c r="E155">
        <v>10</v>
      </c>
      <c r="F155">
        <v>15</v>
      </c>
      <c r="G155" t="s">
        <v>452</v>
      </c>
      <c r="H155">
        <v>62</v>
      </c>
      <c r="I155">
        <v>0</v>
      </c>
      <c r="J155">
        <v>10</v>
      </c>
      <c r="K155">
        <v>10</v>
      </c>
      <c r="L155">
        <v>10</v>
      </c>
      <c r="M155">
        <v>0</v>
      </c>
      <c r="N155" t="str">
        <f t="shared" si="4"/>
        <v>M00A</v>
      </c>
      <c r="O155">
        <f t="shared" si="5"/>
        <v>0</v>
      </c>
      <c r="S155" s="18" t="s">
        <v>107</v>
      </c>
    </row>
    <row r="156" spans="1:19" x14ac:dyDescent="0.25">
      <c r="A156">
        <v>154</v>
      </c>
      <c r="B156">
        <v>4018</v>
      </c>
      <c r="C156" t="s">
        <v>331</v>
      </c>
      <c r="D156">
        <v>8</v>
      </c>
      <c r="E156">
        <v>10</v>
      </c>
      <c r="F156">
        <v>15</v>
      </c>
      <c r="G156" t="s">
        <v>453</v>
      </c>
      <c r="H156">
        <v>64</v>
      </c>
      <c r="I156">
        <v>0</v>
      </c>
      <c r="J156">
        <v>10</v>
      </c>
      <c r="K156">
        <v>10</v>
      </c>
      <c r="L156">
        <v>10</v>
      </c>
      <c r="M156">
        <v>0</v>
      </c>
      <c r="N156" t="str">
        <f t="shared" si="4"/>
        <v>M00A</v>
      </c>
      <c r="O156">
        <f t="shared" si="5"/>
        <v>0</v>
      </c>
      <c r="S156" s="18" t="s">
        <v>108</v>
      </c>
    </row>
    <row r="157" spans="1:19" x14ac:dyDescent="0.25">
      <c r="A157">
        <v>155</v>
      </c>
      <c r="B157">
        <v>4019</v>
      </c>
      <c r="C157" t="s">
        <v>331</v>
      </c>
      <c r="D157">
        <v>8</v>
      </c>
      <c r="E157">
        <v>10</v>
      </c>
      <c r="F157">
        <v>15</v>
      </c>
      <c r="G157" t="s">
        <v>454</v>
      </c>
      <c r="H157">
        <v>101</v>
      </c>
      <c r="I157">
        <v>0</v>
      </c>
      <c r="J157">
        <v>10</v>
      </c>
      <c r="K157">
        <v>10.59</v>
      </c>
      <c r="L157">
        <v>10.59</v>
      </c>
      <c r="M157">
        <v>1</v>
      </c>
      <c r="N157" t="str">
        <f t="shared" si="4"/>
        <v>M00B</v>
      </c>
      <c r="O157">
        <f t="shared" si="5"/>
        <v>1</v>
      </c>
      <c r="S157" s="18" t="s">
        <v>109</v>
      </c>
    </row>
    <row r="158" spans="1:19" x14ac:dyDescent="0.25">
      <c r="A158">
        <v>156</v>
      </c>
      <c r="B158">
        <v>4020</v>
      </c>
      <c r="C158" t="s">
        <v>331</v>
      </c>
      <c r="D158">
        <v>8</v>
      </c>
      <c r="E158">
        <v>10</v>
      </c>
      <c r="F158">
        <v>15</v>
      </c>
      <c r="G158" t="s">
        <v>455</v>
      </c>
      <c r="H158">
        <v>103</v>
      </c>
      <c r="I158">
        <v>0</v>
      </c>
      <c r="J158">
        <v>10.59</v>
      </c>
      <c r="K158">
        <v>10.59</v>
      </c>
      <c r="L158">
        <v>10</v>
      </c>
      <c r="M158">
        <v>1</v>
      </c>
      <c r="N158" t="str">
        <f t="shared" si="4"/>
        <v>M00B</v>
      </c>
      <c r="O158">
        <f t="shared" si="5"/>
        <v>1</v>
      </c>
      <c r="S158" s="18" t="s">
        <v>110</v>
      </c>
    </row>
    <row r="159" spans="1:19" x14ac:dyDescent="0.25">
      <c r="A159">
        <v>157</v>
      </c>
      <c r="B159">
        <v>4021</v>
      </c>
      <c r="C159" t="s">
        <v>331</v>
      </c>
      <c r="D159">
        <v>8</v>
      </c>
      <c r="E159">
        <v>10</v>
      </c>
      <c r="F159">
        <v>15</v>
      </c>
      <c r="G159" t="s">
        <v>456</v>
      </c>
      <c r="H159">
        <v>80</v>
      </c>
      <c r="I159">
        <v>0</v>
      </c>
      <c r="J159">
        <v>10.59</v>
      </c>
      <c r="K159">
        <v>10.59</v>
      </c>
      <c r="L159">
        <v>10</v>
      </c>
      <c r="M159">
        <v>0</v>
      </c>
      <c r="N159" t="str">
        <f t="shared" si="4"/>
        <v>M00C</v>
      </c>
      <c r="O159">
        <f t="shared" si="5"/>
        <v>0</v>
      </c>
      <c r="S159" s="18" t="s">
        <v>111</v>
      </c>
    </row>
    <row r="160" spans="1:19" x14ac:dyDescent="0.25">
      <c r="A160">
        <v>158</v>
      </c>
      <c r="B160">
        <v>4022</v>
      </c>
      <c r="C160" t="s">
        <v>331</v>
      </c>
      <c r="D160">
        <v>8</v>
      </c>
      <c r="E160">
        <v>10</v>
      </c>
      <c r="F160">
        <v>15</v>
      </c>
      <c r="G160" t="s">
        <v>457</v>
      </c>
      <c r="H160">
        <v>75</v>
      </c>
      <c r="I160">
        <v>0</v>
      </c>
      <c r="J160">
        <v>10</v>
      </c>
      <c r="K160">
        <v>10.59</v>
      </c>
      <c r="L160">
        <v>10.59</v>
      </c>
      <c r="M160">
        <v>0</v>
      </c>
      <c r="N160" t="str">
        <f t="shared" si="4"/>
        <v>M00C</v>
      </c>
      <c r="O160">
        <f t="shared" si="5"/>
        <v>0</v>
      </c>
      <c r="S160" s="18" t="s">
        <v>112</v>
      </c>
    </row>
    <row r="161" spans="1:19" x14ac:dyDescent="0.25">
      <c r="A161">
        <v>159</v>
      </c>
      <c r="B161">
        <v>4023</v>
      </c>
      <c r="C161" t="s">
        <v>331</v>
      </c>
      <c r="D161">
        <v>8</v>
      </c>
      <c r="E161">
        <v>10</v>
      </c>
      <c r="F161">
        <v>15</v>
      </c>
      <c r="G161" t="s">
        <v>458</v>
      </c>
      <c r="H161">
        <v>91</v>
      </c>
      <c r="I161">
        <v>0</v>
      </c>
      <c r="J161">
        <v>10.59</v>
      </c>
      <c r="K161">
        <v>10.59</v>
      </c>
      <c r="L161">
        <v>10.59</v>
      </c>
      <c r="M161">
        <v>0</v>
      </c>
      <c r="N161" t="str">
        <f t="shared" si="4"/>
        <v>M00D</v>
      </c>
      <c r="O161">
        <f t="shared" si="5"/>
        <v>0</v>
      </c>
      <c r="S161" s="18" t="s">
        <v>113</v>
      </c>
    </row>
    <row r="162" spans="1:19" x14ac:dyDescent="0.25">
      <c r="A162">
        <v>160</v>
      </c>
      <c r="B162">
        <v>4024</v>
      </c>
      <c r="C162" t="s">
        <v>331</v>
      </c>
      <c r="D162">
        <v>8</v>
      </c>
      <c r="E162">
        <v>10</v>
      </c>
      <c r="F162">
        <v>15</v>
      </c>
      <c r="G162" t="s">
        <v>459</v>
      </c>
      <c r="H162">
        <v>97</v>
      </c>
      <c r="I162">
        <v>0</v>
      </c>
      <c r="J162">
        <v>10.59</v>
      </c>
      <c r="K162">
        <v>10.59</v>
      </c>
      <c r="L162">
        <v>10.59</v>
      </c>
      <c r="M162">
        <v>0</v>
      </c>
      <c r="N162" t="str">
        <f t="shared" si="4"/>
        <v>M00D</v>
      </c>
      <c r="O162">
        <f t="shared" si="5"/>
        <v>0</v>
      </c>
      <c r="S162" s="18" t="s">
        <v>114</v>
      </c>
    </row>
    <row r="163" spans="1:19" x14ac:dyDescent="0.25">
      <c r="A163">
        <v>161</v>
      </c>
      <c r="B163">
        <v>4025</v>
      </c>
      <c r="C163" t="s">
        <v>331</v>
      </c>
      <c r="D163">
        <v>8</v>
      </c>
      <c r="E163">
        <v>6</v>
      </c>
      <c r="F163">
        <v>15</v>
      </c>
      <c r="G163" t="s">
        <v>460</v>
      </c>
      <c r="H163">
        <v>129</v>
      </c>
      <c r="I163">
        <v>0</v>
      </c>
      <c r="J163">
        <v>11.25</v>
      </c>
      <c r="K163">
        <v>11.25</v>
      </c>
      <c r="L163">
        <v>6.6700001000000002</v>
      </c>
      <c r="M163">
        <v>0</v>
      </c>
      <c r="N163" t="str">
        <f t="shared" si="4"/>
        <v>M00E</v>
      </c>
      <c r="O163">
        <f t="shared" si="5"/>
        <v>0</v>
      </c>
      <c r="S163" s="18" t="s">
        <v>115</v>
      </c>
    </row>
    <row r="164" spans="1:19" x14ac:dyDescent="0.25">
      <c r="A164">
        <v>162</v>
      </c>
      <c r="B164">
        <v>4026</v>
      </c>
      <c r="C164" t="s">
        <v>331</v>
      </c>
      <c r="D164">
        <v>8</v>
      </c>
      <c r="E164">
        <v>11</v>
      </c>
      <c r="F164">
        <v>15</v>
      </c>
      <c r="G164" t="s">
        <v>461</v>
      </c>
      <c r="H164">
        <v>123</v>
      </c>
      <c r="I164">
        <v>0</v>
      </c>
      <c r="J164">
        <v>6.6700001000000002</v>
      </c>
      <c r="K164">
        <v>11.25</v>
      </c>
      <c r="L164">
        <v>11.25</v>
      </c>
      <c r="M164">
        <v>0</v>
      </c>
      <c r="N164" t="str">
        <f t="shared" si="4"/>
        <v>M00E</v>
      </c>
      <c r="O164">
        <f t="shared" si="5"/>
        <v>0</v>
      </c>
      <c r="S164" s="18" t="s">
        <v>116</v>
      </c>
    </row>
    <row r="165" spans="1:19" x14ac:dyDescent="0.25">
      <c r="A165">
        <v>163</v>
      </c>
      <c r="B165">
        <v>4027</v>
      </c>
      <c r="C165" t="s">
        <v>331</v>
      </c>
      <c r="D165">
        <v>8</v>
      </c>
      <c r="E165">
        <v>9</v>
      </c>
      <c r="F165">
        <v>15</v>
      </c>
      <c r="G165" t="s">
        <v>462</v>
      </c>
      <c r="H165">
        <v>46</v>
      </c>
      <c r="I165">
        <v>0</v>
      </c>
      <c r="J165">
        <v>9</v>
      </c>
      <c r="K165">
        <v>9.4699992999999996</v>
      </c>
      <c r="L165">
        <v>9.4699992999999996</v>
      </c>
      <c r="M165">
        <v>0</v>
      </c>
      <c r="N165" t="str">
        <f t="shared" si="4"/>
        <v>M010</v>
      </c>
      <c r="O165">
        <f t="shared" si="5"/>
        <v>0</v>
      </c>
      <c r="S165" s="18" t="s">
        <v>117</v>
      </c>
    </row>
    <row r="166" spans="1:19" x14ac:dyDescent="0.25">
      <c r="A166">
        <v>164</v>
      </c>
      <c r="B166">
        <v>4028</v>
      </c>
      <c r="C166" t="s">
        <v>331</v>
      </c>
      <c r="D166">
        <v>8</v>
      </c>
      <c r="E166">
        <v>9</v>
      </c>
      <c r="F166">
        <v>15</v>
      </c>
      <c r="G166" t="s">
        <v>463</v>
      </c>
      <c r="H166">
        <v>29</v>
      </c>
      <c r="I166">
        <v>0</v>
      </c>
      <c r="J166">
        <v>9.4699992999999996</v>
      </c>
      <c r="K166">
        <v>9.4699992999999996</v>
      </c>
      <c r="L166">
        <v>9</v>
      </c>
      <c r="M166">
        <v>0</v>
      </c>
      <c r="N166" t="str">
        <f t="shared" si="4"/>
        <v>M010</v>
      </c>
      <c r="O166">
        <f t="shared" si="5"/>
        <v>0</v>
      </c>
      <c r="S166" s="18" t="s">
        <v>118</v>
      </c>
    </row>
    <row r="167" spans="1:19" x14ac:dyDescent="0.25">
      <c r="A167">
        <v>165</v>
      </c>
      <c r="B167">
        <v>4029</v>
      </c>
      <c r="C167" t="s">
        <v>331</v>
      </c>
      <c r="D167">
        <v>8</v>
      </c>
      <c r="E167">
        <v>15</v>
      </c>
      <c r="F167">
        <v>15</v>
      </c>
      <c r="G167" t="s">
        <v>464</v>
      </c>
      <c r="H167">
        <v>56</v>
      </c>
      <c r="I167">
        <v>0</v>
      </c>
      <c r="J167">
        <v>16.359998999999899</v>
      </c>
      <c r="K167">
        <v>16.359998999999899</v>
      </c>
      <c r="L167">
        <v>15</v>
      </c>
      <c r="M167">
        <v>0</v>
      </c>
      <c r="N167" t="str">
        <f t="shared" si="4"/>
        <v>M011</v>
      </c>
      <c r="O167">
        <f t="shared" si="5"/>
        <v>0</v>
      </c>
      <c r="S167" s="18" t="s">
        <v>119</v>
      </c>
    </row>
    <row r="168" spans="1:19" x14ac:dyDescent="0.25">
      <c r="A168">
        <v>166</v>
      </c>
      <c r="B168">
        <v>4030</v>
      </c>
      <c r="C168" t="s">
        <v>331</v>
      </c>
      <c r="D168">
        <v>8</v>
      </c>
      <c r="E168">
        <v>16</v>
      </c>
      <c r="F168">
        <v>15</v>
      </c>
      <c r="G168" t="s">
        <v>465</v>
      </c>
      <c r="H168">
        <v>46</v>
      </c>
      <c r="I168">
        <v>0</v>
      </c>
      <c r="J168">
        <v>15</v>
      </c>
      <c r="K168">
        <v>16.359998999999899</v>
      </c>
      <c r="L168">
        <v>16.359998999999899</v>
      </c>
      <c r="M168">
        <v>0</v>
      </c>
      <c r="N168" t="str">
        <f t="shared" si="4"/>
        <v>M011</v>
      </c>
      <c r="O168">
        <f t="shared" si="5"/>
        <v>0</v>
      </c>
      <c r="S168" s="18" t="s">
        <v>1188</v>
      </c>
    </row>
    <row r="169" spans="1:19" x14ac:dyDescent="0.25">
      <c r="A169">
        <v>167</v>
      </c>
      <c r="B169">
        <v>4031</v>
      </c>
      <c r="C169" t="s">
        <v>331</v>
      </c>
      <c r="D169">
        <v>8</v>
      </c>
      <c r="E169">
        <v>10</v>
      </c>
      <c r="F169">
        <v>15</v>
      </c>
      <c r="G169" t="s">
        <v>466</v>
      </c>
      <c r="H169">
        <v>38</v>
      </c>
      <c r="I169">
        <v>0</v>
      </c>
      <c r="J169">
        <v>11.25</v>
      </c>
      <c r="K169">
        <v>11.25</v>
      </c>
      <c r="L169">
        <v>10.59</v>
      </c>
      <c r="M169">
        <v>0</v>
      </c>
      <c r="N169" t="str">
        <f t="shared" si="4"/>
        <v>M012</v>
      </c>
      <c r="O169">
        <f t="shared" si="5"/>
        <v>0</v>
      </c>
      <c r="S169" s="18" t="s">
        <v>120</v>
      </c>
    </row>
    <row r="170" spans="1:19" x14ac:dyDescent="0.25">
      <c r="A170">
        <v>168</v>
      </c>
      <c r="B170">
        <v>4032</v>
      </c>
      <c r="C170" t="s">
        <v>331</v>
      </c>
      <c r="D170">
        <v>8</v>
      </c>
      <c r="E170">
        <v>11</v>
      </c>
      <c r="F170">
        <v>15</v>
      </c>
      <c r="G170" t="s">
        <v>467</v>
      </c>
      <c r="H170">
        <v>34</v>
      </c>
      <c r="I170">
        <v>0</v>
      </c>
      <c r="J170">
        <v>10.59</v>
      </c>
      <c r="K170">
        <v>11.25</v>
      </c>
      <c r="L170">
        <v>11.25</v>
      </c>
      <c r="M170">
        <v>0</v>
      </c>
      <c r="N170" t="str">
        <f t="shared" si="4"/>
        <v>M012</v>
      </c>
      <c r="O170">
        <f t="shared" si="5"/>
        <v>0</v>
      </c>
      <c r="S170" s="18" t="s">
        <v>121</v>
      </c>
    </row>
    <row r="171" spans="1:19" x14ac:dyDescent="0.25">
      <c r="A171">
        <v>169</v>
      </c>
      <c r="B171">
        <v>4033</v>
      </c>
      <c r="C171" t="s">
        <v>331</v>
      </c>
      <c r="D171">
        <v>8</v>
      </c>
      <c r="E171">
        <v>90</v>
      </c>
      <c r="F171">
        <v>15</v>
      </c>
      <c r="G171" t="s">
        <v>468</v>
      </c>
      <c r="H171">
        <v>72</v>
      </c>
      <c r="I171">
        <v>0</v>
      </c>
      <c r="J171">
        <v>60</v>
      </c>
      <c r="K171">
        <v>90</v>
      </c>
      <c r="L171">
        <v>90</v>
      </c>
      <c r="M171">
        <v>0</v>
      </c>
      <c r="N171" t="str">
        <f t="shared" si="4"/>
        <v>M013</v>
      </c>
      <c r="O171">
        <f t="shared" si="5"/>
        <v>0</v>
      </c>
      <c r="S171" s="18" t="s">
        <v>122</v>
      </c>
    </row>
    <row r="172" spans="1:19" x14ac:dyDescent="0.25">
      <c r="A172">
        <v>170</v>
      </c>
      <c r="B172">
        <v>4034</v>
      </c>
      <c r="C172" t="s">
        <v>331</v>
      </c>
      <c r="D172">
        <v>8</v>
      </c>
      <c r="E172">
        <v>60</v>
      </c>
      <c r="F172">
        <v>15</v>
      </c>
      <c r="G172" t="s">
        <v>469</v>
      </c>
      <c r="H172">
        <v>67</v>
      </c>
      <c r="I172">
        <v>0</v>
      </c>
      <c r="J172">
        <v>90</v>
      </c>
      <c r="K172">
        <v>90</v>
      </c>
      <c r="L172">
        <v>60</v>
      </c>
      <c r="M172">
        <v>0</v>
      </c>
      <c r="N172" t="str">
        <f t="shared" si="4"/>
        <v>M013</v>
      </c>
      <c r="O172">
        <f t="shared" si="5"/>
        <v>0</v>
      </c>
      <c r="S172" s="18" t="s">
        <v>123</v>
      </c>
    </row>
    <row r="173" spans="1:19" x14ac:dyDescent="0.25">
      <c r="A173">
        <v>171</v>
      </c>
      <c r="B173">
        <v>4035</v>
      </c>
      <c r="C173" t="s">
        <v>331</v>
      </c>
      <c r="D173">
        <v>8</v>
      </c>
      <c r="E173">
        <v>25</v>
      </c>
      <c r="F173">
        <v>15</v>
      </c>
      <c r="G173" t="s">
        <v>470</v>
      </c>
      <c r="H173">
        <v>38</v>
      </c>
      <c r="I173">
        <v>0</v>
      </c>
      <c r="J173">
        <v>20</v>
      </c>
      <c r="K173">
        <v>25.710000999999899</v>
      </c>
      <c r="L173">
        <v>25.710000999999899</v>
      </c>
      <c r="M173">
        <v>0</v>
      </c>
      <c r="N173" t="str">
        <f t="shared" si="4"/>
        <v>M014</v>
      </c>
      <c r="O173">
        <f t="shared" si="5"/>
        <v>0</v>
      </c>
      <c r="S173" s="18" t="s">
        <v>124</v>
      </c>
    </row>
    <row r="174" spans="1:19" x14ac:dyDescent="0.25">
      <c r="A174">
        <v>172</v>
      </c>
      <c r="B174">
        <v>4036</v>
      </c>
      <c r="C174" t="s">
        <v>331</v>
      </c>
      <c r="D174">
        <v>8</v>
      </c>
      <c r="E174">
        <v>20</v>
      </c>
      <c r="F174">
        <v>15</v>
      </c>
      <c r="G174" t="s">
        <v>471</v>
      </c>
      <c r="H174">
        <v>75</v>
      </c>
      <c r="I174">
        <v>0</v>
      </c>
      <c r="J174">
        <v>25.710000999999899</v>
      </c>
      <c r="K174">
        <v>25.710000999999899</v>
      </c>
      <c r="L174">
        <v>20</v>
      </c>
      <c r="M174">
        <v>0</v>
      </c>
      <c r="N174" t="str">
        <f t="shared" si="4"/>
        <v>M014</v>
      </c>
      <c r="O174">
        <f t="shared" si="5"/>
        <v>0</v>
      </c>
      <c r="S174" s="18" t="s">
        <v>125</v>
      </c>
    </row>
    <row r="175" spans="1:19" x14ac:dyDescent="0.25">
      <c r="A175">
        <v>173</v>
      </c>
      <c r="B175">
        <v>4037</v>
      </c>
      <c r="C175" t="s">
        <v>449</v>
      </c>
      <c r="D175">
        <v>9</v>
      </c>
      <c r="E175">
        <v>30</v>
      </c>
      <c r="F175">
        <v>15</v>
      </c>
      <c r="G175" t="s">
        <v>1016</v>
      </c>
      <c r="H175">
        <v>99</v>
      </c>
      <c r="I175">
        <v>0</v>
      </c>
      <c r="J175">
        <v>999</v>
      </c>
      <c r="K175">
        <v>999</v>
      </c>
      <c r="L175">
        <v>30</v>
      </c>
      <c r="M175">
        <v>0</v>
      </c>
      <c r="N175" t="str">
        <f t="shared" si="4"/>
        <v>M015</v>
      </c>
      <c r="O175">
        <f t="shared" si="5"/>
        <v>0</v>
      </c>
      <c r="S175" s="18" t="s">
        <v>126</v>
      </c>
    </row>
    <row r="176" spans="1:19" x14ac:dyDescent="0.25">
      <c r="A176">
        <v>174</v>
      </c>
      <c r="B176">
        <v>4039</v>
      </c>
      <c r="C176" t="s">
        <v>331</v>
      </c>
      <c r="D176">
        <v>8</v>
      </c>
      <c r="E176">
        <v>180</v>
      </c>
      <c r="F176">
        <v>15</v>
      </c>
      <c r="G176" t="s">
        <v>472</v>
      </c>
      <c r="H176">
        <v>119</v>
      </c>
      <c r="I176">
        <v>0</v>
      </c>
      <c r="J176">
        <v>22.5</v>
      </c>
      <c r="K176">
        <v>45</v>
      </c>
      <c r="L176">
        <v>180</v>
      </c>
      <c r="M176">
        <v>0</v>
      </c>
      <c r="N176" t="str">
        <f t="shared" si="4"/>
        <v>M016</v>
      </c>
      <c r="O176">
        <f t="shared" si="5"/>
        <v>0</v>
      </c>
      <c r="S176" s="18" t="s">
        <v>128</v>
      </c>
    </row>
    <row r="177" spans="1:19" x14ac:dyDescent="0.25">
      <c r="A177">
        <v>175</v>
      </c>
      <c r="B177">
        <v>4040</v>
      </c>
      <c r="C177" t="s">
        <v>331</v>
      </c>
      <c r="D177">
        <v>8</v>
      </c>
      <c r="E177">
        <v>22</v>
      </c>
      <c r="F177">
        <v>15</v>
      </c>
      <c r="G177" t="s">
        <v>473</v>
      </c>
      <c r="H177">
        <v>123</v>
      </c>
      <c r="I177">
        <v>0</v>
      </c>
      <c r="J177">
        <v>180</v>
      </c>
      <c r="K177">
        <v>45</v>
      </c>
      <c r="L177">
        <v>22.5</v>
      </c>
      <c r="M177">
        <v>0</v>
      </c>
      <c r="N177" t="str">
        <f t="shared" si="4"/>
        <v>M016</v>
      </c>
      <c r="O177">
        <f t="shared" si="5"/>
        <v>0</v>
      </c>
      <c r="S177" s="18" t="s">
        <v>130</v>
      </c>
    </row>
    <row r="178" spans="1:19" x14ac:dyDescent="0.25">
      <c r="A178">
        <v>176</v>
      </c>
      <c r="B178">
        <v>4041</v>
      </c>
      <c r="C178" t="s">
        <v>449</v>
      </c>
      <c r="D178">
        <v>9</v>
      </c>
      <c r="E178">
        <v>45</v>
      </c>
      <c r="F178">
        <v>15</v>
      </c>
      <c r="G178" t="s">
        <v>1017</v>
      </c>
      <c r="H178">
        <v>101</v>
      </c>
      <c r="I178">
        <v>0</v>
      </c>
      <c r="J178">
        <v>999</v>
      </c>
      <c r="K178">
        <v>999</v>
      </c>
      <c r="L178">
        <v>45</v>
      </c>
      <c r="M178">
        <v>0</v>
      </c>
      <c r="N178" t="str">
        <f t="shared" si="4"/>
        <v>M017</v>
      </c>
      <c r="O178">
        <f t="shared" si="5"/>
        <v>0</v>
      </c>
      <c r="S178" s="18" t="s">
        <v>131</v>
      </c>
    </row>
    <row r="179" spans="1:19" x14ac:dyDescent="0.25">
      <c r="A179">
        <v>177</v>
      </c>
      <c r="B179">
        <v>4043</v>
      </c>
      <c r="C179" t="s">
        <v>449</v>
      </c>
      <c r="D179">
        <v>9</v>
      </c>
      <c r="E179">
        <v>30</v>
      </c>
      <c r="F179">
        <v>15</v>
      </c>
      <c r="G179" t="s">
        <v>1018</v>
      </c>
      <c r="H179">
        <v>104</v>
      </c>
      <c r="I179">
        <v>0</v>
      </c>
      <c r="J179">
        <v>999</v>
      </c>
      <c r="K179">
        <v>999</v>
      </c>
      <c r="L179">
        <v>30</v>
      </c>
      <c r="M179">
        <v>0</v>
      </c>
      <c r="N179" t="str">
        <f t="shared" si="4"/>
        <v>M018</v>
      </c>
      <c r="O179">
        <f t="shared" si="5"/>
        <v>0</v>
      </c>
      <c r="S179" s="18" t="s">
        <v>132</v>
      </c>
    </row>
    <row r="180" spans="1:19" x14ac:dyDescent="0.25">
      <c r="A180">
        <v>178</v>
      </c>
      <c r="B180">
        <v>4045</v>
      </c>
      <c r="C180" t="s">
        <v>331</v>
      </c>
      <c r="D180">
        <v>8</v>
      </c>
      <c r="E180">
        <v>180</v>
      </c>
      <c r="F180">
        <v>15</v>
      </c>
      <c r="G180" t="s">
        <v>1019</v>
      </c>
      <c r="H180">
        <v>81</v>
      </c>
      <c r="I180">
        <v>0</v>
      </c>
      <c r="J180">
        <v>999</v>
      </c>
      <c r="K180">
        <v>999</v>
      </c>
      <c r="L180">
        <v>180</v>
      </c>
      <c r="M180">
        <v>0</v>
      </c>
      <c r="N180" t="str">
        <f t="shared" si="4"/>
        <v>M019</v>
      </c>
      <c r="O180">
        <f t="shared" si="5"/>
        <v>0</v>
      </c>
      <c r="S180" s="18" t="s">
        <v>133</v>
      </c>
    </row>
    <row r="181" spans="1:19" x14ac:dyDescent="0.25">
      <c r="A181">
        <v>179</v>
      </c>
      <c r="B181">
        <v>4047</v>
      </c>
      <c r="C181" t="s">
        <v>331</v>
      </c>
      <c r="D181">
        <v>8</v>
      </c>
      <c r="E181">
        <v>15</v>
      </c>
      <c r="F181">
        <v>15</v>
      </c>
      <c r="G181" t="s">
        <v>474</v>
      </c>
      <c r="H181">
        <v>94</v>
      </c>
      <c r="I181">
        <v>0</v>
      </c>
      <c r="J181">
        <v>20</v>
      </c>
      <c r="K181">
        <v>20</v>
      </c>
      <c r="L181">
        <v>15</v>
      </c>
      <c r="M181">
        <v>0</v>
      </c>
      <c r="N181" t="str">
        <f t="shared" si="4"/>
        <v>M021</v>
      </c>
      <c r="O181">
        <f t="shared" si="5"/>
        <v>0</v>
      </c>
      <c r="S181" s="18" t="s">
        <v>134</v>
      </c>
    </row>
    <row r="182" spans="1:19" x14ac:dyDescent="0.25">
      <c r="A182">
        <v>180</v>
      </c>
      <c r="B182">
        <v>4048</v>
      </c>
      <c r="C182" t="s">
        <v>449</v>
      </c>
      <c r="D182">
        <v>9</v>
      </c>
      <c r="E182">
        <v>20</v>
      </c>
      <c r="F182">
        <v>15</v>
      </c>
      <c r="G182" t="s">
        <v>475</v>
      </c>
      <c r="H182">
        <v>79</v>
      </c>
      <c r="I182">
        <v>0</v>
      </c>
      <c r="J182">
        <v>15</v>
      </c>
      <c r="K182">
        <v>20</v>
      </c>
      <c r="L182">
        <v>20</v>
      </c>
      <c r="M182">
        <v>0</v>
      </c>
      <c r="N182" t="str">
        <f t="shared" si="4"/>
        <v>M021</v>
      </c>
      <c r="O182">
        <f t="shared" si="5"/>
        <v>0</v>
      </c>
      <c r="S182" s="18" t="s">
        <v>135</v>
      </c>
    </row>
    <row r="183" spans="1:19" x14ac:dyDescent="0.25">
      <c r="A183">
        <v>181</v>
      </c>
      <c r="B183">
        <v>4049</v>
      </c>
      <c r="C183" t="s">
        <v>331</v>
      </c>
      <c r="D183">
        <v>8</v>
      </c>
      <c r="E183">
        <v>60</v>
      </c>
      <c r="F183">
        <v>15</v>
      </c>
      <c r="G183" t="s">
        <v>476</v>
      </c>
      <c r="H183">
        <v>59</v>
      </c>
      <c r="I183">
        <v>0</v>
      </c>
      <c r="J183">
        <v>60</v>
      </c>
      <c r="K183">
        <v>60</v>
      </c>
      <c r="L183">
        <v>60</v>
      </c>
      <c r="M183">
        <v>0</v>
      </c>
      <c r="N183" t="str">
        <f t="shared" si="4"/>
        <v>M022</v>
      </c>
      <c r="O183">
        <f t="shared" si="5"/>
        <v>0</v>
      </c>
      <c r="S183" s="18" t="s">
        <v>136</v>
      </c>
    </row>
    <row r="184" spans="1:19" x14ac:dyDescent="0.25">
      <c r="A184">
        <v>182</v>
      </c>
      <c r="B184">
        <v>4050</v>
      </c>
      <c r="C184" t="s">
        <v>331</v>
      </c>
      <c r="D184">
        <v>8</v>
      </c>
      <c r="E184">
        <v>60</v>
      </c>
      <c r="F184">
        <v>15</v>
      </c>
      <c r="G184" t="s">
        <v>477</v>
      </c>
      <c r="H184">
        <v>39</v>
      </c>
      <c r="I184">
        <v>0</v>
      </c>
      <c r="J184">
        <v>60</v>
      </c>
      <c r="K184">
        <v>60</v>
      </c>
      <c r="L184">
        <v>60</v>
      </c>
      <c r="M184">
        <v>0</v>
      </c>
      <c r="N184" t="str">
        <f t="shared" si="4"/>
        <v>M022</v>
      </c>
      <c r="O184">
        <f t="shared" si="5"/>
        <v>0</v>
      </c>
      <c r="S184" s="18" t="s">
        <v>137</v>
      </c>
    </row>
    <row r="185" spans="1:19" x14ac:dyDescent="0.25">
      <c r="A185">
        <v>183</v>
      </c>
      <c r="B185">
        <v>4051</v>
      </c>
      <c r="C185" t="s">
        <v>331</v>
      </c>
      <c r="D185">
        <v>8</v>
      </c>
      <c r="E185">
        <v>36</v>
      </c>
      <c r="F185">
        <v>15</v>
      </c>
      <c r="G185" t="s">
        <v>478</v>
      </c>
      <c r="H185">
        <v>93</v>
      </c>
      <c r="I185">
        <v>0</v>
      </c>
      <c r="J185">
        <v>30</v>
      </c>
      <c r="K185">
        <v>36</v>
      </c>
      <c r="L185">
        <v>36</v>
      </c>
      <c r="M185">
        <v>0</v>
      </c>
      <c r="N185" t="str">
        <f t="shared" si="4"/>
        <v>M024</v>
      </c>
      <c r="O185">
        <f t="shared" si="5"/>
        <v>0</v>
      </c>
      <c r="S185" s="18" t="s">
        <v>138</v>
      </c>
    </row>
    <row r="186" spans="1:19" x14ac:dyDescent="0.25">
      <c r="A186">
        <v>184</v>
      </c>
      <c r="B186">
        <v>4052</v>
      </c>
      <c r="C186" t="s">
        <v>331</v>
      </c>
      <c r="D186">
        <v>8</v>
      </c>
      <c r="E186">
        <v>30</v>
      </c>
      <c r="F186">
        <v>15</v>
      </c>
      <c r="G186" t="s">
        <v>479</v>
      </c>
      <c r="H186">
        <v>73</v>
      </c>
      <c r="I186">
        <v>0</v>
      </c>
      <c r="J186">
        <v>36</v>
      </c>
      <c r="K186">
        <v>36</v>
      </c>
      <c r="L186">
        <v>30</v>
      </c>
      <c r="M186">
        <v>0</v>
      </c>
      <c r="N186" t="str">
        <f t="shared" si="4"/>
        <v>M024</v>
      </c>
      <c r="O186">
        <f t="shared" si="5"/>
        <v>0</v>
      </c>
      <c r="S186" s="18" t="s">
        <v>139</v>
      </c>
    </row>
    <row r="187" spans="1:19" x14ac:dyDescent="0.25">
      <c r="A187">
        <v>185</v>
      </c>
      <c r="B187">
        <v>4053</v>
      </c>
      <c r="C187" t="s">
        <v>331</v>
      </c>
      <c r="D187">
        <v>8</v>
      </c>
      <c r="E187">
        <v>60</v>
      </c>
      <c r="F187">
        <v>15</v>
      </c>
      <c r="G187" t="s">
        <v>480</v>
      </c>
      <c r="H187">
        <v>111</v>
      </c>
      <c r="I187">
        <v>0</v>
      </c>
      <c r="J187">
        <v>90</v>
      </c>
      <c r="K187">
        <v>90</v>
      </c>
      <c r="L187">
        <v>60</v>
      </c>
      <c r="M187">
        <v>0</v>
      </c>
      <c r="N187" t="str">
        <f t="shared" si="4"/>
        <v>M025</v>
      </c>
      <c r="O187">
        <f t="shared" si="5"/>
        <v>0</v>
      </c>
      <c r="S187" s="18" t="s">
        <v>140</v>
      </c>
    </row>
    <row r="188" spans="1:19" x14ac:dyDescent="0.25">
      <c r="A188">
        <v>186</v>
      </c>
      <c r="B188">
        <v>4054</v>
      </c>
      <c r="C188" t="s">
        <v>331</v>
      </c>
      <c r="D188">
        <v>8</v>
      </c>
      <c r="E188">
        <v>90</v>
      </c>
      <c r="F188">
        <v>15</v>
      </c>
      <c r="G188" t="s">
        <v>481</v>
      </c>
      <c r="H188">
        <v>112</v>
      </c>
      <c r="I188">
        <v>0</v>
      </c>
      <c r="J188">
        <v>60</v>
      </c>
      <c r="K188">
        <v>90</v>
      </c>
      <c r="L188">
        <v>90</v>
      </c>
      <c r="M188">
        <v>0</v>
      </c>
      <c r="N188" t="str">
        <f t="shared" si="4"/>
        <v>M025</v>
      </c>
      <c r="O188">
        <f t="shared" si="5"/>
        <v>0</v>
      </c>
      <c r="S188" s="18" t="s">
        <v>141</v>
      </c>
    </row>
    <row r="189" spans="1:19" x14ac:dyDescent="0.25">
      <c r="A189">
        <v>187</v>
      </c>
      <c r="B189">
        <v>4055</v>
      </c>
      <c r="C189" t="s">
        <v>331</v>
      </c>
      <c r="D189">
        <v>8</v>
      </c>
      <c r="E189">
        <v>22</v>
      </c>
      <c r="F189">
        <v>15</v>
      </c>
      <c r="G189" t="s">
        <v>482</v>
      </c>
      <c r="H189">
        <v>96</v>
      </c>
      <c r="I189">
        <v>0</v>
      </c>
      <c r="J189">
        <v>30</v>
      </c>
      <c r="K189">
        <v>30</v>
      </c>
      <c r="L189">
        <v>22.5</v>
      </c>
      <c r="M189">
        <v>0</v>
      </c>
      <c r="N189" t="str">
        <f t="shared" si="4"/>
        <v>M026</v>
      </c>
      <c r="O189">
        <f t="shared" si="5"/>
        <v>0</v>
      </c>
      <c r="S189" s="18" t="s">
        <v>142</v>
      </c>
    </row>
    <row r="190" spans="1:19" x14ac:dyDescent="0.25">
      <c r="A190">
        <v>188</v>
      </c>
      <c r="B190">
        <v>4056</v>
      </c>
      <c r="C190" t="s">
        <v>331</v>
      </c>
      <c r="D190">
        <v>8</v>
      </c>
      <c r="E190">
        <v>30</v>
      </c>
      <c r="F190">
        <v>15</v>
      </c>
      <c r="G190" t="s">
        <v>483</v>
      </c>
      <c r="H190">
        <v>48</v>
      </c>
      <c r="I190">
        <v>0</v>
      </c>
      <c r="J190">
        <v>22.5</v>
      </c>
      <c r="K190">
        <v>30</v>
      </c>
      <c r="L190">
        <v>30</v>
      </c>
      <c r="M190">
        <v>0</v>
      </c>
      <c r="N190" t="str">
        <f t="shared" si="4"/>
        <v>M026</v>
      </c>
      <c r="O190">
        <f t="shared" si="5"/>
        <v>0</v>
      </c>
      <c r="S190" s="18" t="s">
        <v>143</v>
      </c>
    </row>
    <row r="191" spans="1:19" x14ac:dyDescent="0.25">
      <c r="A191">
        <v>189</v>
      </c>
      <c r="B191">
        <v>4057</v>
      </c>
      <c r="C191" t="s">
        <v>331</v>
      </c>
      <c r="D191">
        <v>8</v>
      </c>
      <c r="E191">
        <v>30</v>
      </c>
      <c r="F191">
        <v>15</v>
      </c>
      <c r="G191" t="s">
        <v>484</v>
      </c>
      <c r="H191">
        <v>55</v>
      </c>
      <c r="I191">
        <v>0</v>
      </c>
      <c r="J191">
        <v>30</v>
      </c>
      <c r="K191">
        <v>30</v>
      </c>
      <c r="L191">
        <v>30</v>
      </c>
      <c r="M191">
        <v>0</v>
      </c>
      <c r="N191" t="str">
        <f t="shared" si="4"/>
        <v>M027</v>
      </c>
      <c r="O191">
        <f t="shared" si="5"/>
        <v>0</v>
      </c>
      <c r="S191" s="18" t="s">
        <v>144</v>
      </c>
    </row>
    <row r="192" spans="1:19" x14ac:dyDescent="0.25">
      <c r="A192">
        <v>190</v>
      </c>
      <c r="B192">
        <v>4058</v>
      </c>
      <c r="C192" t="s">
        <v>331</v>
      </c>
      <c r="D192">
        <v>8</v>
      </c>
      <c r="E192">
        <v>30</v>
      </c>
      <c r="F192">
        <v>15</v>
      </c>
      <c r="G192" t="s">
        <v>485</v>
      </c>
      <c r="H192">
        <v>44</v>
      </c>
      <c r="I192">
        <v>0</v>
      </c>
      <c r="J192">
        <v>30</v>
      </c>
      <c r="K192">
        <v>30</v>
      </c>
      <c r="L192">
        <v>30</v>
      </c>
      <c r="M192">
        <v>0</v>
      </c>
      <c r="N192" t="str">
        <f t="shared" si="4"/>
        <v>M027</v>
      </c>
      <c r="O192">
        <f t="shared" si="5"/>
        <v>0</v>
      </c>
      <c r="S192" s="18" t="s">
        <v>145</v>
      </c>
    </row>
    <row r="193" spans="1:19" x14ac:dyDescent="0.25">
      <c r="A193">
        <v>191</v>
      </c>
      <c r="B193">
        <v>4059</v>
      </c>
      <c r="C193" t="s">
        <v>449</v>
      </c>
      <c r="D193">
        <v>9</v>
      </c>
      <c r="E193">
        <v>25</v>
      </c>
      <c r="F193">
        <v>15</v>
      </c>
      <c r="G193" t="s">
        <v>486</v>
      </c>
      <c r="H193">
        <v>126</v>
      </c>
      <c r="I193">
        <v>0</v>
      </c>
      <c r="J193">
        <v>30</v>
      </c>
      <c r="K193">
        <v>30</v>
      </c>
      <c r="L193">
        <v>25.710000999999899</v>
      </c>
      <c r="M193">
        <v>0</v>
      </c>
      <c r="N193" t="str">
        <f t="shared" si="4"/>
        <v>M028</v>
      </c>
      <c r="O193">
        <f t="shared" si="5"/>
        <v>0</v>
      </c>
      <c r="S193" s="18" t="s">
        <v>146</v>
      </c>
    </row>
    <row r="194" spans="1:19" x14ac:dyDescent="0.25">
      <c r="A194">
        <v>192</v>
      </c>
      <c r="B194">
        <v>4060</v>
      </c>
      <c r="C194" t="s">
        <v>331</v>
      </c>
      <c r="D194">
        <v>8</v>
      </c>
      <c r="E194">
        <v>30</v>
      </c>
      <c r="F194">
        <v>15</v>
      </c>
      <c r="G194" t="s">
        <v>487</v>
      </c>
      <c r="H194">
        <v>60</v>
      </c>
      <c r="I194">
        <v>0</v>
      </c>
      <c r="J194">
        <v>25.710000999999899</v>
      </c>
      <c r="K194">
        <v>30</v>
      </c>
      <c r="L194">
        <v>30</v>
      </c>
      <c r="M194">
        <v>0</v>
      </c>
      <c r="N194" t="str">
        <f t="shared" si="4"/>
        <v>M028</v>
      </c>
      <c r="O194">
        <f t="shared" si="5"/>
        <v>0</v>
      </c>
      <c r="S194" s="18" t="s">
        <v>147</v>
      </c>
    </row>
    <row r="195" spans="1:19" x14ac:dyDescent="0.25">
      <c r="A195">
        <v>193</v>
      </c>
      <c r="B195">
        <v>4061</v>
      </c>
      <c r="C195" t="s">
        <v>331</v>
      </c>
      <c r="D195">
        <v>8</v>
      </c>
      <c r="E195">
        <v>36</v>
      </c>
      <c r="F195">
        <v>15</v>
      </c>
      <c r="G195" t="s">
        <v>1020</v>
      </c>
      <c r="H195">
        <v>91</v>
      </c>
      <c r="I195">
        <v>0</v>
      </c>
      <c r="J195">
        <v>999</v>
      </c>
      <c r="K195">
        <v>999</v>
      </c>
      <c r="L195">
        <v>36</v>
      </c>
      <c r="M195">
        <v>0</v>
      </c>
      <c r="N195" t="str">
        <f t="shared" ref="N195:N258" si="6">LEFT(G195,LEN(G195)-2)</f>
        <v>M029</v>
      </c>
      <c r="O195">
        <f t="shared" ref="O195:O258" si="7">M195</f>
        <v>0</v>
      </c>
      <c r="S195" s="18" t="s">
        <v>148</v>
      </c>
    </row>
    <row r="196" spans="1:19" x14ac:dyDescent="0.25">
      <c r="A196">
        <v>194</v>
      </c>
      <c r="B196">
        <v>4063</v>
      </c>
      <c r="C196" t="s">
        <v>331</v>
      </c>
      <c r="D196">
        <v>8</v>
      </c>
      <c r="E196">
        <v>30</v>
      </c>
      <c r="F196">
        <v>15</v>
      </c>
      <c r="G196" t="s">
        <v>488</v>
      </c>
      <c r="H196">
        <v>47</v>
      </c>
      <c r="I196">
        <v>0</v>
      </c>
      <c r="J196">
        <v>30</v>
      </c>
      <c r="K196">
        <v>30</v>
      </c>
      <c r="L196">
        <v>30</v>
      </c>
      <c r="M196">
        <v>0</v>
      </c>
      <c r="N196" t="str">
        <f t="shared" si="6"/>
        <v>M030</v>
      </c>
      <c r="O196">
        <f t="shared" si="7"/>
        <v>0</v>
      </c>
      <c r="S196" s="18" t="s">
        <v>149</v>
      </c>
    </row>
    <row r="197" spans="1:19" x14ac:dyDescent="0.25">
      <c r="A197">
        <v>195</v>
      </c>
      <c r="B197">
        <v>4064</v>
      </c>
      <c r="C197" t="s">
        <v>331</v>
      </c>
      <c r="D197">
        <v>8</v>
      </c>
      <c r="E197">
        <v>30</v>
      </c>
      <c r="F197">
        <v>15</v>
      </c>
      <c r="G197" t="s">
        <v>489</v>
      </c>
      <c r="H197">
        <v>46</v>
      </c>
      <c r="I197">
        <v>0</v>
      </c>
      <c r="J197">
        <v>30</v>
      </c>
      <c r="K197">
        <v>30</v>
      </c>
      <c r="L197">
        <v>30</v>
      </c>
      <c r="M197">
        <v>0</v>
      </c>
      <c r="N197" t="str">
        <f t="shared" si="6"/>
        <v>M030</v>
      </c>
      <c r="O197">
        <f t="shared" si="7"/>
        <v>0</v>
      </c>
      <c r="S197" s="18" t="s">
        <v>150</v>
      </c>
    </row>
    <row r="198" spans="1:19" x14ac:dyDescent="0.25">
      <c r="A198">
        <v>196</v>
      </c>
      <c r="B198">
        <v>4065</v>
      </c>
      <c r="C198" t="s">
        <v>331</v>
      </c>
      <c r="D198">
        <v>8</v>
      </c>
      <c r="E198">
        <v>30</v>
      </c>
      <c r="F198">
        <v>15</v>
      </c>
      <c r="G198" t="s">
        <v>490</v>
      </c>
      <c r="H198">
        <v>68</v>
      </c>
      <c r="I198">
        <v>0</v>
      </c>
      <c r="J198">
        <v>25.710000999999899</v>
      </c>
      <c r="K198">
        <v>30</v>
      </c>
      <c r="L198">
        <v>30</v>
      </c>
      <c r="M198">
        <v>0</v>
      </c>
      <c r="N198" t="str">
        <f t="shared" si="6"/>
        <v>M031</v>
      </c>
      <c r="O198">
        <f t="shared" si="7"/>
        <v>0</v>
      </c>
      <c r="S198" s="18" t="s">
        <v>151</v>
      </c>
    </row>
    <row r="199" spans="1:19" x14ac:dyDescent="0.25">
      <c r="A199">
        <v>197</v>
      </c>
      <c r="B199">
        <v>4066</v>
      </c>
      <c r="C199" t="s">
        <v>331</v>
      </c>
      <c r="D199">
        <v>8</v>
      </c>
      <c r="E199">
        <v>25</v>
      </c>
      <c r="F199">
        <v>15</v>
      </c>
      <c r="G199" t="s">
        <v>491</v>
      </c>
      <c r="H199">
        <v>84</v>
      </c>
      <c r="I199">
        <v>0</v>
      </c>
      <c r="J199">
        <v>30</v>
      </c>
      <c r="K199">
        <v>30</v>
      </c>
      <c r="L199">
        <v>25.710000999999899</v>
      </c>
      <c r="M199">
        <v>0</v>
      </c>
      <c r="N199" t="str">
        <f t="shared" si="6"/>
        <v>M031</v>
      </c>
      <c r="O199">
        <f t="shared" si="7"/>
        <v>0</v>
      </c>
      <c r="S199" s="18" t="s">
        <v>152</v>
      </c>
    </row>
    <row r="200" spans="1:19" x14ac:dyDescent="0.25">
      <c r="A200">
        <v>198</v>
      </c>
      <c r="B200">
        <v>4067</v>
      </c>
      <c r="C200" t="s">
        <v>331</v>
      </c>
      <c r="D200">
        <v>8</v>
      </c>
      <c r="E200">
        <v>20</v>
      </c>
      <c r="F200">
        <v>15</v>
      </c>
      <c r="G200" t="s">
        <v>492</v>
      </c>
      <c r="H200">
        <v>76</v>
      </c>
      <c r="I200">
        <v>0</v>
      </c>
      <c r="J200">
        <v>22.5</v>
      </c>
      <c r="K200">
        <v>22.5</v>
      </c>
      <c r="L200">
        <v>20</v>
      </c>
      <c r="M200">
        <v>0</v>
      </c>
      <c r="N200" t="str">
        <f t="shared" si="6"/>
        <v>M032</v>
      </c>
      <c r="O200">
        <f t="shared" si="7"/>
        <v>0</v>
      </c>
      <c r="S200" s="18" t="s">
        <v>153</v>
      </c>
    </row>
    <row r="201" spans="1:19" x14ac:dyDescent="0.25">
      <c r="A201">
        <v>199</v>
      </c>
      <c r="B201">
        <v>4068</v>
      </c>
      <c r="C201" t="s">
        <v>331</v>
      </c>
      <c r="D201">
        <v>8</v>
      </c>
      <c r="E201">
        <v>22</v>
      </c>
      <c r="F201">
        <v>15</v>
      </c>
      <c r="G201" t="s">
        <v>493</v>
      </c>
      <c r="H201">
        <v>87</v>
      </c>
      <c r="I201">
        <v>0</v>
      </c>
      <c r="J201">
        <v>20</v>
      </c>
      <c r="K201">
        <v>22.5</v>
      </c>
      <c r="L201">
        <v>22.5</v>
      </c>
      <c r="M201">
        <v>0</v>
      </c>
      <c r="N201" t="str">
        <f t="shared" si="6"/>
        <v>M032</v>
      </c>
      <c r="O201">
        <f t="shared" si="7"/>
        <v>0</v>
      </c>
      <c r="S201" s="18" t="s">
        <v>154</v>
      </c>
    </row>
    <row r="202" spans="1:19" x14ac:dyDescent="0.25">
      <c r="A202">
        <v>200</v>
      </c>
      <c r="B202">
        <v>4069</v>
      </c>
      <c r="C202" t="s">
        <v>331</v>
      </c>
      <c r="D202">
        <v>8</v>
      </c>
      <c r="E202">
        <v>90</v>
      </c>
      <c r="F202">
        <v>15</v>
      </c>
      <c r="G202" t="s">
        <v>494</v>
      </c>
      <c r="H202">
        <v>78</v>
      </c>
      <c r="I202">
        <v>0</v>
      </c>
      <c r="J202">
        <v>30</v>
      </c>
      <c r="K202">
        <v>60</v>
      </c>
      <c r="L202">
        <v>90</v>
      </c>
      <c r="M202">
        <v>0</v>
      </c>
      <c r="N202" t="str">
        <f t="shared" si="6"/>
        <v>M033</v>
      </c>
      <c r="O202">
        <f t="shared" si="7"/>
        <v>0</v>
      </c>
      <c r="S202" s="18" t="s">
        <v>155</v>
      </c>
    </row>
    <row r="203" spans="1:19" x14ac:dyDescent="0.25">
      <c r="A203">
        <v>201</v>
      </c>
      <c r="B203">
        <v>4070</v>
      </c>
      <c r="C203" t="s">
        <v>331</v>
      </c>
      <c r="D203">
        <v>8</v>
      </c>
      <c r="E203">
        <v>30</v>
      </c>
      <c r="F203">
        <v>15</v>
      </c>
      <c r="G203" t="s">
        <v>495</v>
      </c>
      <c r="H203">
        <v>72</v>
      </c>
      <c r="I203">
        <v>0</v>
      </c>
      <c r="J203">
        <v>90</v>
      </c>
      <c r="K203">
        <v>60</v>
      </c>
      <c r="L203">
        <v>30</v>
      </c>
      <c r="M203">
        <v>0</v>
      </c>
      <c r="N203" t="str">
        <f t="shared" si="6"/>
        <v>M033</v>
      </c>
      <c r="O203">
        <f t="shared" si="7"/>
        <v>0</v>
      </c>
      <c r="S203" s="18" t="s">
        <v>156</v>
      </c>
    </row>
    <row r="204" spans="1:19" x14ac:dyDescent="0.25">
      <c r="A204">
        <v>202</v>
      </c>
      <c r="B204">
        <v>4071</v>
      </c>
      <c r="C204" t="s">
        <v>331</v>
      </c>
      <c r="D204">
        <v>8</v>
      </c>
      <c r="E204">
        <v>8</v>
      </c>
      <c r="F204">
        <v>15</v>
      </c>
      <c r="G204" t="s">
        <v>496</v>
      </c>
      <c r="H204">
        <v>63</v>
      </c>
      <c r="I204">
        <v>0</v>
      </c>
      <c r="J204">
        <v>6.4300002999999997</v>
      </c>
      <c r="K204">
        <v>8.1800002999999997</v>
      </c>
      <c r="L204">
        <v>8.1800002999999997</v>
      </c>
      <c r="M204">
        <v>0</v>
      </c>
      <c r="N204" t="str">
        <f t="shared" si="6"/>
        <v>M036</v>
      </c>
      <c r="O204">
        <f t="shared" si="7"/>
        <v>0</v>
      </c>
      <c r="S204" s="18" t="s">
        <v>158</v>
      </c>
    </row>
    <row r="205" spans="1:19" x14ac:dyDescent="0.25">
      <c r="A205">
        <v>203</v>
      </c>
      <c r="B205">
        <v>4072</v>
      </c>
      <c r="C205" t="s">
        <v>331</v>
      </c>
      <c r="D205">
        <v>8</v>
      </c>
      <c r="E205">
        <v>6</v>
      </c>
      <c r="F205">
        <v>15</v>
      </c>
      <c r="G205" t="s">
        <v>497</v>
      </c>
      <c r="H205">
        <v>64</v>
      </c>
      <c r="I205">
        <v>0</v>
      </c>
      <c r="J205">
        <v>8.1800002999999997</v>
      </c>
      <c r="K205">
        <v>8.1800002999999997</v>
      </c>
      <c r="L205">
        <v>6.4300002999999997</v>
      </c>
      <c r="M205">
        <v>0</v>
      </c>
      <c r="N205" t="str">
        <f t="shared" si="6"/>
        <v>M036</v>
      </c>
      <c r="O205">
        <f t="shared" si="7"/>
        <v>0</v>
      </c>
      <c r="S205" s="18" t="s">
        <v>159</v>
      </c>
    </row>
    <row r="206" spans="1:19" x14ac:dyDescent="0.25">
      <c r="A206">
        <v>204</v>
      </c>
      <c r="B206">
        <v>4074</v>
      </c>
      <c r="C206" t="s">
        <v>331</v>
      </c>
      <c r="D206">
        <v>8</v>
      </c>
      <c r="E206">
        <v>45</v>
      </c>
      <c r="F206">
        <v>15</v>
      </c>
      <c r="G206" t="s">
        <v>1021</v>
      </c>
      <c r="H206">
        <v>67</v>
      </c>
      <c r="I206">
        <v>0</v>
      </c>
      <c r="J206">
        <v>999</v>
      </c>
      <c r="K206">
        <v>999</v>
      </c>
      <c r="L206">
        <v>45</v>
      </c>
      <c r="M206">
        <v>0</v>
      </c>
      <c r="N206" t="str">
        <f t="shared" si="6"/>
        <v>M037</v>
      </c>
      <c r="O206">
        <f t="shared" si="7"/>
        <v>0</v>
      </c>
      <c r="S206" s="18" t="s">
        <v>160</v>
      </c>
    </row>
    <row r="207" spans="1:19" x14ac:dyDescent="0.25">
      <c r="A207">
        <v>205</v>
      </c>
      <c r="B207">
        <v>4075</v>
      </c>
      <c r="C207" t="s">
        <v>331</v>
      </c>
      <c r="D207">
        <v>8</v>
      </c>
      <c r="E207">
        <v>25</v>
      </c>
      <c r="F207">
        <v>15</v>
      </c>
      <c r="G207" t="s">
        <v>498</v>
      </c>
      <c r="H207">
        <v>133</v>
      </c>
      <c r="I207">
        <v>0</v>
      </c>
      <c r="J207">
        <v>18</v>
      </c>
      <c r="K207">
        <v>25.710000999999899</v>
      </c>
      <c r="L207">
        <v>25.710000999999899</v>
      </c>
      <c r="M207">
        <v>0</v>
      </c>
      <c r="N207" t="str">
        <f t="shared" si="6"/>
        <v>M040</v>
      </c>
      <c r="O207">
        <f t="shared" si="7"/>
        <v>0</v>
      </c>
      <c r="S207" s="18" t="s">
        <v>161</v>
      </c>
    </row>
    <row r="208" spans="1:19" x14ac:dyDescent="0.25">
      <c r="A208">
        <v>206</v>
      </c>
      <c r="B208">
        <v>4076</v>
      </c>
      <c r="C208" t="s">
        <v>331</v>
      </c>
      <c r="D208">
        <v>8</v>
      </c>
      <c r="E208">
        <v>18</v>
      </c>
      <c r="F208">
        <v>15</v>
      </c>
      <c r="G208" t="s">
        <v>499</v>
      </c>
      <c r="H208">
        <v>131</v>
      </c>
      <c r="I208">
        <v>0</v>
      </c>
      <c r="J208">
        <v>25.710000999999899</v>
      </c>
      <c r="K208">
        <v>25.710000999999899</v>
      </c>
      <c r="L208">
        <v>18</v>
      </c>
      <c r="M208">
        <v>0</v>
      </c>
      <c r="N208" t="str">
        <f t="shared" si="6"/>
        <v>M040</v>
      </c>
      <c r="O208">
        <f t="shared" si="7"/>
        <v>0</v>
      </c>
      <c r="S208" s="18" t="s">
        <v>162</v>
      </c>
    </row>
    <row r="209" spans="1:19" x14ac:dyDescent="0.25">
      <c r="A209">
        <v>207</v>
      </c>
      <c r="B209">
        <v>4078</v>
      </c>
      <c r="C209" t="s">
        <v>331</v>
      </c>
      <c r="D209">
        <v>8</v>
      </c>
      <c r="E209">
        <v>45</v>
      </c>
      <c r="F209">
        <v>15</v>
      </c>
      <c r="G209" t="s">
        <v>501</v>
      </c>
      <c r="H209">
        <v>77</v>
      </c>
      <c r="I209">
        <v>0</v>
      </c>
      <c r="J209">
        <v>999</v>
      </c>
      <c r="K209">
        <v>60</v>
      </c>
      <c r="L209">
        <v>45</v>
      </c>
      <c r="M209">
        <v>0</v>
      </c>
      <c r="N209" t="str">
        <f t="shared" si="6"/>
        <v>M041</v>
      </c>
      <c r="O209">
        <f t="shared" si="7"/>
        <v>0</v>
      </c>
      <c r="S209" s="18" t="s">
        <v>163</v>
      </c>
    </row>
    <row r="210" spans="1:19" x14ac:dyDescent="0.25">
      <c r="A210">
        <v>208</v>
      </c>
      <c r="B210">
        <v>4079</v>
      </c>
      <c r="C210" t="s">
        <v>331</v>
      </c>
      <c r="D210">
        <v>8</v>
      </c>
      <c r="E210">
        <v>15</v>
      </c>
      <c r="F210">
        <v>15</v>
      </c>
      <c r="G210" t="s">
        <v>502</v>
      </c>
      <c r="H210">
        <v>86</v>
      </c>
      <c r="I210">
        <v>0</v>
      </c>
      <c r="J210">
        <v>45</v>
      </c>
      <c r="K210">
        <v>30</v>
      </c>
      <c r="L210">
        <v>15</v>
      </c>
      <c r="M210">
        <v>0</v>
      </c>
      <c r="N210" t="str">
        <f t="shared" si="6"/>
        <v>M041</v>
      </c>
      <c r="O210">
        <f t="shared" si="7"/>
        <v>0</v>
      </c>
      <c r="S210" s="18" t="s">
        <v>164</v>
      </c>
    </row>
    <row r="211" spans="1:19" x14ac:dyDescent="0.25">
      <c r="A211">
        <v>209</v>
      </c>
      <c r="B211">
        <v>4080</v>
      </c>
      <c r="C211" t="s">
        <v>331</v>
      </c>
      <c r="D211">
        <v>8</v>
      </c>
      <c r="E211">
        <v>90</v>
      </c>
      <c r="F211">
        <v>15</v>
      </c>
      <c r="G211" t="s">
        <v>503</v>
      </c>
      <c r="H211">
        <v>71</v>
      </c>
      <c r="I211">
        <v>0</v>
      </c>
      <c r="J211">
        <v>180</v>
      </c>
      <c r="K211">
        <v>180</v>
      </c>
      <c r="L211">
        <v>90</v>
      </c>
      <c r="M211">
        <v>0</v>
      </c>
      <c r="N211" t="str">
        <f t="shared" si="6"/>
        <v>M043</v>
      </c>
      <c r="O211">
        <f t="shared" si="7"/>
        <v>0</v>
      </c>
      <c r="S211" s="18" t="s">
        <v>165</v>
      </c>
    </row>
    <row r="212" spans="1:19" x14ac:dyDescent="0.25">
      <c r="A212">
        <v>210</v>
      </c>
      <c r="B212">
        <v>4081</v>
      </c>
      <c r="C212" t="s">
        <v>331</v>
      </c>
      <c r="D212">
        <v>8</v>
      </c>
      <c r="E212">
        <v>180</v>
      </c>
      <c r="F212">
        <v>15</v>
      </c>
      <c r="G212" t="s">
        <v>504</v>
      </c>
      <c r="H212">
        <v>98</v>
      </c>
      <c r="I212">
        <v>0</v>
      </c>
      <c r="J212">
        <v>90</v>
      </c>
      <c r="K212">
        <v>180</v>
      </c>
      <c r="L212">
        <v>180</v>
      </c>
      <c r="M212">
        <v>0</v>
      </c>
      <c r="N212" t="str">
        <f t="shared" si="6"/>
        <v>M043</v>
      </c>
      <c r="O212">
        <f t="shared" si="7"/>
        <v>0</v>
      </c>
      <c r="S212" s="18" t="s">
        <v>166</v>
      </c>
    </row>
    <row r="213" spans="1:19" x14ac:dyDescent="0.25">
      <c r="A213">
        <v>211</v>
      </c>
      <c r="B213">
        <v>4082</v>
      </c>
      <c r="C213" t="s">
        <v>331</v>
      </c>
      <c r="D213">
        <v>8</v>
      </c>
      <c r="E213">
        <v>10</v>
      </c>
      <c r="F213">
        <v>15</v>
      </c>
      <c r="G213" t="s">
        <v>505</v>
      </c>
      <c r="H213">
        <v>71</v>
      </c>
      <c r="I213">
        <v>0</v>
      </c>
      <c r="J213">
        <v>11.25</v>
      </c>
      <c r="K213">
        <v>11.25</v>
      </c>
      <c r="L213">
        <v>10.59</v>
      </c>
      <c r="M213">
        <v>0</v>
      </c>
      <c r="N213" t="str">
        <f t="shared" si="6"/>
        <v>M044</v>
      </c>
      <c r="O213">
        <f t="shared" si="7"/>
        <v>0</v>
      </c>
      <c r="S213" s="18" t="s">
        <v>167</v>
      </c>
    </row>
    <row r="214" spans="1:19" x14ac:dyDescent="0.25">
      <c r="A214">
        <v>212</v>
      </c>
      <c r="B214">
        <v>4083</v>
      </c>
      <c r="C214" t="s">
        <v>331</v>
      </c>
      <c r="D214">
        <v>8</v>
      </c>
      <c r="E214">
        <v>11</v>
      </c>
      <c r="F214">
        <v>15</v>
      </c>
      <c r="G214" t="s">
        <v>506</v>
      </c>
      <c r="H214">
        <v>70</v>
      </c>
      <c r="I214">
        <v>0</v>
      </c>
      <c r="J214">
        <v>10.59</v>
      </c>
      <c r="K214">
        <v>11.25</v>
      </c>
      <c r="L214">
        <v>11.25</v>
      </c>
      <c r="M214">
        <v>0</v>
      </c>
      <c r="N214" t="str">
        <f t="shared" si="6"/>
        <v>M044</v>
      </c>
      <c r="O214">
        <f t="shared" si="7"/>
        <v>0</v>
      </c>
      <c r="S214" s="18" t="s">
        <v>168</v>
      </c>
    </row>
    <row r="215" spans="1:19" x14ac:dyDescent="0.25">
      <c r="A215">
        <v>213</v>
      </c>
      <c r="B215">
        <v>4084</v>
      </c>
      <c r="C215" t="s">
        <v>331</v>
      </c>
      <c r="D215">
        <v>8</v>
      </c>
      <c r="E215">
        <v>25</v>
      </c>
      <c r="F215">
        <v>15</v>
      </c>
      <c r="G215" t="s">
        <v>507</v>
      </c>
      <c r="H215">
        <v>32</v>
      </c>
      <c r="I215">
        <v>0</v>
      </c>
      <c r="J215">
        <v>25.710000999999899</v>
      </c>
      <c r="K215">
        <v>25.710000999999899</v>
      </c>
      <c r="L215">
        <v>25.710000999999899</v>
      </c>
      <c r="M215">
        <v>0</v>
      </c>
      <c r="N215" t="str">
        <f t="shared" si="6"/>
        <v>M047</v>
      </c>
      <c r="O215">
        <f t="shared" si="7"/>
        <v>0</v>
      </c>
      <c r="S215" s="18" t="s">
        <v>169</v>
      </c>
    </row>
    <row r="216" spans="1:19" x14ac:dyDescent="0.25">
      <c r="A216">
        <v>214</v>
      </c>
      <c r="B216">
        <v>4085</v>
      </c>
      <c r="C216" t="s">
        <v>331</v>
      </c>
      <c r="D216">
        <v>8</v>
      </c>
      <c r="E216">
        <v>25</v>
      </c>
      <c r="F216">
        <v>15</v>
      </c>
      <c r="G216" t="s">
        <v>508</v>
      </c>
      <c r="H216">
        <v>19</v>
      </c>
      <c r="I216">
        <v>0</v>
      </c>
      <c r="J216">
        <v>25.710000999999899</v>
      </c>
      <c r="K216">
        <v>25.710000999999899</v>
      </c>
      <c r="L216">
        <v>25.710000999999899</v>
      </c>
      <c r="M216">
        <v>0</v>
      </c>
      <c r="N216" t="str">
        <f t="shared" si="6"/>
        <v>M047</v>
      </c>
      <c r="O216">
        <f t="shared" si="7"/>
        <v>0</v>
      </c>
      <c r="S216" s="18" t="s">
        <v>170</v>
      </c>
    </row>
    <row r="217" spans="1:19" x14ac:dyDescent="0.25">
      <c r="A217">
        <v>215</v>
      </c>
      <c r="B217">
        <v>4086</v>
      </c>
      <c r="C217" t="s">
        <v>331</v>
      </c>
      <c r="D217">
        <v>8</v>
      </c>
      <c r="E217">
        <v>10</v>
      </c>
      <c r="F217">
        <v>15</v>
      </c>
      <c r="G217" t="s">
        <v>509</v>
      </c>
      <c r="H217">
        <v>138</v>
      </c>
      <c r="I217">
        <v>0</v>
      </c>
      <c r="J217">
        <v>12</v>
      </c>
      <c r="K217">
        <v>12</v>
      </c>
      <c r="L217">
        <v>10.59</v>
      </c>
      <c r="M217">
        <v>0</v>
      </c>
      <c r="N217" t="str">
        <f t="shared" si="6"/>
        <v>M048</v>
      </c>
      <c r="O217">
        <f t="shared" si="7"/>
        <v>0</v>
      </c>
      <c r="S217" s="18" t="s">
        <v>171</v>
      </c>
    </row>
    <row r="218" spans="1:19" x14ac:dyDescent="0.25">
      <c r="A218">
        <v>216</v>
      </c>
      <c r="B218">
        <v>4087</v>
      </c>
      <c r="C218" t="s">
        <v>331</v>
      </c>
      <c r="D218">
        <v>8</v>
      </c>
      <c r="E218">
        <v>12</v>
      </c>
      <c r="F218">
        <v>15</v>
      </c>
      <c r="G218" t="s">
        <v>510</v>
      </c>
      <c r="H218">
        <v>139</v>
      </c>
      <c r="I218">
        <v>0</v>
      </c>
      <c r="J218">
        <v>10.59</v>
      </c>
      <c r="K218">
        <v>12</v>
      </c>
      <c r="L218">
        <v>12</v>
      </c>
      <c r="M218">
        <v>0</v>
      </c>
      <c r="N218" t="str">
        <f t="shared" si="6"/>
        <v>M048</v>
      </c>
      <c r="O218">
        <f t="shared" si="7"/>
        <v>0</v>
      </c>
      <c r="S218" s="18" t="s">
        <v>172</v>
      </c>
    </row>
    <row r="219" spans="1:19" x14ac:dyDescent="0.25">
      <c r="A219">
        <v>217</v>
      </c>
      <c r="B219">
        <v>4088</v>
      </c>
      <c r="C219" t="s">
        <v>331</v>
      </c>
      <c r="D219">
        <v>8</v>
      </c>
      <c r="E219">
        <v>12</v>
      </c>
      <c r="F219">
        <v>15</v>
      </c>
      <c r="G219" t="s">
        <v>511</v>
      </c>
      <c r="H219">
        <v>61</v>
      </c>
      <c r="I219">
        <v>0</v>
      </c>
      <c r="J219">
        <v>12</v>
      </c>
      <c r="K219">
        <v>12</v>
      </c>
      <c r="L219">
        <v>12</v>
      </c>
      <c r="M219">
        <v>0</v>
      </c>
      <c r="N219" t="str">
        <f t="shared" si="6"/>
        <v>M049</v>
      </c>
      <c r="O219">
        <f t="shared" si="7"/>
        <v>0</v>
      </c>
      <c r="S219" s="18" t="s">
        <v>173</v>
      </c>
    </row>
    <row r="220" spans="1:19" x14ac:dyDescent="0.25">
      <c r="A220">
        <v>218</v>
      </c>
      <c r="B220">
        <v>4089</v>
      </c>
      <c r="C220" t="s">
        <v>331</v>
      </c>
      <c r="D220">
        <v>8</v>
      </c>
      <c r="E220">
        <v>12</v>
      </c>
      <c r="F220">
        <v>15</v>
      </c>
      <c r="G220" t="s">
        <v>512</v>
      </c>
      <c r="H220">
        <v>82</v>
      </c>
      <c r="I220">
        <v>0</v>
      </c>
      <c r="J220">
        <v>12</v>
      </c>
      <c r="K220">
        <v>12</v>
      </c>
      <c r="L220">
        <v>12</v>
      </c>
      <c r="M220">
        <v>0</v>
      </c>
      <c r="N220" t="str">
        <f t="shared" si="6"/>
        <v>M049</v>
      </c>
      <c r="O220">
        <f t="shared" si="7"/>
        <v>0</v>
      </c>
      <c r="S220" s="18" t="s">
        <v>175</v>
      </c>
    </row>
    <row r="221" spans="1:19" x14ac:dyDescent="0.25">
      <c r="A221">
        <v>219</v>
      </c>
      <c r="B221">
        <v>4090</v>
      </c>
      <c r="C221" t="s">
        <v>331</v>
      </c>
      <c r="D221">
        <v>8</v>
      </c>
      <c r="E221">
        <v>20</v>
      </c>
      <c r="F221">
        <v>15</v>
      </c>
      <c r="G221" t="s">
        <v>513</v>
      </c>
      <c r="H221">
        <v>113</v>
      </c>
      <c r="I221">
        <v>0</v>
      </c>
      <c r="J221">
        <v>25.710000999999899</v>
      </c>
      <c r="K221">
        <v>25.710000999999899</v>
      </c>
      <c r="L221">
        <v>20</v>
      </c>
      <c r="M221">
        <v>0</v>
      </c>
      <c r="N221" t="str">
        <f t="shared" si="6"/>
        <v>M050</v>
      </c>
      <c r="O221">
        <f t="shared" si="7"/>
        <v>0</v>
      </c>
      <c r="S221" s="18" t="s">
        <v>176</v>
      </c>
    </row>
    <row r="222" spans="1:19" x14ac:dyDescent="0.25">
      <c r="A222">
        <v>220</v>
      </c>
      <c r="B222">
        <v>4091</v>
      </c>
      <c r="C222" t="s">
        <v>331</v>
      </c>
      <c r="D222">
        <v>8</v>
      </c>
      <c r="E222">
        <v>25</v>
      </c>
      <c r="F222">
        <v>15</v>
      </c>
      <c r="G222" t="s">
        <v>514</v>
      </c>
      <c r="H222">
        <v>113</v>
      </c>
      <c r="I222">
        <v>0</v>
      </c>
      <c r="J222">
        <v>20</v>
      </c>
      <c r="K222">
        <v>25.710000999999899</v>
      </c>
      <c r="L222">
        <v>25.710000999999899</v>
      </c>
      <c r="M222">
        <v>0</v>
      </c>
      <c r="N222" t="str">
        <f t="shared" si="6"/>
        <v>M050</v>
      </c>
      <c r="O222">
        <f t="shared" si="7"/>
        <v>0</v>
      </c>
      <c r="S222" s="18" t="s">
        <v>177</v>
      </c>
    </row>
    <row r="223" spans="1:19" x14ac:dyDescent="0.25">
      <c r="A223">
        <v>221</v>
      </c>
      <c r="B223">
        <v>4093</v>
      </c>
      <c r="C223" t="s">
        <v>331</v>
      </c>
      <c r="D223">
        <v>8</v>
      </c>
      <c r="E223">
        <v>25</v>
      </c>
      <c r="F223">
        <v>15</v>
      </c>
      <c r="G223" t="s">
        <v>1022</v>
      </c>
      <c r="H223">
        <v>68</v>
      </c>
      <c r="I223">
        <v>0</v>
      </c>
      <c r="J223">
        <v>999</v>
      </c>
      <c r="K223">
        <v>999</v>
      </c>
      <c r="L223">
        <v>25.710000999999899</v>
      </c>
      <c r="M223">
        <v>0</v>
      </c>
      <c r="N223" t="str">
        <f t="shared" si="6"/>
        <v>M055</v>
      </c>
      <c r="O223">
        <f t="shared" si="7"/>
        <v>0</v>
      </c>
      <c r="S223" s="18" t="s">
        <v>178</v>
      </c>
    </row>
    <row r="224" spans="1:19" x14ac:dyDescent="0.25">
      <c r="A224">
        <v>222</v>
      </c>
      <c r="B224">
        <v>4095</v>
      </c>
      <c r="C224" t="s">
        <v>331</v>
      </c>
      <c r="D224">
        <v>8</v>
      </c>
      <c r="E224">
        <v>30</v>
      </c>
      <c r="F224">
        <v>15</v>
      </c>
      <c r="G224" t="s">
        <v>1023</v>
      </c>
      <c r="H224">
        <v>52</v>
      </c>
      <c r="I224">
        <v>0</v>
      </c>
      <c r="J224">
        <v>999</v>
      </c>
      <c r="K224">
        <v>999</v>
      </c>
      <c r="L224">
        <v>30</v>
      </c>
      <c r="M224">
        <v>0</v>
      </c>
      <c r="N224" t="str">
        <f t="shared" si="6"/>
        <v>M056</v>
      </c>
      <c r="O224">
        <f t="shared" si="7"/>
        <v>0</v>
      </c>
      <c r="S224" s="18" t="s">
        <v>179</v>
      </c>
    </row>
    <row r="225" spans="1:19" x14ac:dyDescent="0.25">
      <c r="A225">
        <v>223</v>
      </c>
      <c r="B225">
        <v>4097</v>
      </c>
      <c r="C225" t="s">
        <v>331</v>
      </c>
      <c r="D225">
        <v>8</v>
      </c>
      <c r="E225">
        <v>36</v>
      </c>
      <c r="F225">
        <v>15</v>
      </c>
      <c r="G225" t="s">
        <v>1024</v>
      </c>
      <c r="H225">
        <v>55</v>
      </c>
      <c r="I225">
        <v>0</v>
      </c>
      <c r="J225">
        <v>999</v>
      </c>
      <c r="K225">
        <v>999</v>
      </c>
      <c r="L225">
        <v>36</v>
      </c>
      <c r="M225">
        <v>0</v>
      </c>
      <c r="N225" t="str">
        <f t="shared" si="6"/>
        <v>M057</v>
      </c>
      <c r="O225">
        <f t="shared" si="7"/>
        <v>0</v>
      </c>
      <c r="S225" s="18" t="s">
        <v>180</v>
      </c>
    </row>
    <row r="226" spans="1:19" x14ac:dyDescent="0.25">
      <c r="A226">
        <v>224</v>
      </c>
      <c r="B226">
        <v>4098</v>
      </c>
      <c r="C226" t="s">
        <v>331</v>
      </c>
      <c r="D226">
        <v>8</v>
      </c>
      <c r="E226">
        <v>22</v>
      </c>
      <c r="F226">
        <v>15</v>
      </c>
      <c r="G226" t="s">
        <v>515</v>
      </c>
      <c r="H226">
        <v>122</v>
      </c>
      <c r="I226">
        <v>0</v>
      </c>
      <c r="J226">
        <v>22.5</v>
      </c>
      <c r="K226">
        <v>22.5</v>
      </c>
      <c r="L226">
        <v>22.5</v>
      </c>
      <c r="M226">
        <v>0</v>
      </c>
      <c r="N226" t="str">
        <f t="shared" si="6"/>
        <v>M060</v>
      </c>
      <c r="O226">
        <f t="shared" si="7"/>
        <v>0</v>
      </c>
      <c r="S226" s="18" t="s">
        <v>181</v>
      </c>
    </row>
    <row r="227" spans="1:19" x14ac:dyDescent="0.25">
      <c r="A227">
        <v>225</v>
      </c>
      <c r="B227">
        <v>4099</v>
      </c>
      <c r="C227" t="s">
        <v>331</v>
      </c>
      <c r="D227">
        <v>8</v>
      </c>
      <c r="E227">
        <v>22</v>
      </c>
      <c r="F227">
        <v>15</v>
      </c>
      <c r="G227" t="s">
        <v>516</v>
      </c>
      <c r="H227">
        <v>132</v>
      </c>
      <c r="I227">
        <v>0</v>
      </c>
      <c r="J227">
        <v>22.5</v>
      </c>
      <c r="K227">
        <v>22.5</v>
      </c>
      <c r="L227">
        <v>22.5</v>
      </c>
      <c r="M227">
        <v>0</v>
      </c>
      <c r="N227" t="str">
        <f t="shared" si="6"/>
        <v>M060</v>
      </c>
      <c r="O227">
        <f t="shared" si="7"/>
        <v>0</v>
      </c>
      <c r="S227" s="18" t="s">
        <v>219</v>
      </c>
    </row>
    <row r="228" spans="1:19" x14ac:dyDescent="0.25">
      <c r="A228">
        <v>226</v>
      </c>
      <c r="B228">
        <v>4100</v>
      </c>
      <c r="C228" t="s">
        <v>331</v>
      </c>
      <c r="D228">
        <v>8</v>
      </c>
      <c r="E228">
        <v>30</v>
      </c>
      <c r="F228">
        <v>15</v>
      </c>
      <c r="G228" t="s">
        <v>517</v>
      </c>
      <c r="H228">
        <v>45</v>
      </c>
      <c r="I228">
        <v>0</v>
      </c>
      <c r="J228">
        <v>36</v>
      </c>
      <c r="K228">
        <v>36</v>
      </c>
      <c r="L228">
        <v>30</v>
      </c>
      <c r="M228">
        <v>0</v>
      </c>
      <c r="N228" t="str">
        <f t="shared" si="6"/>
        <v>M061</v>
      </c>
      <c r="O228">
        <f t="shared" si="7"/>
        <v>0</v>
      </c>
      <c r="S228" s="18" t="s">
        <v>220</v>
      </c>
    </row>
    <row r="229" spans="1:19" x14ac:dyDescent="0.25">
      <c r="A229">
        <v>227</v>
      </c>
      <c r="B229">
        <v>4101</v>
      </c>
      <c r="C229" t="s">
        <v>331</v>
      </c>
      <c r="D229">
        <v>8</v>
      </c>
      <c r="E229">
        <v>36</v>
      </c>
      <c r="F229">
        <v>15</v>
      </c>
      <c r="G229" t="s">
        <v>518</v>
      </c>
      <c r="H229">
        <v>42</v>
      </c>
      <c r="I229">
        <v>0</v>
      </c>
      <c r="J229">
        <v>30</v>
      </c>
      <c r="K229">
        <v>36</v>
      </c>
      <c r="L229">
        <v>36</v>
      </c>
      <c r="M229">
        <v>0</v>
      </c>
      <c r="N229" t="str">
        <f t="shared" si="6"/>
        <v>M061</v>
      </c>
      <c r="O229">
        <f t="shared" si="7"/>
        <v>0</v>
      </c>
      <c r="S229" s="18" t="s">
        <v>221</v>
      </c>
    </row>
    <row r="230" spans="1:19" x14ac:dyDescent="0.25">
      <c r="A230">
        <v>228</v>
      </c>
      <c r="B230">
        <v>4103</v>
      </c>
      <c r="C230" t="s">
        <v>331</v>
      </c>
      <c r="D230">
        <v>8</v>
      </c>
      <c r="E230">
        <v>36</v>
      </c>
      <c r="F230">
        <v>15</v>
      </c>
      <c r="G230" t="s">
        <v>1025</v>
      </c>
      <c r="H230">
        <v>86</v>
      </c>
      <c r="I230">
        <v>0</v>
      </c>
      <c r="J230">
        <v>999</v>
      </c>
      <c r="K230">
        <v>999</v>
      </c>
      <c r="L230">
        <v>36</v>
      </c>
      <c r="M230">
        <v>0</v>
      </c>
      <c r="N230" t="str">
        <f t="shared" si="6"/>
        <v>M062</v>
      </c>
      <c r="O230">
        <f t="shared" si="7"/>
        <v>0</v>
      </c>
      <c r="S230" s="18" t="s">
        <v>227</v>
      </c>
    </row>
    <row r="231" spans="1:19" x14ac:dyDescent="0.25">
      <c r="A231">
        <v>229</v>
      </c>
      <c r="B231">
        <v>4104</v>
      </c>
      <c r="C231" t="s">
        <v>449</v>
      </c>
      <c r="D231">
        <v>9</v>
      </c>
      <c r="E231">
        <v>30</v>
      </c>
      <c r="F231">
        <v>15</v>
      </c>
      <c r="G231" t="s">
        <v>1026</v>
      </c>
      <c r="H231">
        <v>135</v>
      </c>
      <c r="I231">
        <v>0</v>
      </c>
      <c r="J231">
        <v>999</v>
      </c>
      <c r="K231">
        <v>999</v>
      </c>
      <c r="L231">
        <v>30</v>
      </c>
      <c r="M231">
        <v>0</v>
      </c>
      <c r="N231" t="str">
        <f t="shared" si="6"/>
        <v>M064</v>
      </c>
      <c r="O231">
        <f t="shared" si="7"/>
        <v>0</v>
      </c>
      <c r="S231" s="18" t="s">
        <v>228</v>
      </c>
    </row>
    <row r="232" spans="1:19" x14ac:dyDescent="0.25">
      <c r="A232">
        <v>230</v>
      </c>
      <c r="B232">
        <v>4106</v>
      </c>
      <c r="C232" t="s">
        <v>331</v>
      </c>
      <c r="D232">
        <v>8</v>
      </c>
      <c r="E232">
        <v>60</v>
      </c>
      <c r="F232">
        <v>15</v>
      </c>
      <c r="G232" t="s">
        <v>519</v>
      </c>
      <c r="H232">
        <v>73</v>
      </c>
      <c r="I232">
        <v>0</v>
      </c>
      <c r="J232">
        <v>45</v>
      </c>
      <c r="K232">
        <v>60</v>
      </c>
      <c r="L232">
        <v>60</v>
      </c>
      <c r="M232">
        <v>0</v>
      </c>
      <c r="N232" t="str">
        <f t="shared" si="6"/>
        <v>M065</v>
      </c>
      <c r="O232">
        <f t="shared" si="7"/>
        <v>0</v>
      </c>
      <c r="S232" s="18" t="s">
        <v>231</v>
      </c>
    </row>
    <row r="233" spans="1:19" x14ac:dyDescent="0.25">
      <c r="A233">
        <v>231</v>
      </c>
      <c r="B233">
        <v>4107</v>
      </c>
      <c r="C233" t="s">
        <v>331</v>
      </c>
      <c r="D233">
        <v>8</v>
      </c>
      <c r="E233">
        <v>45</v>
      </c>
      <c r="F233">
        <v>15</v>
      </c>
      <c r="G233" t="s">
        <v>520</v>
      </c>
      <c r="H233">
        <v>74</v>
      </c>
      <c r="I233">
        <v>0</v>
      </c>
      <c r="J233">
        <v>60</v>
      </c>
      <c r="K233">
        <v>60</v>
      </c>
      <c r="L233">
        <v>45</v>
      </c>
      <c r="M233">
        <v>0</v>
      </c>
      <c r="N233" t="str">
        <f t="shared" si="6"/>
        <v>M065</v>
      </c>
      <c r="O233">
        <f t="shared" si="7"/>
        <v>0</v>
      </c>
      <c r="S233" s="18" t="s">
        <v>232</v>
      </c>
    </row>
    <row r="234" spans="1:19" x14ac:dyDescent="0.25">
      <c r="A234">
        <v>232</v>
      </c>
      <c r="B234">
        <v>4108</v>
      </c>
      <c r="C234" t="s">
        <v>449</v>
      </c>
      <c r="D234">
        <v>9</v>
      </c>
      <c r="E234">
        <v>180</v>
      </c>
      <c r="F234">
        <v>15</v>
      </c>
      <c r="G234" t="s">
        <v>521</v>
      </c>
      <c r="H234">
        <v>103</v>
      </c>
      <c r="I234">
        <v>0</v>
      </c>
      <c r="J234">
        <v>30</v>
      </c>
      <c r="K234">
        <v>60</v>
      </c>
      <c r="L234">
        <v>180</v>
      </c>
      <c r="M234">
        <v>0</v>
      </c>
      <c r="N234" t="str">
        <f t="shared" si="6"/>
        <v>M066</v>
      </c>
      <c r="O234">
        <f t="shared" si="7"/>
        <v>0</v>
      </c>
      <c r="S234" s="18" t="s">
        <v>233</v>
      </c>
    </row>
    <row r="235" spans="1:19" x14ac:dyDescent="0.25">
      <c r="A235">
        <v>233</v>
      </c>
      <c r="B235">
        <v>4109</v>
      </c>
      <c r="C235" t="s">
        <v>449</v>
      </c>
      <c r="D235">
        <v>9</v>
      </c>
      <c r="E235">
        <v>30</v>
      </c>
      <c r="F235">
        <v>15</v>
      </c>
      <c r="G235" t="s">
        <v>522</v>
      </c>
      <c r="H235">
        <v>107</v>
      </c>
      <c r="I235">
        <v>0</v>
      </c>
      <c r="J235">
        <v>180</v>
      </c>
      <c r="K235">
        <v>60</v>
      </c>
      <c r="L235">
        <v>30</v>
      </c>
      <c r="M235">
        <v>0</v>
      </c>
      <c r="N235" t="str">
        <f t="shared" si="6"/>
        <v>M066</v>
      </c>
      <c r="O235">
        <f t="shared" si="7"/>
        <v>0</v>
      </c>
      <c r="S235" s="18" t="s">
        <v>234</v>
      </c>
    </row>
    <row r="236" spans="1:19" x14ac:dyDescent="0.25">
      <c r="A236">
        <v>234</v>
      </c>
      <c r="B236">
        <v>4110</v>
      </c>
      <c r="C236" t="s">
        <v>331</v>
      </c>
      <c r="D236">
        <v>8</v>
      </c>
      <c r="E236">
        <v>60</v>
      </c>
      <c r="F236">
        <v>15</v>
      </c>
      <c r="G236" t="s">
        <v>523</v>
      </c>
      <c r="H236">
        <v>48</v>
      </c>
      <c r="I236">
        <v>0</v>
      </c>
      <c r="J236">
        <v>30</v>
      </c>
      <c r="K236">
        <v>60</v>
      </c>
      <c r="L236">
        <v>60</v>
      </c>
      <c r="M236">
        <v>0</v>
      </c>
      <c r="N236" t="str">
        <f t="shared" si="6"/>
        <v>M067</v>
      </c>
      <c r="O236">
        <f t="shared" si="7"/>
        <v>0</v>
      </c>
      <c r="S236" s="18" t="s">
        <v>235</v>
      </c>
    </row>
    <row r="237" spans="1:19" x14ac:dyDescent="0.25">
      <c r="A237">
        <v>235</v>
      </c>
      <c r="B237">
        <v>4111</v>
      </c>
      <c r="C237" t="s">
        <v>331</v>
      </c>
      <c r="D237">
        <v>8</v>
      </c>
      <c r="E237">
        <v>30</v>
      </c>
      <c r="F237">
        <v>15</v>
      </c>
      <c r="G237" t="s">
        <v>524</v>
      </c>
      <c r="H237">
        <v>39</v>
      </c>
      <c r="I237">
        <v>0</v>
      </c>
      <c r="J237">
        <v>60</v>
      </c>
      <c r="K237">
        <v>60</v>
      </c>
      <c r="L237">
        <v>30</v>
      </c>
      <c r="M237">
        <v>0</v>
      </c>
      <c r="N237" t="str">
        <f t="shared" si="6"/>
        <v>M067</v>
      </c>
      <c r="O237">
        <f t="shared" si="7"/>
        <v>0</v>
      </c>
      <c r="S237" s="18" t="s">
        <v>237</v>
      </c>
    </row>
    <row r="238" spans="1:19" x14ac:dyDescent="0.25">
      <c r="A238">
        <v>236</v>
      </c>
      <c r="B238">
        <v>4112</v>
      </c>
      <c r="C238" t="s">
        <v>331</v>
      </c>
      <c r="D238">
        <v>8</v>
      </c>
      <c r="E238">
        <v>180</v>
      </c>
      <c r="F238">
        <v>15</v>
      </c>
      <c r="G238" t="s">
        <v>525</v>
      </c>
      <c r="H238">
        <v>63</v>
      </c>
      <c r="I238">
        <v>0</v>
      </c>
      <c r="J238">
        <v>36</v>
      </c>
      <c r="K238">
        <v>72</v>
      </c>
      <c r="L238">
        <v>180</v>
      </c>
      <c r="M238">
        <v>0</v>
      </c>
      <c r="N238" t="str">
        <f t="shared" si="6"/>
        <v>M068</v>
      </c>
      <c r="O238">
        <f t="shared" si="7"/>
        <v>0</v>
      </c>
      <c r="S238" s="18" t="s">
        <v>238</v>
      </c>
    </row>
    <row r="239" spans="1:19" x14ac:dyDescent="0.25">
      <c r="A239">
        <v>237</v>
      </c>
      <c r="B239">
        <v>4113</v>
      </c>
      <c r="C239" t="s">
        <v>331</v>
      </c>
      <c r="D239">
        <v>8</v>
      </c>
      <c r="E239">
        <v>36</v>
      </c>
      <c r="F239">
        <v>15</v>
      </c>
      <c r="G239" t="s">
        <v>526</v>
      </c>
      <c r="H239">
        <v>47</v>
      </c>
      <c r="I239">
        <v>0</v>
      </c>
      <c r="J239">
        <v>180</v>
      </c>
      <c r="K239">
        <v>72</v>
      </c>
      <c r="L239">
        <v>36</v>
      </c>
      <c r="M239">
        <v>0</v>
      </c>
      <c r="N239" t="str">
        <f t="shared" si="6"/>
        <v>M068</v>
      </c>
      <c r="O239">
        <f t="shared" si="7"/>
        <v>0</v>
      </c>
      <c r="S239" s="18" t="s">
        <v>239</v>
      </c>
    </row>
    <row r="240" spans="1:19" x14ac:dyDescent="0.25">
      <c r="A240">
        <v>238</v>
      </c>
      <c r="B240">
        <v>4114</v>
      </c>
      <c r="C240" t="s">
        <v>331</v>
      </c>
      <c r="D240">
        <v>8</v>
      </c>
      <c r="E240">
        <v>12</v>
      </c>
      <c r="F240">
        <v>15</v>
      </c>
      <c r="G240" t="s">
        <v>527</v>
      </c>
      <c r="H240">
        <v>69</v>
      </c>
      <c r="I240">
        <v>0</v>
      </c>
      <c r="J240">
        <v>12</v>
      </c>
      <c r="K240">
        <v>12.860001</v>
      </c>
      <c r="L240">
        <v>12.860001</v>
      </c>
      <c r="M240">
        <v>0</v>
      </c>
      <c r="N240" t="str">
        <f t="shared" si="6"/>
        <v>M070</v>
      </c>
      <c r="O240">
        <f t="shared" si="7"/>
        <v>0</v>
      </c>
      <c r="S240" s="18" t="s">
        <v>240</v>
      </c>
    </row>
    <row r="241" spans="1:19" x14ac:dyDescent="0.25">
      <c r="A241">
        <v>239</v>
      </c>
      <c r="B241">
        <v>4115</v>
      </c>
      <c r="C241" t="s">
        <v>331</v>
      </c>
      <c r="D241">
        <v>8</v>
      </c>
      <c r="E241">
        <v>12</v>
      </c>
      <c r="F241">
        <v>15</v>
      </c>
      <c r="G241" t="s">
        <v>528</v>
      </c>
      <c r="H241">
        <v>69</v>
      </c>
      <c r="I241">
        <v>0</v>
      </c>
      <c r="J241">
        <v>12.860001</v>
      </c>
      <c r="K241">
        <v>12.860001</v>
      </c>
      <c r="L241">
        <v>12</v>
      </c>
      <c r="M241">
        <v>0</v>
      </c>
      <c r="N241" t="str">
        <f t="shared" si="6"/>
        <v>M070</v>
      </c>
      <c r="O241">
        <f t="shared" si="7"/>
        <v>0</v>
      </c>
      <c r="S241" s="18" t="s">
        <v>241</v>
      </c>
    </row>
    <row r="242" spans="1:19" x14ac:dyDescent="0.25">
      <c r="A242">
        <v>240</v>
      </c>
      <c r="B242">
        <v>4117</v>
      </c>
      <c r="C242" t="s">
        <v>449</v>
      </c>
      <c r="D242">
        <v>9</v>
      </c>
      <c r="E242">
        <v>45</v>
      </c>
      <c r="F242">
        <v>15</v>
      </c>
      <c r="G242" t="s">
        <v>530</v>
      </c>
      <c r="H242">
        <v>81</v>
      </c>
      <c r="I242">
        <v>0</v>
      </c>
      <c r="J242">
        <v>999</v>
      </c>
      <c r="K242">
        <v>90</v>
      </c>
      <c r="L242">
        <v>45</v>
      </c>
      <c r="M242">
        <v>0</v>
      </c>
      <c r="N242" t="str">
        <f t="shared" si="6"/>
        <v>M071</v>
      </c>
      <c r="O242">
        <f t="shared" si="7"/>
        <v>0</v>
      </c>
      <c r="S242" s="18" t="s">
        <v>242</v>
      </c>
    </row>
    <row r="243" spans="1:19" x14ac:dyDescent="0.25">
      <c r="A243">
        <v>241</v>
      </c>
      <c r="B243">
        <v>4118</v>
      </c>
      <c r="C243" t="s">
        <v>449</v>
      </c>
      <c r="D243">
        <v>9</v>
      </c>
      <c r="E243">
        <v>30</v>
      </c>
      <c r="F243">
        <v>15</v>
      </c>
      <c r="G243" t="s">
        <v>531</v>
      </c>
      <c r="H243">
        <v>103</v>
      </c>
      <c r="I243">
        <v>0</v>
      </c>
      <c r="J243">
        <v>45</v>
      </c>
      <c r="K243">
        <v>45</v>
      </c>
      <c r="L243">
        <v>30</v>
      </c>
      <c r="M243">
        <v>0</v>
      </c>
      <c r="N243" t="str">
        <f t="shared" si="6"/>
        <v>M071</v>
      </c>
      <c r="O243">
        <f t="shared" si="7"/>
        <v>0</v>
      </c>
      <c r="S243" s="18" t="s">
        <v>243</v>
      </c>
    </row>
    <row r="244" spans="1:19" x14ac:dyDescent="0.25">
      <c r="A244">
        <v>242</v>
      </c>
      <c r="B244">
        <v>4120</v>
      </c>
      <c r="C244" t="s">
        <v>449</v>
      </c>
      <c r="D244">
        <v>9</v>
      </c>
      <c r="E244">
        <v>90</v>
      </c>
      <c r="F244">
        <v>15</v>
      </c>
      <c r="G244" t="s">
        <v>533</v>
      </c>
      <c r="H244">
        <v>83</v>
      </c>
      <c r="I244">
        <v>0</v>
      </c>
      <c r="J244">
        <v>999</v>
      </c>
      <c r="K244">
        <v>120</v>
      </c>
      <c r="L244">
        <v>90</v>
      </c>
      <c r="M244">
        <v>0</v>
      </c>
      <c r="N244" t="str">
        <f t="shared" si="6"/>
        <v>M072</v>
      </c>
      <c r="O244">
        <f t="shared" si="7"/>
        <v>0</v>
      </c>
      <c r="S244" s="18" t="s">
        <v>244</v>
      </c>
    </row>
    <row r="245" spans="1:19" x14ac:dyDescent="0.25">
      <c r="A245">
        <v>243</v>
      </c>
      <c r="B245">
        <v>4121</v>
      </c>
      <c r="C245" t="s">
        <v>449</v>
      </c>
      <c r="D245">
        <v>9</v>
      </c>
      <c r="E245">
        <v>30</v>
      </c>
      <c r="F245">
        <v>15</v>
      </c>
      <c r="G245" t="s">
        <v>534</v>
      </c>
      <c r="H245">
        <v>96</v>
      </c>
      <c r="I245">
        <v>0</v>
      </c>
      <c r="J245">
        <v>90</v>
      </c>
      <c r="K245">
        <v>60</v>
      </c>
      <c r="L245">
        <v>30</v>
      </c>
      <c r="M245">
        <v>0</v>
      </c>
      <c r="N245" t="str">
        <f t="shared" si="6"/>
        <v>M072</v>
      </c>
      <c r="O245">
        <f t="shared" si="7"/>
        <v>0</v>
      </c>
      <c r="S245" s="18" t="s">
        <v>245</v>
      </c>
    </row>
    <row r="246" spans="1:19" x14ac:dyDescent="0.25">
      <c r="A246">
        <v>244</v>
      </c>
      <c r="B246">
        <v>4123</v>
      </c>
      <c r="C246" t="s">
        <v>449</v>
      </c>
      <c r="D246">
        <v>9</v>
      </c>
      <c r="E246">
        <v>45</v>
      </c>
      <c r="F246">
        <v>15</v>
      </c>
      <c r="G246" t="s">
        <v>536</v>
      </c>
      <c r="H246">
        <v>88</v>
      </c>
      <c r="I246">
        <v>0</v>
      </c>
      <c r="J246">
        <v>999</v>
      </c>
      <c r="K246">
        <v>90</v>
      </c>
      <c r="L246">
        <v>45</v>
      </c>
      <c r="M246">
        <v>0</v>
      </c>
      <c r="N246" t="str">
        <f t="shared" si="6"/>
        <v>M073</v>
      </c>
      <c r="O246">
        <f t="shared" si="7"/>
        <v>0</v>
      </c>
      <c r="S246" s="18" t="s">
        <v>246</v>
      </c>
    </row>
    <row r="247" spans="1:19" x14ac:dyDescent="0.25">
      <c r="A247">
        <v>245</v>
      </c>
      <c r="B247">
        <v>4124</v>
      </c>
      <c r="C247" t="s">
        <v>449</v>
      </c>
      <c r="D247">
        <v>9</v>
      </c>
      <c r="E247">
        <v>30</v>
      </c>
      <c r="F247">
        <v>15</v>
      </c>
      <c r="G247" t="s">
        <v>537</v>
      </c>
      <c r="H247">
        <v>101</v>
      </c>
      <c r="I247">
        <v>0</v>
      </c>
      <c r="J247">
        <v>45</v>
      </c>
      <c r="K247">
        <v>45</v>
      </c>
      <c r="L247">
        <v>30</v>
      </c>
      <c r="M247">
        <v>0</v>
      </c>
      <c r="N247" t="str">
        <f t="shared" si="6"/>
        <v>M073</v>
      </c>
      <c r="O247">
        <f t="shared" si="7"/>
        <v>0</v>
      </c>
      <c r="S247" s="18" t="s">
        <v>247</v>
      </c>
    </row>
    <row r="248" spans="1:19" x14ac:dyDescent="0.25">
      <c r="A248">
        <v>246</v>
      </c>
      <c r="B248">
        <v>4125</v>
      </c>
      <c r="C248" t="s">
        <v>449</v>
      </c>
      <c r="D248">
        <v>9</v>
      </c>
      <c r="E248">
        <v>20</v>
      </c>
      <c r="F248">
        <v>15</v>
      </c>
      <c r="G248" t="s">
        <v>1027</v>
      </c>
      <c r="H248">
        <v>72</v>
      </c>
      <c r="I248">
        <v>0</v>
      </c>
      <c r="J248">
        <v>999</v>
      </c>
      <c r="K248">
        <v>999</v>
      </c>
      <c r="L248">
        <v>20</v>
      </c>
      <c r="M248">
        <v>0</v>
      </c>
      <c r="N248" t="str">
        <f t="shared" si="6"/>
        <v>M074</v>
      </c>
      <c r="O248">
        <f t="shared" si="7"/>
        <v>0</v>
      </c>
      <c r="S248" s="18" t="s">
        <v>248</v>
      </c>
    </row>
    <row r="249" spans="1:19" x14ac:dyDescent="0.25">
      <c r="A249">
        <v>247</v>
      </c>
      <c r="B249">
        <v>4127</v>
      </c>
      <c r="C249" t="s">
        <v>331</v>
      </c>
      <c r="D249">
        <v>8</v>
      </c>
      <c r="E249">
        <v>11</v>
      </c>
      <c r="F249">
        <v>15</v>
      </c>
      <c r="G249" t="s">
        <v>538</v>
      </c>
      <c r="H249">
        <v>81</v>
      </c>
      <c r="I249">
        <v>0</v>
      </c>
      <c r="J249">
        <v>15</v>
      </c>
      <c r="K249">
        <v>14</v>
      </c>
      <c r="L249">
        <v>11</v>
      </c>
      <c r="M249">
        <v>0</v>
      </c>
      <c r="N249" t="str">
        <f t="shared" si="6"/>
        <v>M075</v>
      </c>
      <c r="O249">
        <f t="shared" si="7"/>
        <v>0</v>
      </c>
      <c r="S249" s="18" t="s">
        <v>249</v>
      </c>
    </row>
    <row r="250" spans="1:19" x14ac:dyDescent="0.25">
      <c r="A250">
        <v>248</v>
      </c>
      <c r="B250">
        <v>4128</v>
      </c>
      <c r="C250" t="s">
        <v>331</v>
      </c>
      <c r="D250">
        <v>8</v>
      </c>
      <c r="E250">
        <v>12</v>
      </c>
      <c r="F250">
        <v>15</v>
      </c>
      <c r="G250" t="s">
        <v>539</v>
      </c>
      <c r="H250">
        <v>66</v>
      </c>
      <c r="I250">
        <v>0</v>
      </c>
      <c r="J250">
        <v>11</v>
      </c>
      <c r="K250">
        <v>14</v>
      </c>
      <c r="L250">
        <v>12</v>
      </c>
      <c r="M250">
        <v>0</v>
      </c>
      <c r="N250" t="str">
        <f t="shared" si="6"/>
        <v>M075</v>
      </c>
      <c r="O250">
        <f t="shared" si="7"/>
        <v>0</v>
      </c>
      <c r="S250" s="18" t="s">
        <v>250</v>
      </c>
    </row>
    <row r="251" spans="1:19" x14ac:dyDescent="0.25">
      <c r="A251">
        <v>249</v>
      </c>
      <c r="B251">
        <v>4130</v>
      </c>
      <c r="C251" t="s">
        <v>331</v>
      </c>
      <c r="D251">
        <v>8</v>
      </c>
      <c r="E251">
        <v>20</v>
      </c>
      <c r="F251">
        <v>15</v>
      </c>
      <c r="G251" t="s">
        <v>1028</v>
      </c>
      <c r="H251">
        <v>75</v>
      </c>
      <c r="I251">
        <v>0</v>
      </c>
      <c r="J251">
        <v>999</v>
      </c>
      <c r="K251">
        <v>999</v>
      </c>
      <c r="L251">
        <v>20</v>
      </c>
      <c r="M251">
        <v>0</v>
      </c>
      <c r="N251" t="str">
        <f t="shared" si="6"/>
        <v>M076</v>
      </c>
      <c r="O251">
        <f t="shared" si="7"/>
        <v>0</v>
      </c>
      <c r="S251" s="18" t="s">
        <v>251</v>
      </c>
    </row>
    <row r="252" spans="1:19" x14ac:dyDescent="0.25">
      <c r="A252">
        <v>250</v>
      </c>
      <c r="B252">
        <v>4132</v>
      </c>
      <c r="C252" t="s">
        <v>449</v>
      </c>
      <c r="D252">
        <v>9</v>
      </c>
      <c r="E252">
        <v>23</v>
      </c>
      <c r="F252">
        <v>15</v>
      </c>
      <c r="G252" t="s">
        <v>1029</v>
      </c>
      <c r="H252">
        <v>74</v>
      </c>
      <c r="I252">
        <v>0</v>
      </c>
      <c r="J252">
        <v>999</v>
      </c>
      <c r="K252">
        <v>999</v>
      </c>
      <c r="L252">
        <v>23</v>
      </c>
      <c r="M252">
        <v>0</v>
      </c>
      <c r="N252" t="str">
        <f t="shared" si="6"/>
        <v>M077</v>
      </c>
      <c r="O252">
        <f t="shared" si="7"/>
        <v>0</v>
      </c>
      <c r="S252" s="18" t="s">
        <v>252</v>
      </c>
    </row>
    <row r="253" spans="1:19" x14ac:dyDescent="0.25">
      <c r="A253">
        <v>251</v>
      </c>
      <c r="B253">
        <v>4134</v>
      </c>
      <c r="C253" t="s">
        <v>331</v>
      </c>
      <c r="D253">
        <v>8</v>
      </c>
      <c r="E253">
        <v>11</v>
      </c>
      <c r="F253">
        <v>15</v>
      </c>
      <c r="G253" t="s">
        <v>540</v>
      </c>
      <c r="H253">
        <v>17</v>
      </c>
      <c r="I253">
        <v>0</v>
      </c>
      <c r="J253">
        <v>11.25</v>
      </c>
      <c r="K253">
        <v>11.25</v>
      </c>
      <c r="L253">
        <v>11.25</v>
      </c>
      <c r="M253">
        <v>0</v>
      </c>
      <c r="N253" t="str">
        <f t="shared" si="6"/>
        <v>M098</v>
      </c>
      <c r="O253">
        <f t="shared" si="7"/>
        <v>0</v>
      </c>
      <c r="S253" s="18" t="s">
        <v>253</v>
      </c>
    </row>
    <row r="254" spans="1:19" x14ac:dyDescent="0.25">
      <c r="A254">
        <v>252</v>
      </c>
      <c r="B254">
        <v>4135</v>
      </c>
      <c r="C254" t="s">
        <v>331</v>
      </c>
      <c r="D254">
        <v>8</v>
      </c>
      <c r="E254">
        <v>11</v>
      </c>
      <c r="F254">
        <v>15</v>
      </c>
      <c r="G254" t="s">
        <v>541</v>
      </c>
      <c r="H254">
        <v>17</v>
      </c>
      <c r="I254">
        <v>0</v>
      </c>
      <c r="J254">
        <v>11.25</v>
      </c>
      <c r="K254">
        <v>11.25</v>
      </c>
      <c r="L254">
        <v>11.25</v>
      </c>
      <c r="M254">
        <v>0</v>
      </c>
      <c r="N254" t="str">
        <f t="shared" si="6"/>
        <v>M098</v>
      </c>
      <c r="O254">
        <f t="shared" si="7"/>
        <v>0</v>
      </c>
      <c r="S254" s="18" t="s">
        <v>254</v>
      </c>
    </row>
    <row r="255" spans="1:19" x14ac:dyDescent="0.25">
      <c r="A255">
        <v>253</v>
      </c>
      <c r="B255">
        <v>4136</v>
      </c>
      <c r="C255" t="s">
        <v>331</v>
      </c>
      <c r="D255">
        <v>8</v>
      </c>
      <c r="E255">
        <v>22</v>
      </c>
      <c r="F255">
        <v>15</v>
      </c>
      <c r="G255" t="s">
        <v>542</v>
      </c>
      <c r="H255">
        <v>39</v>
      </c>
      <c r="I255">
        <v>0</v>
      </c>
      <c r="J255">
        <v>25.710000999999899</v>
      </c>
      <c r="K255">
        <v>25.710000999999899</v>
      </c>
      <c r="L255">
        <v>22.5</v>
      </c>
      <c r="M255">
        <v>0</v>
      </c>
      <c r="N255" t="str">
        <f t="shared" si="6"/>
        <v>M099</v>
      </c>
      <c r="O255">
        <f t="shared" si="7"/>
        <v>0</v>
      </c>
      <c r="S255" s="18" t="s">
        <v>255</v>
      </c>
    </row>
    <row r="256" spans="1:19" x14ac:dyDescent="0.25">
      <c r="A256">
        <v>254</v>
      </c>
      <c r="B256">
        <v>4137</v>
      </c>
      <c r="C256" t="s">
        <v>331</v>
      </c>
      <c r="D256">
        <v>8</v>
      </c>
      <c r="E256">
        <v>25</v>
      </c>
      <c r="F256">
        <v>15</v>
      </c>
      <c r="G256" t="s">
        <v>543</v>
      </c>
      <c r="H256">
        <v>39</v>
      </c>
      <c r="I256">
        <v>0</v>
      </c>
      <c r="J256">
        <v>22.5</v>
      </c>
      <c r="K256">
        <v>25.710000999999899</v>
      </c>
      <c r="L256">
        <v>25.710000999999899</v>
      </c>
      <c r="M256">
        <v>0</v>
      </c>
      <c r="N256" t="str">
        <f t="shared" si="6"/>
        <v>M099</v>
      </c>
      <c r="O256">
        <f t="shared" si="7"/>
        <v>0</v>
      </c>
      <c r="S256" s="18" t="s">
        <v>256</v>
      </c>
    </row>
    <row r="257" spans="1:19" x14ac:dyDescent="0.25">
      <c r="A257">
        <v>255</v>
      </c>
      <c r="B257">
        <v>4138</v>
      </c>
      <c r="C257" t="s">
        <v>331</v>
      </c>
      <c r="D257">
        <v>8</v>
      </c>
      <c r="E257">
        <v>36</v>
      </c>
      <c r="F257">
        <v>15</v>
      </c>
      <c r="G257" t="s">
        <v>544</v>
      </c>
      <c r="H257">
        <v>70</v>
      </c>
      <c r="I257">
        <v>0</v>
      </c>
      <c r="J257">
        <v>12.860001</v>
      </c>
      <c r="K257">
        <v>25.720001</v>
      </c>
      <c r="L257">
        <v>36</v>
      </c>
      <c r="M257">
        <v>0</v>
      </c>
      <c r="N257" t="str">
        <f t="shared" si="6"/>
        <v>M101</v>
      </c>
      <c r="O257">
        <f t="shared" si="7"/>
        <v>0</v>
      </c>
      <c r="S257" s="18" t="s">
        <v>257</v>
      </c>
    </row>
    <row r="258" spans="1:19" x14ac:dyDescent="0.25">
      <c r="A258">
        <v>256</v>
      </c>
      <c r="B258">
        <v>4139</v>
      </c>
      <c r="C258" t="s">
        <v>331</v>
      </c>
      <c r="D258">
        <v>8</v>
      </c>
      <c r="E258">
        <v>12</v>
      </c>
      <c r="F258">
        <v>15</v>
      </c>
      <c r="G258" t="s">
        <v>545</v>
      </c>
      <c r="H258">
        <v>67</v>
      </c>
      <c r="I258">
        <v>0</v>
      </c>
      <c r="J258">
        <v>36</v>
      </c>
      <c r="K258">
        <v>25.720001</v>
      </c>
      <c r="L258">
        <v>12.860001</v>
      </c>
      <c r="M258">
        <v>0</v>
      </c>
      <c r="N258" t="str">
        <f t="shared" si="6"/>
        <v>M101</v>
      </c>
      <c r="O258">
        <f t="shared" si="7"/>
        <v>0</v>
      </c>
      <c r="S258" s="18" t="s">
        <v>264</v>
      </c>
    </row>
    <row r="259" spans="1:19" x14ac:dyDescent="0.25">
      <c r="A259">
        <v>257</v>
      </c>
      <c r="B259">
        <v>4141</v>
      </c>
      <c r="C259" t="s">
        <v>331</v>
      </c>
      <c r="D259">
        <v>8</v>
      </c>
      <c r="E259">
        <v>25</v>
      </c>
      <c r="F259">
        <v>15</v>
      </c>
      <c r="G259" t="s">
        <v>1030</v>
      </c>
      <c r="H259">
        <v>92</v>
      </c>
      <c r="I259">
        <v>0</v>
      </c>
      <c r="J259">
        <v>999</v>
      </c>
      <c r="K259">
        <v>999</v>
      </c>
      <c r="L259">
        <v>25.710000999999899</v>
      </c>
      <c r="M259">
        <v>0</v>
      </c>
      <c r="N259" t="str">
        <f t="shared" ref="N259:N322" si="8">LEFT(G259,LEN(G259)-2)</f>
        <v>M102</v>
      </c>
      <c r="O259">
        <f t="shared" ref="O259:O322" si="9">M259</f>
        <v>0</v>
      </c>
      <c r="S259" s="18" t="s">
        <v>265</v>
      </c>
    </row>
    <row r="260" spans="1:19" x14ac:dyDescent="0.25">
      <c r="A260">
        <v>258</v>
      </c>
      <c r="B260">
        <v>4142</v>
      </c>
      <c r="C260" t="s">
        <v>331</v>
      </c>
      <c r="D260">
        <v>8</v>
      </c>
      <c r="E260">
        <v>30</v>
      </c>
      <c r="F260">
        <v>15</v>
      </c>
      <c r="G260" t="s">
        <v>546</v>
      </c>
      <c r="H260">
        <v>46</v>
      </c>
      <c r="I260">
        <v>0</v>
      </c>
      <c r="J260">
        <v>30</v>
      </c>
      <c r="K260">
        <v>30</v>
      </c>
      <c r="L260">
        <v>30</v>
      </c>
      <c r="M260">
        <v>0</v>
      </c>
      <c r="N260" t="str">
        <f t="shared" si="8"/>
        <v>M105</v>
      </c>
      <c r="O260">
        <f t="shared" si="9"/>
        <v>0</v>
      </c>
      <c r="S260" s="18" t="s">
        <v>267</v>
      </c>
    </row>
    <row r="261" spans="1:19" x14ac:dyDescent="0.25">
      <c r="A261">
        <v>259</v>
      </c>
      <c r="B261">
        <v>4143</v>
      </c>
      <c r="C261" t="s">
        <v>331</v>
      </c>
      <c r="D261">
        <v>8</v>
      </c>
      <c r="E261">
        <v>30</v>
      </c>
      <c r="F261">
        <v>15</v>
      </c>
      <c r="G261" t="s">
        <v>547</v>
      </c>
      <c r="H261">
        <v>44</v>
      </c>
      <c r="I261">
        <v>0</v>
      </c>
      <c r="J261">
        <v>30</v>
      </c>
      <c r="K261">
        <v>30</v>
      </c>
      <c r="L261">
        <v>30</v>
      </c>
      <c r="M261">
        <v>0</v>
      </c>
      <c r="N261" t="str">
        <f t="shared" si="8"/>
        <v>M105</v>
      </c>
      <c r="O261">
        <f t="shared" si="9"/>
        <v>0</v>
      </c>
      <c r="S261" s="18" t="s">
        <v>268</v>
      </c>
    </row>
    <row r="262" spans="1:19" x14ac:dyDescent="0.25">
      <c r="A262">
        <v>260</v>
      </c>
      <c r="B262">
        <v>4144</v>
      </c>
      <c r="C262" t="s">
        <v>331</v>
      </c>
      <c r="D262">
        <v>8</v>
      </c>
      <c r="E262">
        <v>180</v>
      </c>
      <c r="F262">
        <v>15</v>
      </c>
      <c r="G262" t="s">
        <v>548</v>
      </c>
      <c r="H262">
        <v>96</v>
      </c>
      <c r="I262">
        <v>0</v>
      </c>
      <c r="J262">
        <v>90</v>
      </c>
      <c r="K262">
        <v>180</v>
      </c>
      <c r="L262">
        <v>180</v>
      </c>
      <c r="M262">
        <v>0</v>
      </c>
      <c r="N262" t="str">
        <f t="shared" si="8"/>
        <v>M106</v>
      </c>
      <c r="O262">
        <f t="shared" si="9"/>
        <v>0</v>
      </c>
      <c r="S262" s="18" t="s">
        <v>269</v>
      </c>
    </row>
    <row r="263" spans="1:19" x14ac:dyDescent="0.25">
      <c r="A263">
        <v>261</v>
      </c>
      <c r="B263">
        <v>4145</v>
      </c>
      <c r="C263" t="s">
        <v>331</v>
      </c>
      <c r="D263">
        <v>8</v>
      </c>
      <c r="E263">
        <v>90</v>
      </c>
      <c r="F263">
        <v>15</v>
      </c>
      <c r="G263" t="s">
        <v>549</v>
      </c>
      <c r="H263">
        <v>101</v>
      </c>
      <c r="I263">
        <v>0</v>
      </c>
      <c r="J263">
        <v>180</v>
      </c>
      <c r="K263">
        <v>180</v>
      </c>
      <c r="L263">
        <v>90</v>
      </c>
      <c r="M263">
        <v>0</v>
      </c>
      <c r="N263" t="str">
        <f t="shared" si="8"/>
        <v>M106</v>
      </c>
      <c r="O263">
        <f t="shared" si="9"/>
        <v>0</v>
      </c>
      <c r="S263" s="18" t="s">
        <v>270</v>
      </c>
    </row>
    <row r="264" spans="1:19" x14ac:dyDescent="0.25">
      <c r="A264">
        <v>262</v>
      </c>
      <c r="B264">
        <v>4146</v>
      </c>
      <c r="C264" t="s">
        <v>331</v>
      </c>
      <c r="D264">
        <v>8</v>
      </c>
      <c r="E264">
        <v>18</v>
      </c>
      <c r="F264">
        <v>15</v>
      </c>
      <c r="G264" t="s">
        <v>550</v>
      </c>
      <c r="H264">
        <v>69</v>
      </c>
      <c r="I264">
        <v>0</v>
      </c>
      <c r="J264">
        <v>25.710000999999899</v>
      </c>
      <c r="K264">
        <v>25.710000999999899</v>
      </c>
      <c r="L264">
        <v>18</v>
      </c>
      <c r="M264">
        <v>0</v>
      </c>
      <c r="N264" t="str">
        <f t="shared" si="8"/>
        <v>M107</v>
      </c>
      <c r="O264">
        <f t="shared" si="9"/>
        <v>0</v>
      </c>
      <c r="S264" s="18" t="s">
        <v>271</v>
      </c>
    </row>
    <row r="265" spans="1:19" x14ac:dyDescent="0.25">
      <c r="A265">
        <v>263</v>
      </c>
      <c r="B265">
        <v>4147</v>
      </c>
      <c r="C265" t="s">
        <v>331</v>
      </c>
      <c r="D265">
        <v>8</v>
      </c>
      <c r="E265">
        <v>25</v>
      </c>
      <c r="F265">
        <v>15</v>
      </c>
      <c r="G265" t="s">
        <v>551</v>
      </c>
      <c r="H265">
        <v>56</v>
      </c>
      <c r="I265">
        <v>0</v>
      </c>
      <c r="J265">
        <v>18</v>
      </c>
      <c r="K265">
        <v>25.710000999999899</v>
      </c>
      <c r="L265">
        <v>25.710000999999899</v>
      </c>
      <c r="M265">
        <v>0</v>
      </c>
      <c r="N265" t="str">
        <f t="shared" si="8"/>
        <v>M107</v>
      </c>
      <c r="O265">
        <f t="shared" si="9"/>
        <v>0</v>
      </c>
      <c r="S265" s="18" t="s">
        <v>272</v>
      </c>
    </row>
    <row r="266" spans="1:19" x14ac:dyDescent="0.25">
      <c r="A266">
        <v>264</v>
      </c>
      <c r="B266">
        <v>4148</v>
      </c>
      <c r="C266" t="s">
        <v>331</v>
      </c>
      <c r="D266">
        <v>8</v>
      </c>
      <c r="E266">
        <v>45</v>
      </c>
      <c r="F266">
        <v>15</v>
      </c>
      <c r="G266" t="s">
        <v>552</v>
      </c>
      <c r="H266">
        <v>42</v>
      </c>
      <c r="I266">
        <v>0</v>
      </c>
      <c r="J266">
        <v>36</v>
      </c>
      <c r="K266">
        <v>45</v>
      </c>
      <c r="L266">
        <v>45</v>
      </c>
      <c r="M266">
        <v>0</v>
      </c>
      <c r="N266" t="str">
        <f t="shared" si="8"/>
        <v>M110</v>
      </c>
      <c r="O266">
        <f t="shared" si="9"/>
        <v>0</v>
      </c>
      <c r="S266" s="18" t="s">
        <v>273</v>
      </c>
    </row>
    <row r="267" spans="1:19" x14ac:dyDescent="0.25">
      <c r="A267">
        <v>265</v>
      </c>
      <c r="B267">
        <v>4149</v>
      </c>
      <c r="C267" t="s">
        <v>331</v>
      </c>
      <c r="D267">
        <v>8</v>
      </c>
      <c r="E267">
        <v>36</v>
      </c>
      <c r="F267">
        <v>15</v>
      </c>
      <c r="G267" t="s">
        <v>553</v>
      </c>
      <c r="H267">
        <v>44</v>
      </c>
      <c r="I267">
        <v>0</v>
      </c>
      <c r="J267">
        <v>45</v>
      </c>
      <c r="K267">
        <v>45</v>
      </c>
      <c r="L267">
        <v>36</v>
      </c>
      <c r="M267">
        <v>0</v>
      </c>
      <c r="N267" t="str">
        <f t="shared" si="8"/>
        <v>M110</v>
      </c>
      <c r="O267">
        <f t="shared" si="9"/>
        <v>0</v>
      </c>
      <c r="S267" s="18" t="s">
        <v>274</v>
      </c>
    </row>
    <row r="268" spans="1:19" x14ac:dyDescent="0.25">
      <c r="A268">
        <v>266</v>
      </c>
      <c r="B268">
        <v>4151</v>
      </c>
      <c r="C268" t="s">
        <v>331</v>
      </c>
      <c r="D268">
        <v>8</v>
      </c>
      <c r="E268">
        <v>26</v>
      </c>
      <c r="F268">
        <v>15</v>
      </c>
      <c r="G268" t="s">
        <v>1031</v>
      </c>
      <c r="H268">
        <v>146</v>
      </c>
      <c r="I268">
        <v>0</v>
      </c>
      <c r="J268">
        <v>999</v>
      </c>
      <c r="K268">
        <v>999</v>
      </c>
      <c r="L268">
        <v>26</v>
      </c>
      <c r="M268">
        <v>1</v>
      </c>
      <c r="N268" t="str">
        <f t="shared" si="8"/>
        <v>M111</v>
      </c>
      <c r="O268">
        <f t="shared" si="9"/>
        <v>1</v>
      </c>
      <c r="S268" s="18" t="s">
        <v>275</v>
      </c>
    </row>
    <row r="269" spans="1:19" x14ac:dyDescent="0.25">
      <c r="A269">
        <v>267</v>
      </c>
      <c r="B269">
        <v>4153</v>
      </c>
      <c r="C269" t="s">
        <v>331</v>
      </c>
      <c r="D269">
        <v>8</v>
      </c>
      <c r="E269">
        <v>90</v>
      </c>
      <c r="F269">
        <v>15</v>
      </c>
      <c r="G269" t="s">
        <v>554</v>
      </c>
      <c r="H269">
        <v>14</v>
      </c>
      <c r="I269">
        <v>0</v>
      </c>
      <c r="J269">
        <v>45</v>
      </c>
      <c r="K269">
        <v>90</v>
      </c>
      <c r="L269">
        <v>90</v>
      </c>
      <c r="M269">
        <v>0</v>
      </c>
      <c r="N269" t="str">
        <f t="shared" si="8"/>
        <v>M113</v>
      </c>
      <c r="O269">
        <f t="shared" si="9"/>
        <v>0</v>
      </c>
      <c r="S269" s="18" t="s">
        <v>276</v>
      </c>
    </row>
    <row r="270" spans="1:19" x14ac:dyDescent="0.25">
      <c r="A270">
        <v>268</v>
      </c>
      <c r="B270">
        <v>4154</v>
      </c>
      <c r="C270" t="s">
        <v>331</v>
      </c>
      <c r="D270">
        <v>8</v>
      </c>
      <c r="E270">
        <v>45</v>
      </c>
      <c r="F270">
        <v>15</v>
      </c>
      <c r="G270" t="s">
        <v>555</v>
      </c>
      <c r="H270">
        <v>77</v>
      </c>
      <c r="I270">
        <v>0</v>
      </c>
      <c r="J270">
        <v>90</v>
      </c>
      <c r="K270">
        <v>90</v>
      </c>
      <c r="L270">
        <v>45</v>
      </c>
      <c r="M270">
        <v>0</v>
      </c>
      <c r="N270" t="str">
        <f t="shared" si="8"/>
        <v>M113</v>
      </c>
      <c r="O270">
        <f t="shared" si="9"/>
        <v>0</v>
      </c>
      <c r="S270" s="18" t="s">
        <v>277</v>
      </c>
    </row>
    <row r="271" spans="1:19" x14ac:dyDescent="0.25">
      <c r="A271">
        <v>269</v>
      </c>
      <c r="B271">
        <v>4156</v>
      </c>
      <c r="C271" t="s">
        <v>331</v>
      </c>
      <c r="D271">
        <v>8</v>
      </c>
      <c r="E271">
        <v>45</v>
      </c>
      <c r="F271">
        <v>15</v>
      </c>
      <c r="G271" t="s">
        <v>1032</v>
      </c>
      <c r="H271">
        <v>114</v>
      </c>
      <c r="I271">
        <v>0</v>
      </c>
      <c r="J271">
        <v>999</v>
      </c>
      <c r="K271">
        <v>999</v>
      </c>
      <c r="L271">
        <v>45</v>
      </c>
      <c r="M271">
        <v>1</v>
      </c>
      <c r="N271" t="str">
        <f t="shared" si="8"/>
        <v>M114</v>
      </c>
      <c r="O271">
        <f t="shared" si="9"/>
        <v>1</v>
      </c>
      <c r="S271" s="18" t="s">
        <v>278</v>
      </c>
    </row>
    <row r="272" spans="1:19" x14ac:dyDescent="0.25">
      <c r="A272">
        <v>270</v>
      </c>
      <c r="B272">
        <v>4158</v>
      </c>
      <c r="C272" t="s">
        <v>449</v>
      </c>
      <c r="D272">
        <v>9</v>
      </c>
      <c r="E272">
        <v>22</v>
      </c>
      <c r="F272">
        <v>15</v>
      </c>
      <c r="G272" t="s">
        <v>1033</v>
      </c>
      <c r="H272">
        <v>95</v>
      </c>
      <c r="I272">
        <v>0</v>
      </c>
      <c r="J272">
        <v>999</v>
      </c>
      <c r="K272">
        <v>999</v>
      </c>
      <c r="L272">
        <v>22.5</v>
      </c>
      <c r="M272">
        <v>0</v>
      </c>
      <c r="N272" t="str">
        <f t="shared" si="8"/>
        <v>M116</v>
      </c>
      <c r="O272">
        <f t="shared" si="9"/>
        <v>0</v>
      </c>
      <c r="S272" s="18" t="s">
        <v>279</v>
      </c>
    </row>
    <row r="273" spans="1:19" x14ac:dyDescent="0.25">
      <c r="A273">
        <v>271</v>
      </c>
      <c r="B273">
        <v>4160</v>
      </c>
      <c r="C273" t="s">
        <v>449</v>
      </c>
      <c r="D273">
        <v>9</v>
      </c>
      <c r="E273">
        <v>180</v>
      </c>
      <c r="F273">
        <v>15</v>
      </c>
      <c r="G273" t="s">
        <v>556</v>
      </c>
      <c r="H273">
        <v>115</v>
      </c>
      <c r="I273">
        <v>0</v>
      </c>
      <c r="J273">
        <v>999</v>
      </c>
      <c r="K273">
        <v>180</v>
      </c>
      <c r="L273">
        <v>180</v>
      </c>
      <c r="M273">
        <v>0</v>
      </c>
      <c r="N273" t="str">
        <f t="shared" si="8"/>
        <v>M118</v>
      </c>
      <c r="O273">
        <f t="shared" si="9"/>
        <v>0</v>
      </c>
      <c r="S273" s="18" t="s">
        <v>280</v>
      </c>
    </row>
    <row r="274" spans="1:19" x14ac:dyDescent="0.25">
      <c r="A274">
        <v>272</v>
      </c>
      <c r="B274">
        <v>4161</v>
      </c>
      <c r="C274" t="s">
        <v>331</v>
      </c>
      <c r="D274">
        <v>8</v>
      </c>
      <c r="E274">
        <v>60</v>
      </c>
      <c r="F274">
        <v>15</v>
      </c>
      <c r="G274" t="s">
        <v>557</v>
      </c>
      <c r="H274">
        <v>25</v>
      </c>
      <c r="I274">
        <v>0</v>
      </c>
      <c r="J274">
        <v>45</v>
      </c>
      <c r="K274">
        <v>120</v>
      </c>
      <c r="L274">
        <v>60</v>
      </c>
      <c r="M274">
        <v>0</v>
      </c>
      <c r="N274" t="str">
        <f t="shared" si="8"/>
        <v>M118</v>
      </c>
      <c r="O274">
        <f t="shared" si="9"/>
        <v>0</v>
      </c>
      <c r="S274" s="18" t="s">
        <v>281</v>
      </c>
    </row>
    <row r="275" spans="1:19" x14ac:dyDescent="0.25">
      <c r="A275">
        <v>273</v>
      </c>
      <c r="B275">
        <v>4162</v>
      </c>
      <c r="C275" t="s">
        <v>449</v>
      </c>
      <c r="D275">
        <v>9</v>
      </c>
      <c r="E275">
        <v>60</v>
      </c>
      <c r="F275">
        <v>15</v>
      </c>
      <c r="G275" t="s">
        <v>558</v>
      </c>
      <c r="H275">
        <v>25</v>
      </c>
      <c r="I275">
        <v>0</v>
      </c>
      <c r="J275">
        <v>45</v>
      </c>
      <c r="K275">
        <v>90</v>
      </c>
      <c r="L275">
        <v>60</v>
      </c>
      <c r="M275">
        <v>0</v>
      </c>
      <c r="N275" t="str">
        <f t="shared" si="8"/>
        <v>M118</v>
      </c>
      <c r="O275">
        <f t="shared" si="9"/>
        <v>0</v>
      </c>
      <c r="S275" s="18" t="s">
        <v>282</v>
      </c>
    </row>
    <row r="276" spans="1:19" x14ac:dyDescent="0.25">
      <c r="A276">
        <v>274</v>
      </c>
      <c r="B276">
        <v>4164</v>
      </c>
      <c r="C276" t="s">
        <v>449</v>
      </c>
      <c r="D276">
        <v>9</v>
      </c>
      <c r="E276">
        <v>180</v>
      </c>
      <c r="F276">
        <v>15</v>
      </c>
      <c r="G276" t="s">
        <v>1034</v>
      </c>
      <c r="H276">
        <v>115</v>
      </c>
      <c r="I276">
        <v>0</v>
      </c>
      <c r="J276">
        <v>999</v>
      </c>
      <c r="K276">
        <v>999</v>
      </c>
      <c r="L276">
        <v>180</v>
      </c>
      <c r="M276">
        <v>0</v>
      </c>
      <c r="N276" t="str">
        <f t="shared" si="8"/>
        <v>M119</v>
      </c>
      <c r="O276">
        <f t="shared" si="9"/>
        <v>0</v>
      </c>
      <c r="S276" s="18" t="s">
        <v>283</v>
      </c>
    </row>
    <row r="277" spans="1:19" x14ac:dyDescent="0.25">
      <c r="A277">
        <v>275</v>
      </c>
      <c r="B277">
        <v>4165</v>
      </c>
      <c r="C277" t="s">
        <v>331</v>
      </c>
      <c r="D277">
        <v>8</v>
      </c>
      <c r="E277">
        <v>90</v>
      </c>
      <c r="F277">
        <v>15</v>
      </c>
      <c r="G277" t="s">
        <v>559</v>
      </c>
      <c r="H277">
        <v>25</v>
      </c>
      <c r="I277">
        <v>0</v>
      </c>
      <c r="J277">
        <v>90</v>
      </c>
      <c r="K277">
        <v>180</v>
      </c>
      <c r="L277">
        <v>90</v>
      </c>
      <c r="M277">
        <v>0</v>
      </c>
      <c r="N277" t="str">
        <f t="shared" si="8"/>
        <v>M119</v>
      </c>
      <c r="O277">
        <f t="shared" si="9"/>
        <v>0</v>
      </c>
      <c r="S277" s="18" t="s">
        <v>284</v>
      </c>
    </row>
    <row r="278" spans="1:19" x14ac:dyDescent="0.25">
      <c r="A278">
        <v>276</v>
      </c>
      <c r="B278">
        <v>4166</v>
      </c>
      <c r="C278" t="s">
        <v>449</v>
      </c>
      <c r="D278">
        <v>9</v>
      </c>
      <c r="E278">
        <v>90</v>
      </c>
      <c r="F278">
        <v>15</v>
      </c>
      <c r="G278" t="s">
        <v>560</v>
      </c>
      <c r="H278">
        <v>25</v>
      </c>
      <c r="I278">
        <v>0</v>
      </c>
      <c r="J278">
        <v>90</v>
      </c>
      <c r="K278">
        <v>180</v>
      </c>
      <c r="L278">
        <v>90</v>
      </c>
      <c r="M278">
        <v>0</v>
      </c>
      <c r="N278" t="str">
        <f t="shared" si="8"/>
        <v>M119</v>
      </c>
      <c r="O278">
        <f t="shared" si="9"/>
        <v>0</v>
      </c>
      <c r="S278" s="18" t="s">
        <v>285</v>
      </c>
    </row>
    <row r="279" spans="1:19" x14ac:dyDescent="0.25">
      <c r="A279">
        <v>277</v>
      </c>
      <c r="B279">
        <v>4167</v>
      </c>
      <c r="C279" t="s">
        <v>331</v>
      </c>
      <c r="D279">
        <v>8</v>
      </c>
      <c r="E279">
        <v>16</v>
      </c>
      <c r="F279">
        <v>15</v>
      </c>
      <c r="G279" t="s">
        <v>561</v>
      </c>
      <c r="H279">
        <v>82</v>
      </c>
      <c r="I279">
        <v>0</v>
      </c>
      <c r="J279">
        <v>8.1800002999999997</v>
      </c>
      <c r="K279">
        <v>16.359998999999899</v>
      </c>
      <c r="L279">
        <v>16.359998999999899</v>
      </c>
      <c r="M279">
        <v>0</v>
      </c>
      <c r="N279" t="str">
        <f t="shared" si="8"/>
        <v>M120</v>
      </c>
      <c r="O279">
        <f t="shared" si="9"/>
        <v>0</v>
      </c>
      <c r="S279" s="18" t="s">
        <v>286</v>
      </c>
    </row>
    <row r="280" spans="1:19" x14ac:dyDescent="0.25">
      <c r="A280">
        <v>278</v>
      </c>
      <c r="B280">
        <v>4168</v>
      </c>
      <c r="C280" t="s">
        <v>331</v>
      </c>
      <c r="D280">
        <v>8</v>
      </c>
      <c r="E280">
        <v>8</v>
      </c>
      <c r="F280">
        <v>15</v>
      </c>
      <c r="G280" t="s">
        <v>562</v>
      </c>
      <c r="H280">
        <v>85</v>
      </c>
      <c r="I280">
        <v>0</v>
      </c>
      <c r="J280">
        <v>16.359998999999899</v>
      </c>
      <c r="K280">
        <v>16.359998999999899</v>
      </c>
      <c r="L280">
        <v>8.1800002999999997</v>
      </c>
      <c r="M280">
        <v>0</v>
      </c>
      <c r="N280" t="str">
        <f t="shared" si="8"/>
        <v>M120</v>
      </c>
      <c r="O280">
        <f t="shared" si="9"/>
        <v>0</v>
      </c>
      <c r="S280" s="18" t="s">
        <v>287</v>
      </c>
    </row>
    <row r="281" spans="1:19" x14ac:dyDescent="0.25">
      <c r="A281">
        <v>279</v>
      </c>
      <c r="B281">
        <v>4169</v>
      </c>
      <c r="C281" t="s">
        <v>331</v>
      </c>
      <c r="D281">
        <v>8</v>
      </c>
      <c r="E281">
        <v>45</v>
      </c>
      <c r="F281">
        <v>15</v>
      </c>
      <c r="G281" t="s">
        <v>563</v>
      </c>
      <c r="H281">
        <v>56</v>
      </c>
      <c r="I281">
        <v>0</v>
      </c>
      <c r="J281">
        <v>30</v>
      </c>
      <c r="K281">
        <v>180</v>
      </c>
      <c r="L281">
        <v>45</v>
      </c>
      <c r="M281">
        <v>0</v>
      </c>
      <c r="N281" t="str">
        <f t="shared" si="8"/>
        <v>M121</v>
      </c>
      <c r="O281">
        <f t="shared" si="9"/>
        <v>0</v>
      </c>
      <c r="S281" s="18" t="s">
        <v>288</v>
      </c>
    </row>
    <row r="282" spans="1:19" x14ac:dyDescent="0.25">
      <c r="A282">
        <v>280</v>
      </c>
      <c r="B282">
        <v>4170</v>
      </c>
      <c r="C282" t="s">
        <v>331</v>
      </c>
      <c r="D282">
        <v>8</v>
      </c>
      <c r="E282">
        <v>30</v>
      </c>
      <c r="F282">
        <v>15</v>
      </c>
      <c r="G282" t="s">
        <v>564</v>
      </c>
      <c r="H282">
        <v>128</v>
      </c>
      <c r="I282">
        <v>0</v>
      </c>
      <c r="J282">
        <v>45</v>
      </c>
      <c r="K282">
        <v>180</v>
      </c>
      <c r="L282">
        <v>30</v>
      </c>
      <c r="M282">
        <v>0</v>
      </c>
      <c r="N282" t="str">
        <f t="shared" si="8"/>
        <v>M121</v>
      </c>
      <c r="O282">
        <f t="shared" si="9"/>
        <v>0</v>
      </c>
      <c r="S282" s="18" t="s">
        <v>289</v>
      </c>
    </row>
    <row r="283" spans="1:19" x14ac:dyDescent="0.25">
      <c r="A283">
        <v>281</v>
      </c>
      <c r="B283">
        <v>4172</v>
      </c>
      <c r="C283" t="s">
        <v>331</v>
      </c>
      <c r="D283">
        <v>8</v>
      </c>
      <c r="E283">
        <v>30</v>
      </c>
      <c r="F283">
        <v>15</v>
      </c>
      <c r="G283" t="s">
        <v>1035</v>
      </c>
      <c r="H283">
        <v>124</v>
      </c>
      <c r="I283">
        <v>0</v>
      </c>
      <c r="J283">
        <v>999</v>
      </c>
      <c r="K283">
        <v>999</v>
      </c>
      <c r="L283">
        <v>30</v>
      </c>
      <c r="M283">
        <v>0</v>
      </c>
      <c r="N283" t="str">
        <f t="shared" si="8"/>
        <v>M122</v>
      </c>
      <c r="O283">
        <f t="shared" si="9"/>
        <v>0</v>
      </c>
      <c r="S283" s="18" t="s">
        <v>290</v>
      </c>
    </row>
    <row r="284" spans="1:19" x14ac:dyDescent="0.25">
      <c r="A284">
        <v>282</v>
      </c>
      <c r="B284">
        <v>4174</v>
      </c>
      <c r="C284" t="s">
        <v>331</v>
      </c>
      <c r="D284">
        <v>8</v>
      </c>
      <c r="E284">
        <v>36</v>
      </c>
      <c r="F284">
        <v>15</v>
      </c>
      <c r="G284" t="s">
        <v>1036</v>
      </c>
      <c r="H284">
        <v>98</v>
      </c>
      <c r="I284">
        <v>0</v>
      </c>
      <c r="J284">
        <v>999</v>
      </c>
      <c r="K284">
        <v>999</v>
      </c>
      <c r="L284">
        <v>36</v>
      </c>
      <c r="M284">
        <v>0</v>
      </c>
      <c r="N284" t="str">
        <f t="shared" si="8"/>
        <v>M123</v>
      </c>
      <c r="O284">
        <f t="shared" si="9"/>
        <v>0</v>
      </c>
      <c r="S284" s="18" t="s">
        <v>291</v>
      </c>
    </row>
    <row r="285" spans="1:19" x14ac:dyDescent="0.25">
      <c r="A285">
        <v>283</v>
      </c>
      <c r="B285">
        <v>4175</v>
      </c>
      <c r="C285" t="s">
        <v>331</v>
      </c>
      <c r="D285">
        <v>8</v>
      </c>
      <c r="E285">
        <v>20</v>
      </c>
      <c r="F285">
        <v>15</v>
      </c>
      <c r="G285" t="s">
        <v>565</v>
      </c>
      <c r="H285">
        <v>88</v>
      </c>
      <c r="I285">
        <v>0</v>
      </c>
      <c r="J285">
        <v>90</v>
      </c>
      <c r="K285">
        <v>40</v>
      </c>
      <c r="L285">
        <v>20</v>
      </c>
      <c r="M285">
        <v>0</v>
      </c>
      <c r="N285" t="str">
        <f t="shared" si="8"/>
        <v>M124</v>
      </c>
      <c r="O285">
        <f t="shared" si="9"/>
        <v>0</v>
      </c>
      <c r="S285" s="18" t="s">
        <v>292</v>
      </c>
    </row>
    <row r="286" spans="1:19" x14ac:dyDescent="0.25">
      <c r="A286">
        <v>284</v>
      </c>
      <c r="B286">
        <v>4176</v>
      </c>
      <c r="C286" t="s">
        <v>331</v>
      </c>
      <c r="D286">
        <v>8</v>
      </c>
      <c r="E286">
        <v>90</v>
      </c>
      <c r="F286">
        <v>15</v>
      </c>
      <c r="G286" t="s">
        <v>566</v>
      </c>
      <c r="H286">
        <v>94</v>
      </c>
      <c r="I286">
        <v>0</v>
      </c>
      <c r="J286">
        <v>20</v>
      </c>
      <c r="K286">
        <v>40</v>
      </c>
      <c r="L286">
        <v>90</v>
      </c>
      <c r="M286">
        <v>0</v>
      </c>
      <c r="N286" t="str">
        <f t="shared" si="8"/>
        <v>M124</v>
      </c>
      <c r="O286">
        <f t="shared" si="9"/>
        <v>0</v>
      </c>
      <c r="S286" s="18" t="s">
        <v>293</v>
      </c>
    </row>
    <row r="287" spans="1:19" x14ac:dyDescent="0.25">
      <c r="A287">
        <v>285</v>
      </c>
      <c r="B287">
        <v>4177</v>
      </c>
      <c r="C287" t="s">
        <v>331</v>
      </c>
      <c r="D287">
        <v>8</v>
      </c>
      <c r="E287">
        <v>20</v>
      </c>
      <c r="F287">
        <v>15</v>
      </c>
      <c r="G287" t="s">
        <v>567</v>
      </c>
      <c r="H287">
        <v>56</v>
      </c>
      <c r="I287">
        <v>0</v>
      </c>
      <c r="J287">
        <v>20</v>
      </c>
      <c r="K287">
        <v>20</v>
      </c>
      <c r="L287">
        <v>20</v>
      </c>
      <c r="M287">
        <v>0</v>
      </c>
      <c r="N287" t="str">
        <f t="shared" si="8"/>
        <v>M125</v>
      </c>
      <c r="O287">
        <f t="shared" si="9"/>
        <v>0</v>
      </c>
      <c r="S287" s="18" t="s">
        <v>294</v>
      </c>
    </row>
    <row r="288" spans="1:19" x14ac:dyDescent="0.25">
      <c r="A288">
        <v>286</v>
      </c>
      <c r="B288">
        <v>4178</v>
      </c>
      <c r="C288" t="s">
        <v>331</v>
      </c>
      <c r="D288">
        <v>8</v>
      </c>
      <c r="E288">
        <v>20</v>
      </c>
      <c r="F288">
        <v>15</v>
      </c>
      <c r="G288" t="s">
        <v>568</v>
      </c>
      <c r="H288">
        <v>62</v>
      </c>
      <c r="I288">
        <v>0</v>
      </c>
      <c r="J288">
        <v>20</v>
      </c>
      <c r="K288">
        <v>20</v>
      </c>
      <c r="L288">
        <v>20</v>
      </c>
      <c r="M288">
        <v>0</v>
      </c>
      <c r="N288" t="str">
        <f t="shared" si="8"/>
        <v>M125</v>
      </c>
      <c r="O288">
        <f t="shared" si="9"/>
        <v>0</v>
      </c>
      <c r="S288" s="18" t="s">
        <v>295</v>
      </c>
    </row>
    <row r="289" spans="1:19" x14ac:dyDescent="0.25">
      <c r="A289">
        <v>287</v>
      </c>
      <c r="B289">
        <v>4179</v>
      </c>
      <c r="C289" t="s">
        <v>331</v>
      </c>
      <c r="D289">
        <v>8</v>
      </c>
      <c r="E289">
        <v>30</v>
      </c>
      <c r="F289">
        <v>15</v>
      </c>
      <c r="G289" t="s">
        <v>569</v>
      </c>
      <c r="H289">
        <v>122</v>
      </c>
      <c r="I289">
        <v>0</v>
      </c>
      <c r="J289">
        <v>25.710000999999899</v>
      </c>
      <c r="K289">
        <v>30</v>
      </c>
      <c r="L289">
        <v>30</v>
      </c>
      <c r="M289">
        <v>0</v>
      </c>
      <c r="N289" t="str">
        <f t="shared" si="8"/>
        <v>M128</v>
      </c>
      <c r="O289">
        <f t="shared" si="9"/>
        <v>0</v>
      </c>
      <c r="S289" s="18" t="s">
        <v>296</v>
      </c>
    </row>
    <row r="290" spans="1:19" x14ac:dyDescent="0.25">
      <c r="A290">
        <v>288</v>
      </c>
      <c r="B290">
        <v>4180</v>
      </c>
      <c r="C290" t="s">
        <v>331</v>
      </c>
      <c r="D290">
        <v>8</v>
      </c>
      <c r="E290">
        <v>25</v>
      </c>
      <c r="F290">
        <v>15</v>
      </c>
      <c r="G290" t="s">
        <v>570</v>
      </c>
      <c r="H290">
        <v>121</v>
      </c>
      <c r="I290">
        <v>0</v>
      </c>
      <c r="J290">
        <v>30</v>
      </c>
      <c r="K290">
        <v>30</v>
      </c>
      <c r="L290">
        <v>25.710000999999899</v>
      </c>
      <c r="M290">
        <v>0</v>
      </c>
      <c r="N290" t="str">
        <f t="shared" si="8"/>
        <v>M128</v>
      </c>
      <c r="O290">
        <f t="shared" si="9"/>
        <v>0</v>
      </c>
      <c r="S290" s="18" t="s">
        <v>297</v>
      </c>
    </row>
    <row r="291" spans="1:19" x14ac:dyDescent="0.25">
      <c r="A291">
        <v>289</v>
      </c>
      <c r="B291">
        <v>4181</v>
      </c>
      <c r="C291" t="s">
        <v>331</v>
      </c>
      <c r="D291">
        <v>8</v>
      </c>
      <c r="E291">
        <v>22</v>
      </c>
      <c r="F291">
        <v>15</v>
      </c>
      <c r="G291" t="s">
        <v>571</v>
      </c>
      <c r="H291">
        <v>96</v>
      </c>
      <c r="I291">
        <v>0</v>
      </c>
      <c r="J291">
        <v>30</v>
      </c>
      <c r="K291">
        <v>30</v>
      </c>
      <c r="L291">
        <v>22.5</v>
      </c>
      <c r="M291">
        <v>0</v>
      </c>
      <c r="N291" t="str">
        <f t="shared" si="8"/>
        <v>M131</v>
      </c>
      <c r="O291">
        <f t="shared" si="9"/>
        <v>0</v>
      </c>
      <c r="S291" s="18" t="s">
        <v>298</v>
      </c>
    </row>
    <row r="292" spans="1:19" x14ac:dyDescent="0.25">
      <c r="A292">
        <v>290</v>
      </c>
      <c r="B292">
        <v>4182</v>
      </c>
      <c r="C292" t="s">
        <v>331</v>
      </c>
      <c r="D292">
        <v>8</v>
      </c>
      <c r="E292">
        <v>30</v>
      </c>
      <c r="F292">
        <v>15</v>
      </c>
      <c r="G292" t="s">
        <v>572</v>
      </c>
      <c r="H292">
        <v>111</v>
      </c>
      <c r="I292">
        <v>0</v>
      </c>
      <c r="J292">
        <v>22.5</v>
      </c>
      <c r="K292">
        <v>30</v>
      </c>
      <c r="L292">
        <v>30</v>
      </c>
      <c r="M292">
        <v>0</v>
      </c>
      <c r="N292" t="str">
        <f t="shared" si="8"/>
        <v>M131</v>
      </c>
      <c r="O292">
        <f t="shared" si="9"/>
        <v>0</v>
      </c>
      <c r="S292" s="18" t="s">
        <v>299</v>
      </c>
    </row>
    <row r="293" spans="1:19" x14ac:dyDescent="0.25">
      <c r="A293">
        <v>291</v>
      </c>
      <c r="B293">
        <v>4183</v>
      </c>
      <c r="C293" t="s">
        <v>331</v>
      </c>
      <c r="D293">
        <v>8</v>
      </c>
      <c r="E293">
        <v>22</v>
      </c>
      <c r="F293">
        <v>15</v>
      </c>
      <c r="G293" t="s">
        <v>573</v>
      </c>
      <c r="H293">
        <v>116</v>
      </c>
      <c r="I293">
        <v>0</v>
      </c>
      <c r="J293">
        <v>30</v>
      </c>
      <c r="K293">
        <v>30</v>
      </c>
      <c r="L293">
        <v>22.5</v>
      </c>
      <c r="M293">
        <v>0</v>
      </c>
      <c r="N293" t="str">
        <f t="shared" si="8"/>
        <v>M132</v>
      </c>
      <c r="O293">
        <f t="shared" si="9"/>
        <v>0</v>
      </c>
      <c r="S293" s="18" t="s">
        <v>300</v>
      </c>
    </row>
    <row r="294" spans="1:19" x14ac:dyDescent="0.25">
      <c r="A294">
        <v>292</v>
      </c>
      <c r="B294">
        <v>4184</v>
      </c>
      <c r="C294" t="s">
        <v>331</v>
      </c>
      <c r="D294">
        <v>8</v>
      </c>
      <c r="E294">
        <v>30</v>
      </c>
      <c r="F294">
        <v>15</v>
      </c>
      <c r="G294" t="s">
        <v>574</v>
      </c>
      <c r="H294">
        <v>137</v>
      </c>
      <c r="I294">
        <v>0</v>
      </c>
      <c r="J294">
        <v>22.5</v>
      </c>
      <c r="K294">
        <v>30</v>
      </c>
      <c r="L294">
        <v>30</v>
      </c>
      <c r="M294">
        <v>0</v>
      </c>
      <c r="N294" t="str">
        <f t="shared" si="8"/>
        <v>M132</v>
      </c>
      <c r="O294">
        <f t="shared" si="9"/>
        <v>0</v>
      </c>
      <c r="S294" s="18" t="s">
        <v>301</v>
      </c>
    </row>
    <row r="295" spans="1:19" x14ac:dyDescent="0.25">
      <c r="A295">
        <v>293</v>
      </c>
      <c r="B295">
        <v>4185</v>
      </c>
      <c r="C295" t="s">
        <v>331</v>
      </c>
      <c r="D295">
        <v>8</v>
      </c>
      <c r="E295">
        <v>30</v>
      </c>
      <c r="F295">
        <v>15</v>
      </c>
      <c r="G295" t="s">
        <v>575</v>
      </c>
      <c r="H295">
        <v>17</v>
      </c>
      <c r="I295">
        <v>0</v>
      </c>
      <c r="J295">
        <v>30</v>
      </c>
      <c r="K295">
        <v>30</v>
      </c>
      <c r="L295">
        <v>30</v>
      </c>
      <c r="M295">
        <v>0</v>
      </c>
      <c r="N295" t="str">
        <f t="shared" si="8"/>
        <v>M139</v>
      </c>
      <c r="O295">
        <f t="shared" si="9"/>
        <v>0</v>
      </c>
      <c r="S295" s="18" t="s">
        <v>302</v>
      </c>
    </row>
    <row r="296" spans="1:19" x14ac:dyDescent="0.25">
      <c r="A296">
        <v>294</v>
      </c>
      <c r="B296">
        <v>4186</v>
      </c>
      <c r="C296" t="s">
        <v>331</v>
      </c>
      <c r="D296">
        <v>8</v>
      </c>
      <c r="E296">
        <v>30</v>
      </c>
      <c r="F296">
        <v>15</v>
      </c>
      <c r="G296" t="s">
        <v>576</v>
      </c>
      <c r="H296">
        <v>19</v>
      </c>
      <c r="I296">
        <v>0</v>
      </c>
      <c r="J296">
        <v>30</v>
      </c>
      <c r="K296">
        <v>30</v>
      </c>
      <c r="L296">
        <v>30</v>
      </c>
      <c r="M296">
        <v>0</v>
      </c>
      <c r="N296" t="str">
        <f t="shared" si="8"/>
        <v>M139</v>
      </c>
      <c r="O296">
        <f t="shared" si="9"/>
        <v>0</v>
      </c>
      <c r="S296" s="18" t="s">
        <v>303</v>
      </c>
    </row>
    <row r="297" spans="1:19" x14ac:dyDescent="0.25">
      <c r="A297">
        <v>295</v>
      </c>
      <c r="B297">
        <v>4187</v>
      </c>
      <c r="C297" t="s">
        <v>331</v>
      </c>
      <c r="D297">
        <v>8</v>
      </c>
      <c r="E297">
        <v>16</v>
      </c>
      <c r="F297">
        <v>15</v>
      </c>
      <c r="G297" t="s">
        <v>577</v>
      </c>
      <c r="H297">
        <v>90</v>
      </c>
      <c r="I297">
        <v>0</v>
      </c>
      <c r="J297">
        <v>15</v>
      </c>
      <c r="K297">
        <v>16.359998999999899</v>
      </c>
      <c r="L297">
        <v>16.359998999999899</v>
      </c>
      <c r="M297">
        <v>0</v>
      </c>
      <c r="N297" t="str">
        <f t="shared" si="8"/>
        <v>M140</v>
      </c>
      <c r="O297">
        <f t="shared" si="9"/>
        <v>0</v>
      </c>
      <c r="S297" s="18" t="s">
        <v>304</v>
      </c>
    </row>
    <row r="298" spans="1:19" x14ac:dyDescent="0.25">
      <c r="A298">
        <v>296</v>
      </c>
      <c r="B298">
        <v>4188</v>
      </c>
      <c r="C298" t="s">
        <v>331</v>
      </c>
      <c r="D298">
        <v>8</v>
      </c>
      <c r="E298">
        <v>15</v>
      </c>
      <c r="F298">
        <v>15</v>
      </c>
      <c r="G298" t="s">
        <v>578</v>
      </c>
      <c r="H298">
        <v>87</v>
      </c>
      <c r="I298">
        <v>0</v>
      </c>
      <c r="J298">
        <v>16.359998999999899</v>
      </c>
      <c r="K298">
        <v>16.359998999999899</v>
      </c>
      <c r="L298">
        <v>15</v>
      </c>
      <c r="M298">
        <v>0</v>
      </c>
      <c r="N298" t="str">
        <f t="shared" si="8"/>
        <v>M140</v>
      </c>
      <c r="O298">
        <f t="shared" si="9"/>
        <v>0</v>
      </c>
      <c r="S298" s="18" t="s">
        <v>305</v>
      </c>
    </row>
    <row r="299" spans="1:19" x14ac:dyDescent="0.25">
      <c r="A299">
        <v>297</v>
      </c>
      <c r="B299">
        <v>4190</v>
      </c>
      <c r="C299" t="s">
        <v>449</v>
      </c>
      <c r="D299">
        <v>9</v>
      </c>
      <c r="E299">
        <v>36</v>
      </c>
      <c r="F299">
        <v>15</v>
      </c>
      <c r="G299" t="s">
        <v>1037</v>
      </c>
      <c r="H299">
        <v>152</v>
      </c>
      <c r="I299">
        <v>0</v>
      </c>
      <c r="J299">
        <v>999</v>
      </c>
      <c r="K299">
        <v>999</v>
      </c>
      <c r="L299">
        <v>36</v>
      </c>
      <c r="M299">
        <v>0</v>
      </c>
      <c r="N299" t="str">
        <f t="shared" si="8"/>
        <v>M143</v>
      </c>
      <c r="O299">
        <f t="shared" si="9"/>
        <v>0</v>
      </c>
      <c r="S299" s="18" t="s">
        <v>306</v>
      </c>
    </row>
    <row r="300" spans="1:19" x14ac:dyDescent="0.25">
      <c r="A300">
        <v>298</v>
      </c>
      <c r="B300">
        <v>4191</v>
      </c>
      <c r="C300" t="s">
        <v>331</v>
      </c>
      <c r="D300">
        <v>8</v>
      </c>
      <c r="E300">
        <v>30</v>
      </c>
      <c r="F300">
        <v>15</v>
      </c>
      <c r="G300" t="s">
        <v>579</v>
      </c>
      <c r="H300">
        <v>40</v>
      </c>
      <c r="I300">
        <v>0</v>
      </c>
      <c r="J300">
        <v>30</v>
      </c>
      <c r="K300">
        <v>30</v>
      </c>
      <c r="L300">
        <v>30</v>
      </c>
      <c r="M300">
        <v>0</v>
      </c>
      <c r="N300" t="str">
        <f t="shared" si="8"/>
        <v>M148</v>
      </c>
      <c r="O300">
        <f t="shared" si="9"/>
        <v>0</v>
      </c>
      <c r="S300" s="18" t="s">
        <v>307</v>
      </c>
    </row>
    <row r="301" spans="1:19" x14ac:dyDescent="0.25">
      <c r="A301">
        <v>299</v>
      </c>
      <c r="B301">
        <v>4192</v>
      </c>
      <c r="C301" t="s">
        <v>331</v>
      </c>
      <c r="D301">
        <v>8</v>
      </c>
      <c r="E301">
        <v>30</v>
      </c>
      <c r="F301">
        <v>15</v>
      </c>
      <c r="G301" t="s">
        <v>580</v>
      </c>
      <c r="H301">
        <v>45</v>
      </c>
      <c r="I301">
        <v>0</v>
      </c>
      <c r="J301">
        <v>30</v>
      </c>
      <c r="K301">
        <v>30</v>
      </c>
      <c r="L301">
        <v>30</v>
      </c>
      <c r="M301">
        <v>0</v>
      </c>
      <c r="N301" t="str">
        <f t="shared" si="8"/>
        <v>M148</v>
      </c>
      <c r="O301">
        <f t="shared" si="9"/>
        <v>0</v>
      </c>
      <c r="S301" s="18" t="s">
        <v>308</v>
      </c>
    </row>
    <row r="302" spans="1:19" x14ac:dyDescent="0.25">
      <c r="A302">
        <v>300</v>
      </c>
      <c r="B302">
        <v>4193</v>
      </c>
      <c r="C302" t="s">
        <v>331</v>
      </c>
      <c r="D302">
        <v>8</v>
      </c>
      <c r="E302">
        <v>90</v>
      </c>
      <c r="F302">
        <v>15</v>
      </c>
      <c r="G302" t="s">
        <v>581</v>
      </c>
      <c r="H302">
        <v>96</v>
      </c>
      <c r="I302">
        <v>0</v>
      </c>
      <c r="J302">
        <v>22.5</v>
      </c>
      <c r="K302">
        <v>45</v>
      </c>
      <c r="L302">
        <v>90</v>
      </c>
      <c r="M302">
        <v>0</v>
      </c>
      <c r="N302" t="str">
        <f t="shared" si="8"/>
        <v>M150</v>
      </c>
      <c r="O302">
        <f t="shared" si="9"/>
        <v>0</v>
      </c>
      <c r="S302" s="18" t="s">
        <v>1189</v>
      </c>
    </row>
    <row r="303" spans="1:19" x14ac:dyDescent="0.25">
      <c r="A303">
        <v>301</v>
      </c>
      <c r="B303">
        <v>4194</v>
      </c>
      <c r="C303" t="s">
        <v>331</v>
      </c>
      <c r="D303">
        <v>8</v>
      </c>
      <c r="E303">
        <v>22</v>
      </c>
      <c r="F303">
        <v>15</v>
      </c>
      <c r="G303" t="s">
        <v>582</v>
      </c>
      <c r="H303">
        <v>88</v>
      </c>
      <c r="I303">
        <v>0</v>
      </c>
      <c r="J303">
        <v>90</v>
      </c>
      <c r="K303">
        <v>45</v>
      </c>
      <c r="L303">
        <v>22.5</v>
      </c>
      <c r="M303">
        <v>0</v>
      </c>
      <c r="N303" t="str">
        <f t="shared" si="8"/>
        <v>M150</v>
      </c>
      <c r="O303">
        <f t="shared" si="9"/>
        <v>0</v>
      </c>
      <c r="S303" s="18" t="s">
        <v>1190</v>
      </c>
    </row>
    <row r="304" spans="1:19" x14ac:dyDescent="0.25">
      <c r="A304">
        <v>302</v>
      </c>
      <c r="B304">
        <v>4195</v>
      </c>
      <c r="C304" t="s">
        <v>331</v>
      </c>
      <c r="D304">
        <v>8</v>
      </c>
      <c r="E304">
        <v>45</v>
      </c>
      <c r="F304">
        <v>15</v>
      </c>
      <c r="G304" t="s">
        <v>583</v>
      </c>
      <c r="H304">
        <v>134</v>
      </c>
      <c r="I304">
        <v>0</v>
      </c>
      <c r="J304">
        <v>45</v>
      </c>
      <c r="K304">
        <v>45</v>
      </c>
      <c r="L304">
        <v>45</v>
      </c>
      <c r="M304">
        <v>0</v>
      </c>
      <c r="N304" t="str">
        <f t="shared" si="8"/>
        <v>M152</v>
      </c>
      <c r="O304">
        <f t="shared" si="9"/>
        <v>0</v>
      </c>
      <c r="S304" s="18" t="s">
        <v>1191</v>
      </c>
    </row>
    <row r="305" spans="1:19" x14ac:dyDescent="0.25">
      <c r="A305">
        <v>303</v>
      </c>
      <c r="B305">
        <v>4196</v>
      </c>
      <c r="C305" t="s">
        <v>331</v>
      </c>
      <c r="D305">
        <v>8</v>
      </c>
      <c r="E305">
        <v>30</v>
      </c>
      <c r="F305">
        <v>15</v>
      </c>
      <c r="G305" t="s">
        <v>584</v>
      </c>
      <c r="H305">
        <v>56</v>
      </c>
      <c r="I305">
        <v>0</v>
      </c>
      <c r="J305">
        <v>36</v>
      </c>
      <c r="K305">
        <v>36</v>
      </c>
      <c r="L305">
        <v>30</v>
      </c>
      <c r="M305">
        <v>0</v>
      </c>
      <c r="N305" t="str">
        <f t="shared" si="8"/>
        <v>M153</v>
      </c>
      <c r="O305">
        <f t="shared" si="9"/>
        <v>0</v>
      </c>
      <c r="S305" s="18" t="s">
        <v>1192</v>
      </c>
    </row>
    <row r="306" spans="1:19" x14ac:dyDescent="0.25">
      <c r="A306">
        <v>304</v>
      </c>
      <c r="B306">
        <v>4197</v>
      </c>
      <c r="C306" t="s">
        <v>331</v>
      </c>
      <c r="D306">
        <v>8</v>
      </c>
      <c r="E306">
        <v>36</v>
      </c>
      <c r="F306">
        <v>15</v>
      </c>
      <c r="G306" t="s">
        <v>585</v>
      </c>
      <c r="H306">
        <v>52</v>
      </c>
      <c r="I306">
        <v>0</v>
      </c>
      <c r="J306">
        <v>30</v>
      </c>
      <c r="K306">
        <v>36</v>
      </c>
      <c r="L306">
        <v>36</v>
      </c>
      <c r="M306">
        <v>0</v>
      </c>
      <c r="N306" t="str">
        <f t="shared" si="8"/>
        <v>M153</v>
      </c>
      <c r="O306">
        <f t="shared" si="9"/>
        <v>0</v>
      </c>
      <c r="S306" s="18" t="s">
        <v>1193</v>
      </c>
    </row>
    <row r="307" spans="1:19" x14ac:dyDescent="0.25">
      <c r="A307">
        <v>305</v>
      </c>
      <c r="B307">
        <v>4199</v>
      </c>
      <c r="C307" t="s">
        <v>331</v>
      </c>
      <c r="D307">
        <v>8</v>
      </c>
      <c r="E307">
        <v>60</v>
      </c>
      <c r="F307">
        <v>15</v>
      </c>
      <c r="G307" t="s">
        <v>1038</v>
      </c>
      <c r="H307">
        <v>56</v>
      </c>
      <c r="I307">
        <v>0</v>
      </c>
      <c r="J307">
        <v>999</v>
      </c>
      <c r="K307">
        <v>999</v>
      </c>
      <c r="L307">
        <v>60</v>
      </c>
      <c r="M307">
        <v>0</v>
      </c>
      <c r="N307" t="str">
        <f t="shared" si="8"/>
        <v>M154</v>
      </c>
      <c r="O307">
        <f t="shared" si="9"/>
        <v>0</v>
      </c>
      <c r="S307" s="18" t="s">
        <v>1194</v>
      </c>
    </row>
    <row r="308" spans="1:19" x14ac:dyDescent="0.25">
      <c r="A308">
        <v>306</v>
      </c>
      <c r="B308">
        <v>4200</v>
      </c>
      <c r="C308" t="s">
        <v>331</v>
      </c>
      <c r="D308">
        <v>8</v>
      </c>
      <c r="E308">
        <v>30</v>
      </c>
      <c r="F308">
        <v>15</v>
      </c>
      <c r="G308" t="s">
        <v>586</v>
      </c>
      <c r="H308">
        <v>94</v>
      </c>
      <c r="I308">
        <v>0</v>
      </c>
      <c r="J308">
        <v>30</v>
      </c>
      <c r="K308">
        <v>30</v>
      </c>
      <c r="L308">
        <v>30</v>
      </c>
      <c r="M308">
        <v>0</v>
      </c>
      <c r="N308" t="str">
        <f t="shared" si="8"/>
        <v>M156</v>
      </c>
      <c r="O308">
        <f t="shared" si="9"/>
        <v>0</v>
      </c>
      <c r="S308" s="18" t="s">
        <v>1195</v>
      </c>
    </row>
    <row r="309" spans="1:19" x14ac:dyDescent="0.25">
      <c r="A309">
        <v>307</v>
      </c>
      <c r="B309">
        <v>4201</v>
      </c>
      <c r="C309" t="s">
        <v>331</v>
      </c>
      <c r="D309">
        <v>8</v>
      </c>
      <c r="E309">
        <v>30</v>
      </c>
      <c r="F309">
        <v>15</v>
      </c>
      <c r="G309" t="s">
        <v>587</v>
      </c>
      <c r="H309">
        <v>95</v>
      </c>
      <c r="I309">
        <v>0</v>
      </c>
      <c r="J309">
        <v>30</v>
      </c>
      <c r="K309">
        <v>30</v>
      </c>
      <c r="L309">
        <v>30</v>
      </c>
      <c r="M309">
        <v>0</v>
      </c>
      <c r="N309" t="str">
        <f t="shared" si="8"/>
        <v>M156</v>
      </c>
      <c r="O309">
        <f t="shared" si="9"/>
        <v>0</v>
      </c>
      <c r="S309" s="18" t="s">
        <v>1196</v>
      </c>
    </row>
    <row r="310" spans="1:19" x14ac:dyDescent="0.25">
      <c r="A310">
        <v>308</v>
      </c>
      <c r="B310">
        <v>4203</v>
      </c>
      <c r="C310" t="s">
        <v>331</v>
      </c>
      <c r="D310">
        <v>8</v>
      </c>
      <c r="E310">
        <v>60</v>
      </c>
      <c r="F310">
        <v>15</v>
      </c>
      <c r="G310" t="s">
        <v>1039</v>
      </c>
      <c r="H310">
        <v>148</v>
      </c>
      <c r="I310">
        <v>0</v>
      </c>
      <c r="J310">
        <v>999</v>
      </c>
      <c r="K310">
        <v>999</v>
      </c>
      <c r="L310">
        <v>60</v>
      </c>
      <c r="M310">
        <v>0</v>
      </c>
      <c r="N310" t="str">
        <f t="shared" si="8"/>
        <v>M157</v>
      </c>
      <c r="O310">
        <f t="shared" si="9"/>
        <v>0</v>
      </c>
      <c r="S310" s="18" t="s">
        <v>1197</v>
      </c>
    </row>
    <row r="311" spans="1:19" x14ac:dyDescent="0.25">
      <c r="A311">
        <v>309</v>
      </c>
      <c r="B311">
        <v>4205</v>
      </c>
      <c r="C311" t="s">
        <v>331</v>
      </c>
      <c r="D311">
        <v>8</v>
      </c>
      <c r="E311">
        <v>36</v>
      </c>
      <c r="F311">
        <v>15</v>
      </c>
      <c r="G311" t="s">
        <v>1040</v>
      </c>
      <c r="H311">
        <v>162</v>
      </c>
      <c r="I311">
        <v>0</v>
      </c>
      <c r="J311">
        <v>999</v>
      </c>
      <c r="K311">
        <v>999</v>
      </c>
      <c r="L311">
        <v>36</v>
      </c>
      <c r="M311">
        <v>0</v>
      </c>
      <c r="N311" t="str">
        <f t="shared" si="8"/>
        <v>M158</v>
      </c>
      <c r="O311">
        <f t="shared" si="9"/>
        <v>0</v>
      </c>
      <c r="S311" s="18" t="s">
        <v>1198</v>
      </c>
    </row>
    <row r="312" spans="1:19" x14ac:dyDescent="0.25">
      <c r="A312">
        <v>310</v>
      </c>
      <c r="B312">
        <v>4207</v>
      </c>
      <c r="C312" t="s">
        <v>331</v>
      </c>
      <c r="D312">
        <v>8</v>
      </c>
      <c r="E312">
        <v>45</v>
      </c>
      <c r="F312">
        <v>15</v>
      </c>
      <c r="G312" t="s">
        <v>1041</v>
      </c>
      <c r="H312">
        <v>157</v>
      </c>
      <c r="I312">
        <v>0</v>
      </c>
      <c r="J312">
        <v>999</v>
      </c>
      <c r="K312">
        <v>999</v>
      </c>
      <c r="L312">
        <v>45</v>
      </c>
      <c r="M312">
        <v>0</v>
      </c>
      <c r="N312" t="str">
        <f t="shared" si="8"/>
        <v>M159</v>
      </c>
      <c r="O312">
        <f t="shared" si="9"/>
        <v>0</v>
      </c>
      <c r="S312" s="18" t="s">
        <v>320</v>
      </c>
    </row>
    <row r="313" spans="1:19" x14ac:dyDescent="0.25">
      <c r="A313">
        <v>311</v>
      </c>
      <c r="B313">
        <v>4208</v>
      </c>
      <c r="C313" t="s">
        <v>331</v>
      </c>
      <c r="D313">
        <v>8</v>
      </c>
      <c r="E313">
        <v>36</v>
      </c>
      <c r="F313">
        <v>15</v>
      </c>
      <c r="G313" t="s">
        <v>588</v>
      </c>
      <c r="H313">
        <v>133</v>
      </c>
      <c r="I313">
        <v>0</v>
      </c>
      <c r="J313">
        <v>36</v>
      </c>
      <c r="K313">
        <v>36</v>
      </c>
      <c r="L313">
        <v>36</v>
      </c>
      <c r="M313">
        <v>0</v>
      </c>
      <c r="N313" t="str">
        <f t="shared" si="8"/>
        <v>M161</v>
      </c>
      <c r="O313">
        <f t="shared" si="9"/>
        <v>0</v>
      </c>
      <c r="S313" s="18" t="s">
        <v>321</v>
      </c>
    </row>
    <row r="314" spans="1:19" x14ac:dyDescent="0.25">
      <c r="A314">
        <v>312</v>
      </c>
      <c r="B314">
        <v>4209</v>
      </c>
      <c r="C314" t="s">
        <v>331</v>
      </c>
      <c r="D314">
        <v>8</v>
      </c>
      <c r="E314">
        <v>30</v>
      </c>
      <c r="F314">
        <v>15</v>
      </c>
      <c r="G314" t="s">
        <v>589</v>
      </c>
      <c r="H314">
        <v>46</v>
      </c>
      <c r="I314">
        <v>0</v>
      </c>
      <c r="J314">
        <v>30</v>
      </c>
      <c r="K314">
        <v>30</v>
      </c>
      <c r="L314">
        <v>30</v>
      </c>
      <c r="M314">
        <v>0</v>
      </c>
      <c r="N314" t="str">
        <f t="shared" si="8"/>
        <v>M164</v>
      </c>
      <c r="O314">
        <f t="shared" si="9"/>
        <v>0</v>
      </c>
      <c r="S314" s="18" t="s">
        <v>322</v>
      </c>
    </row>
    <row r="315" spans="1:19" x14ac:dyDescent="0.25">
      <c r="A315">
        <v>313</v>
      </c>
      <c r="B315">
        <v>4210</v>
      </c>
      <c r="C315" t="s">
        <v>331</v>
      </c>
      <c r="D315">
        <v>8</v>
      </c>
      <c r="E315">
        <v>30</v>
      </c>
      <c r="F315">
        <v>15</v>
      </c>
      <c r="G315" t="s">
        <v>590</v>
      </c>
      <c r="H315">
        <v>49</v>
      </c>
      <c r="I315">
        <v>0</v>
      </c>
      <c r="J315">
        <v>30</v>
      </c>
      <c r="K315">
        <v>30</v>
      </c>
      <c r="L315">
        <v>30</v>
      </c>
      <c r="M315">
        <v>0</v>
      </c>
      <c r="N315" t="str">
        <f t="shared" si="8"/>
        <v>M164</v>
      </c>
      <c r="O315">
        <f t="shared" si="9"/>
        <v>0</v>
      </c>
      <c r="S315" s="18" t="s">
        <v>1199</v>
      </c>
    </row>
    <row r="316" spans="1:19" x14ac:dyDescent="0.25">
      <c r="A316">
        <v>314</v>
      </c>
      <c r="B316">
        <v>4211</v>
      </c>
      <c r="C316" t="s">
        <v>331</v>
      </c>
      <c r="D316">
        <v>8</v>
      </c>
      <c r="E316">
        <v>30</v>
      </c>
      <c r="F316">
        <v>15</v>
      </c>
      <c r="G316" t="s">
        <v>591</v>
      </c>
      <c r="H316">
        <v>112</v>
      </c>
      <c r="I316">
        <v>0</v>
      </c>
      <c r="J316">
        <v>36</v>
      </c>
      <c r="K316">
        <v>36</v>
      </c>
      <c r="L316">
        <v>30</v>
      </c>
      <c r="M316">
        <v>0</v>
      </c>
      <c r="N316" t="str">
        <f t="shared" si="8"/>
        <v>M166</v>
      </c>
      <c r="O316">
        <f t="shared" si="9"/>
        <v>0</v>
      </c>
      <c r="S316" s="18" t="s">
        <v>323</v>
      </c>
    </row>
    <row r="317" spans="1:19" x14ac:dyDescent="0.25">
      <c r="A317">
        <v>315</v>
      </c>
      <c r="B317">
        <v>4212</v>
      </c>
      <c r="C317" t="s">
        <v>331</v>
      </c>
      <c r="D317">
        <v>8</v>
      </c>
      <c r="E317">
        <v>36</v>
      </c>
      <c r="F317">
        <v>15</v>
      </c>
      <c r="G317" t="s">
        <v>592</v>
      </c>
      <c r="H317">
        <v>110</v>
      </c>
      <c r="I317">
        <v>0</v>
      </c>
      <c r="J317">
        <v>30</v>
      </c>
      <c r="K317">
        <v>36</v>
      </c>
      <c r="L317">
        <v>36</v>
      </c>
      <c r="M317">
        <v>0</v>
      </c>
      <c r="N317" t="str">
        <f t="shared" si="8"/>
        <v>M166</v>
      </c>
      <c r="O317">
        <f t="shared" si="9"/>
        <v>0</v>
      </c>
      <c r="S317" s="18" t="s">
        <v>324</v>
      </c>
    </row>
    <row r="318" spans="1:19" x14ac:dyDescent="0.25">
      <c r="A318">
        <v>316</v>
      </c>
      <c r="B318">
        <v>4214</v>
      </c>
      <c r="C318" t="s">
        <v>331</v>
      </c>
      <c r="D318">
        <v>8</v>
      </c>
      <c r="E318">
        <v>60</v>
      </c>
      <c r="F318">
        <v>15</v>
      </c>
      <c r="G318" t="s">
        <v>593</v>
      </c>
      <c r="H318">
        <v>129</v>
      </c>
      <c r="I318">
        <v>0</v>
      </c>
      <c r="J318">
        <v>999</v>
      </c>
      <c r="K318">
        <v>180</v>
      </c>
      <c r="L318">
        <v>60</v>
      </c>
      <c r="M318">
        <v>1</v>
      </c>
      <c r="N318" t="str">
        <f t="shared" si="8"/>
        <v>M167</v>
      </c>
      <c r="O318">
        <f t="shared" si="9"/>
        <v>1</v>
      </c>
      <c r="S318" s="18" t="s">
        <v>325</v>
      </c>
    </row>
    <row r="319" spans="1:19" x14ac:dyDescent="0.25">
      <c r="A319">
        <v>317</v>
      </c>
      <c r="B319">
        <v>4215</v>
      </c>
      <c r="C319" t="s">
        <v>331</v>
      </c>
      <c r="D319">
        <v>8</v>
      </c>
      <c r="E319">
        <v>30</v>
      </c>
      <c r="F319">
        <v>15</v>
      </c>
      <c r="G319" t="s">
        <v>594</v>
      </c>
      <c r="H319">
        <v>71</v>
      </c>
      <c r="I319">
        <v>0</v>
      </c>
      <c r="J319">
        <v>30</v>
      </c>
      <c r="K319">
        <v>30</v>
      </c>
      <c r="L319">
        <v>30</v>
      </c>
      <c r="M319">
        <v>0</v>
      </c>
      <c r="N319" t="str">
        <f t="shared" si="8"/>
        <v>M168</v>
      </c>
      <c r="O319">
        <f t="shared" si="9"/>
        <v>0</v>
      </c>
      <c r="S319" s="18" t="s">
        <v>326</v>
      </c>
    </row>
    <row r="320" spans="1:19" x14ac:dyDescent="0.25">
      <c r="A320">
        <v>318</v>
      </c>
      <c r="B320">
        <v>4216</v>
      </c>
      <c r="C320" t="s">
        <v>331</v>
      </c>
      <c r="D320">
        <v>8</v>
      </c>
      <c r="E320">
        <v>30</v>
      </c>
      <c r="F320">
        <v>15</v>
      </c>
      <c r="G320" t="s">
        <v>595</v>
      </c>
      <c r="H320">
        <v>73</v>
      </c>
      <c r="I320">
        <v>0</v>
      </c>
      <c r="J320">
        <v>30</v>
      </c>
      <c r="K320">
        <v>30</v>
      </c>
      <c r="L320">
        <v>30</v>
      </c>
      <c r="M320">
        <v>0</v>
      </c>
      <c r="N320" t="str">
        <f t="shared" si="8"/>
        <v>M168</v>
      </c>
      <c r="O320">
        <f t="shared" si="9"/>
        <v>0</v>
      </c>
      <c r="S320" s="18" t="s">
        <v>327</v>
      </c>
    </row>
    <row r="321" spans="1:19" x14ac:dyDescent="0.25">
      <c r="A321">
        <v>319</v>
      </c>
      <c r="B321">
        <v>4217</v>
      </c>
      <c r="C321" t="s">
        <v>331</v>
      </c>
      <c r="D321">
        <v>8</v>
      </c>
      <c r="E321">
        <v>30</v>
      </c>
      <c r="F321">
        <v>15</v>
      </c>
      <c r="G321" t="s">
        <v>596</v>
      </c>
      <c r="H321">
        <v>72</v>
      </c>
      <c r="I321">
        <v>0</v>
      </c>
      <c r="J321">
        <v>25.710000999999899</v>
      </c>
      <c r="K321">
        <v>30</v>
      </c>
      <c r="L321">
        <v>30</v>
      </c>
      <c r="M321">
        <v>0</v>
      </c>
      <c r="N321" t="str">
        <f t="shared" si="8"/>
        <v>M169</v>
      </c>
      <c r="O321">
        <f t="shared" si="9"/>
        <v>0</v>
      </c>
      <c r="S321" s="18" t="s">
        <v>328</v>
      </c>
    </row>
    <row r="322" spans="1:19" x14ac:dyDescent="0.25">
      <c r="A322">
        <v>320</v>
      </c>
      <c r="B322">
        <v>4218</v>
      </c>
      <c r="C322" t="s">
        <v>331</v>
      </c>
      <c r="D322">
        <v>8</v>
      </c>
      <c r="E322">
        <v>25</v>
      </c>
      <c r="F322">
        <v>15</v>
      </c>
      <c r="G322" t="s">
        <v>597</v>
      </c>
      <c r="H322">
        <v>70</v>
      </c>
      <c r="I322">
        <v>0</v>
      </c>
      <c r="J322">
        <v>30</v>
      </c>
      <c r="K322">
        <v>30</v>
      </c>
      <c r="L322">
        <v>25.710000999999899</v>
      </c>
      <c r="M322">
        <v>0</v>
      </c>
      <c r="N322" t="str">
        <f t="shared" si="8"/>
        <v>M169</v>
      </c>
      <c r="O322">
        <f t="shared" si="9"/>
        <v>0</v>
      </c>
      <c r="S322" s="18" t="s">
        <v>1200</v>
      </c>
    </row>
    <row r="323" spans="1:19" x14ac:dyDescent="0.25">
      <c r="A323">
        <v>321</v>
      </c>
      <c r="B323">
        <v>4219</v>
      </c>
      <c r="C323" t="s">
        <v>331</v>
      </c>
      <c r="D323">
        <v>8</v>
      </c>
      <c r="E323">
        <v>90</v>
      </c>
      <c r="F323">
        <v>15</v>
      </c>
      <c r="G323" t="s">
        <v>598</v>
      </c>
      <c r="H323">
        <v>85</v>
      </c>
      <c r="I323">
        <v>0</v>
      </c>
      <c r="J323">
        <v>90</v>
      </c>
      <c r="K323">
        <v>90</v>
      </c>
      <c r="L323">
        <v>90</v>
      </c>
      <c r="M323">
        <v>0</v>
      </c>
      <c r="N323" t="str">
        <f t="shared" ref="N323:N386" si="10">LEFT(G323,LEN(G323)-2)</f>
        <v>M173</v>
      </c>
      <c r="O323">
        <f t="shared" ref="O323:O386" si="11">M323</f>
        <v>0</v>
      </c>
      <c r="S323" s="18" t="s">
        <v>1201</v>
      </c>
    </row>
    <row r="324" spans="1:19" x14ac:dyDescent="0.25">
      <c r="A324">
        <v>322</v>
      </c>
      <c r="B324">
        <v>4221</v>
      </c>
      <c r="C324" t="s">
        <v>331</v>
      </c>
      <c r="D324">
        <v>8</v>
      </c>
      <c r="E324">
        <v>25</v>
      </c>
      <c r="F324">
        <v>15</v>
      </c>
      <c r="G324" t="s">
        <v>1042</v>
      </c>
      <c r="H324">
        <v>96</v>
      </c>
      <c r="I324">
        <v>0</v>
      </c>
      <c r="J324">
        <v>999</v>
      </c>
      <c r="K324">
        <v>999</v>
      </c>
      <c r="L324">
        <v>25.710000999999899</v>
      </c>
      <c r="M324">
        <v>0</v>
      </c>
      <c r="N324" t="str">
        <f t="shared" si="10"/>
        <v>M177</v>
      </c>
      <c r="O324">
        <f t="shared" si="11"/>
        <v>0</v>
      </c>
      <c r="S324" s="18" t="s">
        <v>1202</v>
      </c>
    </row>
    <row r="325" spans="1:19" x14ac:dyDescent="0.25">
      <c r="A325">
        <v>323</v>
      </c>
      <c r="B325">
        <v>4223</v>
      </c>
      <c r="C325" t="s">
        <v>331</v>
      </c>
      <c r="D325">
        <v>8</v>
      </c>
      <c r="E325">
        <v>25</v>
      </c>
      <c r="F325">
        <v>15</v>
      </c>
      <c r="G325" t="s">
        <v>1043</v>
      </c>
      <c r="H325">
        <v>114</v>
      </c>
      <c r="I325">
        <v>0</v>
      </c>
      <c r="J325">
        <v>999</v>
      </c>
      <c r="K325">
        <v>999</v>
      </c>
      <c r="L325">
        <v>25.710000999999899</v>
      </c>
      <c r="M325">
        <v>0</v>
      </c>
      <c r="N325" t="str">
        <f t="shared" si="10"/>
        <v>M178</v>
      </c>
      <c r="O325">
        <f t="shared" si="11"/>
        <v>0</v>
      </c>
      <c r="S325" s="18" t="s">
        <v>1203</v>
      </c>
    </row>
    <row r="326" spans="1:19" x14ac:dyDescent="0.25">
      <c r="A326">
        <v>324</v>
      </c>
      <c r="B326">
        <v>4225</v>
      </c>
      <c r="C326" t="s">
        <v>331</v>
      </c>
      <c r="D326">
        <v>8</v>
      </c>
      <c r="E326">
        <v>30</v>
      </c>
      <c r="F326">
        <v>15</v>
      </c>
      <c r="G326" t="s">
        <v>1044</v>
      </c>
      <c r="H326">
        <v>113</v>
      </c>
      <c r="I326">
        <v>0</v>
      </c>
      <c r="J326">
        <v>999</v>
      </c>
      <c r="K326">
        <v>999</v>
      </c>
      <c r="L326">
        <v>30</v>
      </c>
      <c r="M326">
        <v>0</v>
      </c>
      <c r="N326" t="str">
        <f t="shared" si="10"/>
        <v>M179</v>
      </c>
      <c r="O326">
        <f t="shared" si="11"/>
        <v>0</v>
      </c>
      <c r="S326" s="18" t="s">
        <v>1204</v>
      </c>
    </row>
    <row r="327" spans="1:19" x14ac:dyDescent="0.25">
      <c r="A327">
        <v>325</v>
      </c>
      <c r="B327">
        <v>4226</v>
      </c>
      <c r="C327" t="s">
        <v>331</v>
      </c>
      <c r="D327">
        <v>8</v>
      </c>
      <c r="E327">
        <v>30</v>
      </c>
      <c r="F327">
        <v>15</v>
      </c>
      <c r="G327" t="s">
        <v>599</v>
      </c>
      <c r="H327">
        <v>137</v>
      </c>
      <c r="I327">
        <v>0</v>
      </c>
      <c r="J327">
        <v>60</v>
      </c>
      <c r="K327">
        <v>60</v>
      </c>
      <c r="L327">
        <v>30</v>
      </c>
      <c r="M327">
        <v>0</v>
      </c>
      <c r="N327" t="str">
        <f t="shared" si="10"/>
        <v>M180</v>
      </c>
      <c r="O327">
        <f t="shared" si="11"/>
        <v>0</v>
      </c>
      <c r="S327" s="18" t="s">
        <v>1205</v>
      </c>
    </row>
    <row r="328" spans="1:19" x14ac:dyDescent="0.25">
      <c r="A328">
        <v>326</v>
      </c>
      <c r="B328">
        <v>4227</v>
      </c>
      <c r="C328" t="s">
        <v>331</v>
      </c>
      <c r="D328">
        <v>8</v>
      </c>
      <c r="E328">
        <v>60</v>
      </c>
      <c r="F328">
        <v>15</v>
      </c>
      <c r="G328" t="s">
        <v>600</v>
      </c>
      <c r="H328">
        <v>135</v>
      </c>
      <c r="I328">
        <v>0</v>
      </c>
      <c r="J328">
        <v>30</v>
      </c>
      <c r="K328">
        <v>60</v>
      </c>
      <c r="L328">
        <v>60</v>
      </c>
      <c r="M328">
        <v>0</v>
      </c>
      <c r="N328" t="str">
        <f t="shared" si="10"/>
        <v>M180</v>
      </c>
      <c r="O328">
        <f t="shared" si="11"/>
        <v>0</v>
      </c>
      <c r="S328" s="18" t="s">
        <v>1206</v>
      </c>
    </row>
    <row r="329" spans="1:19" x14ac:dyDescent="0.25">
      <c r="A329">
        <v>327</v>
      </c>
      <c r="B329">
        <v>4228</v>
      </c>
      <c r="C329" t="s">
        <v>331</v>
      </c>
      <c r="D329">
        <v>8</v>
      </c>
      <c r="E329">
        <v>30</v>
      </c>
      <c r="F329">
        <v>15</v>
      </c>
      <c r="G329" t="s">
        <v>601</v>
      </c>
      <c r="H329">
        <v>91</v>
      </c>
      <c r="I329">
        <v>0</v>
      </c>
      <c r="J329">
        <v>30</v>
      </c>
      <c r="K329">
        <v>30</v>
      </c>
      <c r="L329">
        <v>30</v>
      </c>
      <c r="M329">
        <v>0</v>
      </c>
      <c r="N329" t="str">
        <f t="shared" si="10"/>
        <v>M181</v>
      </c>
      <c r="O329">
        <f t="shared" si="11"/>
        <v>0</v>
      </c>
      <c r="S329" s="18" t="s">
        <v>1207</v>
      </c>
    </row>
    <row r="330" spans="1:19" x14ac:dyDescent="0.25">
      <c r="A330">
        <v>328</v>
      </c>
      <c r="B330">
        <v>4229</v>
      </c>
      <c r="C330" t="s">
        <v>331</v>
      </c>
      <c r="D330">
        <v>8</v>
      </c>
      <c r="E330">
        <v>30</v>
      </c>
      <c r="F330">
        <v>15</v>
      </c>
      <c r="G330" t="s">
        <v>602</v>
      </c>
      <c r="H330">
        <v>93</v>
      </c>
      <c r="I330">
        <v>0</v>
      </c>
      <c r="J330">
        <v>30</v>
      </c>
      <c r="K330">
        <v>30</v>
      </c>
      <c r="L330">
        <v>30</v>
      </c>
      <c r="M330">
        <v>0</v>
      </c>
      <c r="N330" t="str">
        <f t="shared" si="10"/>
        <v>M181</v>
      </c>
      <c r="O330">
        <f t="shared" si="11"/>
        <v>0</v>
      </c>
      <c r="S330" s="18" t="s">
        <v>1208</v>
      </c>
    </row>
    <row r="331" spans="1:19" x14ac:dyDescent="0.25">
      <c r="A331">
        <v>329</v>
      </c>
      <c r="B331">
        <v>4230</v>
      </c>
      <c r="C331" t="s">
        <v>331</v>
      </c>
      <c r="D331">
        <v>8</v>
      </c>
      <c r="E331">
        <v>36</v>
      </c>
      <c r="F331">
        <v>15</v>
      </c>
      <c r="G331" t="s">
        <v>603</v>
      </c>
      <c r="H331">
        <v>39</v>
      </c>
      <c r="I331">
        <v>0</v>
      </c>
      <c r="J331">
        <v>36</v>
      </c>
      <c r="K331">
        <v>60</v>
      </c>
      <c r="L331">
        <v>36</v>
      </c>
      <c r="M331">
        <v>0</v>
      </c>
      <c r="N331" t="str">
        <f t="shared" si="10"/>
        <v>M182</v>
      </c>
      <c r="O331">
        <f t="shared" si="11"/>
        <v>0</v>
      </c>
      <c r="S331" s="18" t="s">
        <v>1209</v>
      </c>
    </row>
    <row r="332" spans="1:19" x14ac:dyDescent="0.25">
      <c r="A332">
        <v>330</v>
      </c>
      <c r="B332">
        <v>4231</v>
      </c>
      <c r="C332" t="s">
        <v>331</v>
      </c>
      <c r="D332">
        <v>8</v>
      </c>
      <c r="E332">
        <v>36</v>
      </c>
      <c r="F332">
        <v>15</v>
      </c>
      <c r="G332" t="s">
        <v>604</v>
      </c>
      <c r="H332">
        <v>33</v>
      </c>
      <c r="I332">
        <v>0</v>
      </c>
      <c r="J332">
        <v>36</v>
      </c>
      <c r="K332">
        <v>60</v>
      </c>
      <c r="L332">
        <v>36</v>
      </c>
      <c r="M332">
        <v>0</v>
      </c>
      <c r="N332" t="str">
        <f t="shared" si="10"/>
        <v>M182</v>
      </c>
      <c r="O332">
        <f t="shared" si="11"/>
        <v>0</v>
      </c>
      <c r="S332" s="18" t="s">
        <v>1210</v>
      </c>
    </row>
    <row r="333" spans="1:19" x14ac:dyDescent="0.25">
      <c r="A333">
        <v>331</v>
      </c>
      <c r="B333">
        <v>4232</v>
      </c>
      <c r="C333" t="s">
        <v>331</v>
      </c>
      <c r="D333">
        <v>8</v>
      </c>
      <c r="E333">
        <v>36</v>
      </c>
      <c r="F333">
        <v>15</v>
      </c>
      <c r="G333" t="s">
        <v>605</v>
      </c>
      <c r="H333">
        <v>71</v>
      </c>
      <c r="I333">
        <v>0</v>
      </c>
      <c r="J333">
        <v>180</v>
      </c>
      <c r="K333">
        <v>72</v>
      </c>
      <c r="L333">
        <v>36</v>
      </c>
      <c r="M333">
        <v>0</v>
      </c>
      <c r="N333" t="str">
        <f t="shared" si="10"/>
        <v>M183</v>
      </c>
      <c r="O333">
        <f t="shared" si="11"/>
        <v>0</v>
      </c>
      <c r="S333" s="18" t="s">
        <v>1134</v>
      </c>
    </row>
    <row r="334" spans="1:19" x14ac:dyDescent="0.25">
      <c r="A334">
        <v>332</v>
      </c>
      <c r="B334">
        <v>4233</v>
      </c>
      <c r="C334" t="s">
        <v>331</v>
      </c>
      <c r="D334">
        <v>8</v>
      </c>
      <c r="E334">
        <v>180</v>
      </c>
      <c r="F334">
        <v>15</v>
      </c>
      <c r="G334" t="s">
        <v>606</v>
      </c>
      <c r="H334">
        <v>71</v>
      </c>
      <c r="I334">
        <v>0</v>
      </c>
      <c r="J334">
        <v>36</v>
      </c>
      <c r="K334">
        <v>72</v>
      </c>
      <c r="L334">
        <v>180</v>
      </c>
      <c r="M334">
        <v>0</v>
      </c>
      <c r="N334" t="str">
        <f t="shared" si="10"/>
        <v>M183</v>
      </c>
      <c r="O334">
        <f t="shared" si="11"/>
        <v>0</v>
      </c>
    </row>
    <row r="335" spans="1:19" x14ac:dyDescent="0.25">
      <c r="A335">
        <v>333</v>
      </c>
      <c r="B335">
        <v>4234</v>
      </c>
      <c r="C335" t="s">
        <v>331</v>
      </c>
      <c r="D335">
        <v>8</v>
      </c>
      <c r="E335">
        <v>45</v>
      </c>
      <c r="F335">
        <v>15</v>
      </c>
      <c r="G335" t="s">
        <v>607</v>
      </c>
      <c r="H335">
        <v>60</v>
      </c>
      <c r="I335">
        <v>0</v>
      </c>
      <c r="J335">
        <v>90</v>
      </c>
      <c r="K335">
        <v>90</v>
      </c>
      <c r="L335">
        <v>45</v>
      </c>
      <c r="M335">
        <v>0</v>
      </c>
      <c r="N335" t="str">
        <f t="shared" si="10"/>
        <v>M186</v>
      </c>
      <c r="O335">
        <f t="shared" si="11"/>
        <v>0</v>
      </c>
    </row>
    <row r="336" spans="1:19" x14ac:dyDescent="0.25">
      <c r="A336">
        <v>334</v>
      </c>
      <c r="B336">
        <v>4235</v>
      </c>
      <c r="C336" t="s">
        <v>331</v>
      </c>
      <c r="D336">
        <v>8</v>
      </c>
      <c r="E336">
        <v>90</v>
      </c>
      <c r="F336">
        <v>15</v>
      </c>
      <c r="G336" t="s">
        <v>608</v>
      </c>
      <c r="H336">
        <v>68</v>
      </c>
      <c r="I336">
        <v>0</v>
      </c>
      <c r="J336">
        <v>45</v>
      </c>
      <c r="K336">
        <v>90</v>
      </c>
      <c r="L336">
        <v>90</v>
      </c>
      <c r="M336">
        <v>0</v>
      </c>
      <c r="N336" t="str">
        <f t="shared" si="10"/>
        <v>M186</v>
      </c>
      <c r="O336">
        <f t="shared" si="11"/>
        <v>0</v>
      </c>
    </row>
    <row r="337" spans="1:15" x14ac:dyDescent="0.25">
      <c r="A337">
        <v>335</v>
      </c>
      <c r="B337">
        <v>4236</v>
      </c>
      <c r="C337" t="s">
        <v>331</v>
      </c>
      <c r="D337">
        <v>8</v>
      </c>
      <c r="E337">
        <v>36</v>
      </c>
      <c r="F337">
        <v>15</v>
      </c>
      <c r="G337" t="s">
        <v>609</v>
      </c>
      <c r="H337">
        <v>46</v>
      </c>
      <c r="I337">
        <v>0</v>
      </c>
      <c r="J337">
        <v>180</v>
      </c>
      <c r="K337">
        <v>72</v>
      </c>
      <c r="L337">
        <v>36</v>
      </c>
      <c r="M337">
        <v>0</v>
      </c>
      <c r="N337" t="str">
        <f t="shared" si="10"/>
        <v>M187</v>
      </c>
      <c r="O337">
        <f t="shared" si="11"/>
        <v>0</v>
      </c>
    </row>
    <row r="338" spans="1:15" x14ac:dyDescent="0.25">
      <c r="A338">
        <v>336</v>
      </c>
      <c r="B338">
        <v>4237</v>
      </c>
      <c r="C338" t="s">
        <v>331</v>
      </c>
      <c r="D338">
        <v>8</v>
      </c>
      <c r="E338">
        <v>180</v>
      </c>
      <c r="F338">
        <v>15</v>
      </c>
      <c r="G338" t="s">
        <v>610</v>
      </c>
      <c r="H338">
        <v>19</v>
      </c>
      <c r="I338">
        <v>0</v>
      </c>
      <c r="J338">
        <v>36</v>
      </c>
      <c r="K338">
        <v>72</v>
      </c>
      <c r="L338">
        <v>180</v>
      </c>
      <c r="M338">
        <v>0</v>
      </c>
      <c r="N338" t="str">
        <f t="shared" si="10"/>
        <v>M187</v>
      </c>
      <c r="O338">
        <f t="shared" si="11"/>
        <v>0</v>
      </c>
    </row>
    <row r="339" spans="1:15" x14ac:dyDescent="0.25">
      <c r="A339">
        <v>337</v>
      </c>
      <c r="B339">
        <v>4239</v>
      </c>
      <c r="C339" t="s">
        <v>331</v>
      </c>
      <c r="D339">
        <v>8</v>
      </c>
      <c r="E339">
        <v>36</v>
      </c>
      <c r="F339">
        <v>15</v>
      </c>
      <c r="G339" t="s">
        <v>1045</v>
      </c>
      <c r="H339">
        <v>90</v>
      </c>
      <c r="I339">
        <v>0</v>
      </c>
      <c r="J339">
        <v>999</v>
      </c>
      <c r="K339">
        <v>999</v>
      </c>
      <c r="L339">
        <v>36</v>
      </c>
      <c r="M339">
        <v>0</v>
      </c>
      <c r="N339" t="str">
        <f t="shared" si="10"/>
        <v>M190</v>
      </c>
      <c r="O339">
        <f t="shared" si="11"/>
        <v>0</v>
      </c>
    </row>
    <row r="340" spans="1:15" x14ac:dyDescent="0.25">
      <c r="A340">
        <v>338</v>
      </c>
      <c r="B340">
        <v>4241</v>
      </c>
      <c r="C340" t="s">
        <v>331</v>
      </c>
      <c r="D340">
        <v>8</v>
      </c>
      <c r="E340">
        <v>45</v>
      </c>
      <c r="F340">
        <v>15</v>
      </c>
      <c r="G340" t="s">
        <v>1046</v>
      </c>
      <c r="H340">
        <v>98</v>
      </c>
      <c r="I340">
        <v>0</v>
      </c>
      <c r="J340">
        <v>999</v>
      </c>
      <c r="K340">
        <v>999</v>
      </c>
      <c r="L340">
        <v>45</v>
      </c>
      <c r="M340">
        <v>0</v>
      </c>
      <c r="N340" t="str">
        <f t="shared" si="10"/>
        <v>M192</v>
      </c>
      <c r="O340">
        <f t="shared" si="11"/>
        <v>0</v>
      </c>
    </row>
    <row r="341" spans="1:15" x14ac:dyDescent="0.25">
      <c r="A341">
        <v>339</v>
      </c>
      <c r="B341">
        <v>4243</v>
      </c>
      <c r="C341" t="s">
        <v>449</v>
      </c>
      <c r="D341">
        <v>9</v>
      </c>
      <c r="E341">
        <v>36</v>
      </c>
      <c r="F341">
        <v>15</v>
      </c>
      <c r="G341" t="s">
        <v>1047</v>
      </c>
      <c r="H341">
        <v>107</v>
      </c>
      <c r="I341">
        <v>0</v>
      </c>
      <c r="J341">
        <v>999</v>
      </c>
      <c r="K341">
        <v>999</v>
      </c>
      <c r="L341">
        <v>36</v>
      </c>
      <c r="M341">
        <v>0</v>
      </c>
      <c r="N341" t="str">
        <f t="shared" si="10"/>
        <v>M193</v>
      </c>
      <c r="O341">
        <f t="shared" si="11"/>
        <v>0</v>
      </c>
    </row>
    <row r="342" spans="1:15" x14ac:dyDescent="0.25">
      <c r="A342">
        <v>340</v>
      </c>
      <c r="B342">
        <v>4245</v>
      </c>
      <c r="C342" t="s">
        <v>331</v>
      </c>
      <c r="D342">
        <v>8</v>
      </c>
      <c r="E342">
        <v>30</v>
      </c>
      <c r="F342">
        <v>15</v>
      </c>
      <c r="G342" t="s">
        <v>1048</v>
      </c>
      <c r="H342">
        <v>189</v>
      </c>
      <c r="I342">
        <v>0</v>
      </c>
      <c r="J342">
        <v>999</v>
      </c>
      <c r="K342">
        <v>999</v>
      </c>
      <c r="L342">
        <v>30</v>
      </c>
      <c r="M342">
        <v>0</v>
      </c>
      <c r="N342" t="str">
        <f t="shared" si="10"/>
        <v>M197</v>
      </c>
      <c r="O342">
        <f t="shared" si="11"/>
        <v>0</v>
      </c>
    </row>
    <row r="343" spans="1:15" x14ac:dyDescent="0.25">
      <c r="A343">
        <v>341</v>
      </c>
      <c r="B343">
        <v>4249</v>
      </c>
      <c r="C343" t="s">
        <v>331</v>
      </c>
      <c r="D343">
        <v>8</v>
      </c>
      <c r="E343">
        <v>180</v>
      </c>
      <c r="F343">
        <v>15</v>
      </c>
      <c r="G343" t="s">
        <v>1049</v>
      </c>
      <c r="H343">
        <v>29</v>
      </c>
      <c r="I343">
        <v>0</v>
      </c>
      <c r="J343">
        <v>999</v>
      </c>
      <c r="K343">
        <v>999</v>
      </c>
      <c r="L343">
        <v>180</v>
      </c>
      <c r="M343">
        <v>0</v>
      </c>
      <c r="N343" t="str">
        <f t="shared" si="10"/>
        <v>M201</v>
      </c>
      <c r="O343">
        <f t="shared" si="11"/>
        <v>0</v>
      </c>
    </row>
    <row r="344" spans="1:15" x14ac:dyDescent="0.25">
      <c r="A344">
        <v>342</v>
      </c>
      <c r="B344">
        <v>4250</v>
      </c>
      <c r="C344" t="s">
        <v>331</v>
      </c>
      <c r="D344">
        <v>8</v>
      </c>
      <c r="E344">
        <v>180</v>
      </c>
      <c r="F344">
        <v>15</v>
      </c>
      <c r="G344" t="s">
        <v>613</v>
      </c>
      <c r="H344">
        <v>77</v>
      </c>
      <c r="I344">
        <v>0</v>
      </c>
      <c r="J344">
        <v>45</v>
      </c>
      <c r="K344">
        <v>90</v>
      </c>
      <c r="L344">
        <v>180</v>
      </c>
      <c r="M344">
        <v>0</v>
      </c>
      <c r="N344" t="str">
        <f t="shared" si="10"/>
        <v>M202</v>
      </c>
      <c r="O344">
        <f t="shared" si="11"/>
        <v>0</v>
      </c>
    </row>
    <row r="345" spans="1:15" x14ac:dyDescent="0.25">
      <c r="A345">
        <v>343</v>
      </c>
      <c r="B345">
        <v>4251</v>
      </c>
      <c r="C345" t="s">
        <v>331</v>
      </c>
      <c r="D345">
        <v>8</v>
      </c>
      <c r="E345">
        <v>45</v>
      </c>
      <c r="F345">
        <v>15</v>
      </c>
      <c r="G345" t="s">
        <v>614</v>
      </c>
      <c r="H345">
        <v>23</v>
      </c>
      <c r="I345">
        <v>0</v>
      </c>
      <c r="J345">
        <v>180</v>
      </c>
      <c r="K345">
        <v>90</v>
      </c>
      <c r="L345">
        <v>45</v>
      </c>
      <c r="M345">
        <v>0</v>
      </c>
      <c r="N345" t="str">
        <f t="shared" si="10"/>
        <v>M202</v>
      </c>
      <c r="O345">
        <f t="shared" si="11"/>
        <v>0</v>
      </c>
    </row>
    <row r="346" spans="1:15" x14ac:dyDescent="0.25">
      <c r="A346">
        <v>344</v>
      </c>
      <c r="B346">
        <v>4252</v>
      </c>
      <c r="C346" t="s">
        <v>331</v>
      </c>
      <c r="D346">
        <v>8</v>
      </c>
      <c r="E346">
        <v>180</v>
      </c>
      <c r="F346">
        <v>15</v>
      </c>
      <c r="G346" t="s">
        <v>615</v>
      </c>
      <c r="H346">
        <v>85</v>
      </c>
      <c r="I346">
        <v>0</v>
      </c>
      <c r="J346">
        <v>36</v>
      </c>
      <c r="K346">
        <v>72</v>
      </c>
      <c r="L346">
        <v>180</v>
      </c>
      <c r="M346">
        <v>1</v>
      </c>
      <c r="N346" t="str">
        <f t="shared" si="10"/>
        <v>M203</v>
      </c>
      <c r="O346">
        <f t="shared" si="11"/>
        <v>1</v>
      </c>
    </row>
    <row r="347" spans="1:15" x14ac:dyDescent="0.25">
      <c r="A347">
        <v>345</v>
      </c>
      <c r="B347">
        <v>4253</v>
      </c>
      <c r="C347" t="s">
        <v>331</v>
      </c>
      <c r="D347">
        <v>8</v>
      </c>
      <c r="E347">
        <v>36</v>
      </c>
      <c r="F347">
        <v>15</v>
      </c>
      <c r="G347" t="s">
        <v>616</v>
      </c>
      <c r="H347">
        <v>16</v>
      </c>
      <c r="I347">
        <v>0</v>
      </c>
      <c r="J347">
        <v>180</v>
      </c>
      <c r="K347">
        <v>72</v>
      </c>
      <c r="L347">
        <v>36</v>
      </c>
      <c r="M347">
        <v>0</v>
      </c>
      <c r="N347" t="str">
        <f t="shared" si="10"/>
        <v>M203</v>
      </c>
      <c r="O347">
        <f t="shared" si="11"/>
        <v>0</v>
      </c>
    </row>
    <row r="348" spans="1:15" x14ac:dyDescent="0.25">
      <c r="A348">
        <v>346</v>
      </c>
      <c r="B348">
        <v>4254</v>
      </c>
      <c r="C348" t="s">
        <v>331</v>
      </c>
      <c r="D348">
        <v>8</v>
      </c>
      <c r="E348">
        <v>45</v>
      </c>
      <c r="F348">
        <v>15</v>
      </c>
      <c r="G348" t="s">
        <v>617</v>
      </c>
      <c r="H348">
        <v>26</v>
      </c>
      <c r="I348">
        <v>0</v>
      </c>
      <c r="J348">
        <v>30</v>
      </c>
      <c r="K348">
        <v>60</v>
      </c>
      <c r="L348">
        <v>45</v>
      </c>
      <c r="M348">
        <v>0</v>
      </c>
      <c r="N348" t="str">
        <f t="shared" si="10"/>
        <v>M204</v>
      </c>
      <c r="O348">
        <f t="shared" si="11"/>
        <v>0</v>
      </c>
    </row>
    <row r="349" spans="1:15" x14ac:dyDescent="0.25">
      <c r="A349">
        <v>347</v>
      </c>
      <c r="B349">
        <v>4255</v>
      </c>
      <c r="C349" t="s">
        <v>331</v>
      </c>
      <c r="D349">
        <v>8</v>
      </c>
      <c r="E349">
        <v>36</v>
      </c>
      <c r="F349">
        <v>15</v>
      </c>
      <c r="G349" t="s">
        <v>618</v>
      </c>
      <c r="H349">
        <v>39</v>
      </c>
      <c r="I349">
        <v>0</v>
      </c>
      <c r="J349">
        <v>45</v>
      </c>
      <c r="K349">
        <v>60</v>
      </c>
      <c r="L349">
        <v>36</v>
      </c>
      <c r="M349">
        <v>0</v>
      </c>
      <c r="N349" t="str">
        <f t="shared" si="10"/>
        <v>M204</v>
      </c>
      <c r="O349">
        <f t="shared" si="11"/>
        <v>0</v>
      </c>
    </row>
    <row r="350" spans="1:15" x14ac:dyDescent="0.25">
      <c r="A350">
        <v>348</v>
      </c>
      <c r="B350">
        <v>4256</v>
      </c>
      <c r="C350" t="s">
        <v>449</v>
      </c>
      <c r="D350">
        <v>9</v>
      </c>
      <c r="E350">
        <v>90</v>
      </c>
      <c r="F350">
        <v>15</v>
      </c>
      <c r="G350" t="s">
        <v>619</v>
      </c>
      <c r="H350">
        <v>121</v>
      </c>
      <c r="I350">
        <v>0</v>
      </c>
      <c r="J350">
        <v>90</v>
      </c>
      <c r="K350">
        <v>90</v>
      </c>
      <c r="L350">
        <v>90</v>
      </c>
      <c r="M350">
        <v>0</v>
      </c>
      <c r="N350" t="str">
        <f t="shared" si="10"/>
        <v>M205</v>
      </c>
      <c r="O350">
        <f t="shared" si="11"/>
        <v>0</v>
      </c>
    </row>
    <row r="351" spans="1:15" x14ac:dyDescent="0.25">
      <c r="A351">
        <v>349</v>
      </c>
      <c r="B351">
        <v>4257</v>
      </c>
      <c r="C351" t="s">
        <v>331</v>
      </c>
      <c r="D351">
        <v>8</v>
      </c>
      <c r="E351">
        <v>90</v>
      </c>
      <c r="F351">
        <v>15</v>
      </c>
      <c r="G351" t="s">
        <v>620</v>
      </c>
      <c r="H351">
        <v>62</v>
      </c>
      <c r="I351">
        <v>0</v>
      </c>
      <c r="J351">
        <v>90</v>
      </c>
      <c r="K351">
        <v>120</v>
      </c>
      <c r="L351">
        <v>90</v>
      </c>
      <c r="M351">
        <v>0</v>
      </c>
      <c r="N351" t="str">
        <f t="shared" si="10"/>
        <v>M208</v>
      </c>
      <c r="O351">
        <f t="shared" si="11"/>
        <v>0</v>
      </c>
    </row>
    <row r="352" spans="1:15" x14ac:dyDescent="0.25">
      <c r="A352">
        <v>350</v>
      </c>
      <c r="B352">
        <v>4258</v>
      </c>
      <c r="C352" t="s">
        <v>331</v>
      </c>
      <c r="D352">
        <v>8</v>
      </c>
      <c r="E352">
        <v>90</v>
      </c>
      <c r="F352">
        <v>15</v>
      </c>
      <c r="G352" t="s">
        <v>621</v>
      </c>
      <c r="H352">
        <v>55</v>
      </c>
      <c r="I352">
        <v>0</v>
      </c>
      <c r="J352">
        <v>90</v>
      </c>
      <c r="K352">
        <v>120</v>
      </c>
      <c r="L352">
        <v>90</v>
      </c>
      <c r="M352">
        <v>0</v>
      </c>
      <c r="N352" t="str">
        <f t="shared" si="10"/>
        <v>M208</v>
      </c>
      <c r="O352">
        <f t="shared" si="11"/>
        <v>0</v>
      </c>
    </row>
    <row r="353" spans="1:15" x14ac:dyDescent="0.25">
      <c r="A353">
        <v>351</v>
      </c>
      <c r="B353">
        <v>4259</v>
      </c>
      <c r="C353" t="s">
        <v>331</v>
      </c>
      <c r="D353">
        <v>8</v>
      </c>
      <c r="E353">
        <v>90</v>
      </c>
      <c r="F353">
        <v>15</v>
      </c>
      <c r="G353" t="s">
        <v>622</v>
      </c>
      <c r="H353">
        <v>71</v>
      </c>
      <c r="I353">
        <v>0</v>
      </c>
      <c r="J353">
        <v>90</v>
      </c>
      <c r="K353">
        <v>90</v>
      </c>
      <c r="L353">
        <v>90</v>
      </c>
      <c r="M353">
        <v>0</v>
      </c>
      <c r="N353" t="str">
        <f t="shared" si="10"/>
        <v>M209</v>
      </c>
      <c r="O353">
        <f t="shared" si="11"/>
        <v>0</v>
      </c>
    </row>
    <row r="354" spans="1:15" x14ac:dyDescent="0.25">
      <c r="A354">
        <v>352</v>
      </c>
      <c r="B354">
        <v>4260</v>
      </c>
      <c r="C354" t="s">
        <v>331</v>
      </c>
      <c r="D354">
        <v>8</v>
      </c>
      <c r="E354">
        <v>45</v>
      </c>
      <c r="F354">
        <v>15</v>
      </c>
      <c r="G354" t="s">
        <v>623</v>
      </c>
      <c r="H354">
        <v>129</v>
      </c>
      <c r="I354">
        <v>0</v>
      </c>
      <c r="J354">
        <v>45</v>
      </c>
      <c r="K354">
        <v>45</v>
      </c>
      <c r="L354">
        <v>45</v>
      </c>
      <c r="M354">
        <v>1</v>
      </c>
      <c r="N354" t="str">
        <f t="shared" si="10"/>
        <v>M210</v>
      </c>
      <c r="O354">
        <f t="shared" si="11"/>
        <v>1</v>
      </c>
    </row>
    <row r="355" spans="1:15" x14ac:dyDescent="0.25">
      <c r="A355">
        <v>353</v>
      </c>
      <c r="B355">
        <v>4261</v>
      </c>
      <c r="C355" t="s">
        <v>449</v>
      </c>
      <c r="D355">
        <v>9</v>
      </c>
      <c r="E355">
        <v>30</v>
      </c>
      <c r="F355">
        <v>15</v>
      </c>
      <c r="G355" t="s">
        <v>624</v>
      </c>
      <c r="H355">
        <v>99</v>
      </c>
      <c r="I355">
        <v>0</v>
      </c>
      <c r="J355">
        <v>999</v>
      </c>
      <c r="K355">
        <v>30</v>
      </c>
      <c r="L355">
        <v>30</v>
      </c>
      <c r="M355">
        <v>1</v>
      </c>
      <c r="N355" t="str">
        <f t="shared" si="10"/>
        <v>M211</v>
      </c>
      <c r="O355">
        <f t="shared" si="11"/>
        <v>1</v>
      </c>
    </row>
    <row r="356" spans="1:15" x14ac:dyDescent="0.25">
      <c r="A356">
        <v>354</v>
      </c>
      <c r="B356">
        <v>4264</v>
      </c>
      <c r="C356" t="s">
        <v>331</v>
      </c>
      <c r="D356">
        <v>8</v>
      </c>
      <c r="E356">
        <v>10</v>
      </c>
      <c r="F356">
        <v>15</v>
      </c>
      <c r="G356" t="s">
        <v>1050</v>
      </c>
      <c r="H356">
        <v>55</v>
      </c>
      <c r="I356">
        <v>0</v>
      </c>
      <c r="J356">
        <v>999</v>
      </c>
      <c r="K356">
        <v>999</v>
      </c>
      <c r="L356">
        <v>10</v>
      </c>
      <c r="M356">
        <v>1</v>
      </c>
      <c r="N356" t="str">
        <f t="shared" si="10"/>
        <v>M212</v>
      </c>
      <c r="O356">
        <f t="shared" si="11"/>
        <v>1</v>
      </c>
    </row>
    <row r="357" spans="1:15" x14ac:dyDescent="0.25">
      <c r="A357">
        <v>355</v>
      </c>
      <c r="B357">
        <v>4265</v>
      </c>
      <c r="C357" t="s">
        <v>331</v>
      </c>
      <c r="D357">
        <v>8</v>
      </c>
      <c r="E357">
        <v>60</v>
      </c>
      <c r="F357">
        <v>15</v>
      </c>
      <c r="G357" t="s">
        <v>625</v>
      </c>
      <c r="H357">
        <v>81</v>
      </c>
      <c r="I357">
        <v>0</v>
      </c>
      <c r="J357">
        <v>999</v>
      </c>
      <c r="K357">
        <v>120</v>
      </c>
      <c r="L357">
        <v>60</v>
      </c>
      <c r="M357">
        <v>1</v>
      </c>
      <c r="N357" t="str">
        <f t="shared" si="10"/>
        <v>M212</v>
      </c>
      <c r="O357">
        <f t="shared" si="11"/>
        <v>1</v>
      </c>
    </row>
    <row r="358" spans="1:15" x14ac:dyDescent="0.25">
      <c r="A358">
        <v>356</v>
      </c>
      <c r="B358">
        <v>4267</v>
      </c>
      <c r="C358" t="s">
        <v>331</v>
      </c>
      <c r="D358">
        <v>8</v>
      </c>
      <c r="E358">
        <v>16</v>
      </c>
      <c r="F358">
        <v>15</v>
      </c>
      <c r="G358" t="s">
        <v>1051</v>
      </c>
      <c r="H358">
        <v>90</v>
      </c>
      <c r="I358">
        <v>0</v>
      </c>
      <c r="J358">
        <v>999</v>
      </c>
      <c r="K358">
        <v>999</v>
      </c>
      <c r="L358">
        <v>16</v>
      </c>
      <c r="M358">
        <v>1</v>
      </c>
      <c r="N358" t="str">
        <f t="shared" si="10"/>
        <v>M214</v>
      </c>
      <c r="O358">
        <f t="shared" si="11"/>
        <v>1</v>
      </c>
    </row>
    <row r="359" spans="1:15" x14ac:dyDescent="0.25">
      <c r="A359">
        <v>357</v>
      </c>
      <c r="B359">
        <v>4270</v>
      </c>
      <c r="C359" t="s">
        <v>331</v>
      </c>
      <c r="D359">
        <v>8</v>
      </c>
      <c r="E359">
        <v>26</v>
      </c>
      <c r="F359">
        <v>15</v>
      </c>
      <c r="G359" t="s">
        <v>1052</v>
      </c>
      <c r="H359">
        <v>115</v>
      </c>
      <c r="I359">
        <v>0</v>
      </c>
      <c r="J359">
        <v>999</v>
      </c>
      <c r="K359">
        <v>999</v>
      </c>
      <c r="L359">
        <v>26</v>
      </c>
      <c r="M359">
        <v>1</v>
      </c>
      <c r="N359" t="str">
        <f t="shared" si="10"/>
        <v>M216</v>
      </c>
      <c r="O359">
        <f t="shared" si="11"/>
        <v>1</v>
      </c>
    </row>
    <row r="360" spans="1:15" x14ac:dyDescent="0.25">
      <c r="A360">
        <v>358</v>
      </c>
      <c r="B360">
        <v>4272</v>
      </c>
      <c r="C360" t="s">
        <v>331</v>
      </c>
      <c r="D360">
        <v>8</v>
      </c>
      <c r="E360">
        <v>60</v>
      </c>
      <c r="F360">
        <v>15</v>
      </c>
      <c r="G360" t="s">
        <v>1053</v>
      </c>
      <c r="H360">
        <v>109</v>
      </c>
      <c r="I360">
        <v>0</v>
      </c>
      <c r="J360">
        <v>999</v>
      </c>
      <c r="K360">
        <v>999</v>
      </c>
      <c r="L360">
        <v>60</v>
      </c>
      <c r="M360">
        <v>1</v>
      </c>
      <c r="N360" t="str">
        <f t="shared" si="10"/>
        <v>M217</v>
      </c>
      <c r="O360">
        <f t="shared" si="11"/>
        <v>1</v>
      </c>
    </row>
    <row r="361" spans="1:15" x14ac:dyDescent="0.25">
      <c r="A361">
        <v>359</v>
      </c>
      <c r="B361">
        <v>4274</v>
      </c>
      <c r="C361" t="s">
        <v>331</v>
      </c>
      <c r="D361">
        <v>8</v>
      </c>
      <c r="E361">
        <v>18</v>
      </c>
      <c r="F361">
        <v>15</v>
      </c>
      <c r="G361" t="s">
        <v>1054</v>
      </c>
      <c r="H361">
        <v>48</v>
      </c>
      <c r="I361">
        <v>0</v>
      </c>
      <c r="J361">
        <v>999</v>
      </c>
      <c r="K361">
        <v>999</v>
      </c>
      <c r="L361">
        <v>18</v>
      </c>
      <c r="M361">
        <v>1</v>
      </c>
      <c r="N361" t="str">
        <f t="shared" si="10"/>
        <v>M218</v>
      </c>
      <c r="O361">
        <f t="shared" si="11"/>
        <v>1</v>
      </c>
    </row>
    <row r="362" spans="1:15" x14ac:dyDescent="0.25">
      <c r="A362">
        <v>360</v>
      </c>
      <c r="B362">
        <v>4276</v>
      </c>
      <c r="C362" t="s">
        <v>331</v>
      </c>
      <c r="D362">
        <v>8</v>
      </c>
      <c r="E362">
        <v>45</v>
      </c>
      <c r="F362">
        <v>15</v>
      </c>
      <c r="G362" t="s">
        <v>1055</v>
      </c>
      <c r="H362">
        <v>95</v>
      </c>
      <c r="I362">
        <v>0</v>
      </c>
      <c r="J362">
        <v>999</v>
      </c>
      <c r="K362">
        <v>999</v>
      </c>
      <c r="L362">
        <v>45</v>
      </c>
      <c r="M362">
        <v>1</v>
      </c>
      <c r="N362" t="str">
        <f t="shared" si="10"/>
        <v>M219</v>
      </c>
      <c r="O362">
        <f t="shared" si="11"/>
        <v>1</v>
      </c>
    </row>
    <row r="363" spans="1:15" x14ac:dyDescent="0.25">
      <c r="A363">
        <v>361</v>
      </c>
      <c r="B363">
        <v>4277</v>
      </c>
      <c r="C363" t="s">
        <v>331</v>
      </c>
      <c r="D363">
        <v>8</v>
      </c>
      <c r="E363">
        <v>30</v>
      </c>
      <c r="F363">
        <v>15</v>
      </c>
      <c r="G363" t="s">
        <v>626</v>
      </c>
      <c r="H363">
        <v>141</v>
      </c>
      <c r="I363">
        <v>0</v>
      </c>
      <c r="J363">
        <v>30</v>
      </c>
      <c r="K363">
        <v>30</v>
      </c>
      <c r="L363">
        <v>30</v>
      </c>
      <c r="M363">
        <v>1</v>
      </c>
      <c r="N363" t="str">
        <f t="shared" si="10"/>
        <v>M221</v>
      </c>
      <c r="O363">
        <f t="shared" si="11"/>
        <v>1</v>
      </c>
    </row>
    <row r="364" spans="1:15" x14ac:dyDescent="0.25">
      <c r="A364">
        <v>362</v>
      </c>
      <c r="B364">
        <v>4278</v>
      </c>
      <c r="C364" t="s">
        <v>331</v>
      </c>
      <c r="D364">
        <v>8</v>
      </c>
      <c r="E364">
        <v>30</v>
      </c>
      <c r="F364">
        <v>15</v>
      </c>
      <c r="G364" t="s">
        <v>627</v>
      </c>
      <c r="H364">
        <v>95</v>
      </c>
      <c r="I364">
        <v>0</v>
      </c>
      <c r="J364">
        <v>30</v>
      </c>
      <c r="K364">
        <v>30</v>
      </c>
      <c r="L364">
        <v>30</v>
      </c>
      <c r="M364">
        <v>1</v>
      </c>
      <c r="N364" t="str">
        <f t="shared" si="10"/>
        <v>M221</v>
      </c>
      <c r="O364">
        <f t="shared" si="11"/>
        <v>1</v>
      </c>
    </row>
    <row r="365" spans="1:15" x14ac:dyDescent="0.25">
      <c r="A365">
        <v>363</v>
      </c>
      <c r="B365">
        <v>4279</v>
      </c>
      <c r="C365" t="s">
        <v>331</v>
      </c>
      <c r="D365">
        <v>8</v>
      </c>
      <c r="E365">
        <v>90</v>
      </c>
      <c r="F365">
        <v>15</v>
      </c>
      <c r="G365" t="s">
        <v>628</v>
      </c>
      <c r="H365">
        <v>48</v>
      </c>
      <c r="I365">
        <v>0</v>
      </c>
      <c r="J365">
        <v>90</v>
      </c>
      <c r="K365">
        <v>90</v>
      </c>
      <c r="L365">
        <v>90</v>
      </c>
      <c r="M365">
        <v>1</v>
      </c>
      <c r="N365" t="str">
        <f t="shared" si="10"/>
        <v>M224</v>
      </c>
      <c r="O365">
        <f t="shared" si="11"/>
        <v>1</v>
      </c>
    </row>
    <row r="366" spans="1:15" x14ac:dyDescent="0.25">
      <c r="A366">
        <v>364</v>
      </c>
      <c r="B366">
        <v>4280</v>
      </c>
      <c r="C366" t="s">
        <v>331</v>
      </c>
      <c r="D366">
        <v>8</v>
      </c>
      <c r="E366">
        <v>90</v>
      </c>
      <c r="F366">
        <v>15</v>
      </c>
      <c r="G366" t="s">
        <v>629</v>
      </c>
      <c r="H366">
        <v>46</v>
      </c>
      <c r="I366">
        <v>0</v>
      </c>
      <c r="J366">
        <v>90</v>
      </c>
      <c r="K366">
        <v>90</v>
      </c>
      <c r="L366">
        <v>90</v>
      </c>
      <c r="M366">
        <v>1</v>
      </c>
      <c r="N366" t="str">
        <f t="shared" si="10"/>
        <v>M224</v>
      </c>
      <c r="O366">
        <f t="shared" si="11"/>
        <v>1</v>
      </c>
    </row>
    <row r="367" spans="1:15" x14ac:dyDescent="0.25">
      <c r="A367">
        <v>365</v>
      </c>
      <c r="B367">
        <v>4281</v>
      </c>
      <c r="C367" t="s">
        <v>331</v>
      </c>
      <c r="D367">
        <v>8</v>
      </c>
      <c r="E367">
        <v>30</v>
      </c>
      <c r="F367">
        <v>15</v>
      </c>
      <c r="G367" t="s">
        <v>630</v>
      </c>
      <c r="H367">
        <v>97</v>
      </c>
      <c r="I367">
        <v>0</v>
      </c>
      <c r="J367">
        <v>30</v>
      </c>
      <c r="K367">
        <v>30</v>
      </c>
      <c r="L367">
        <v>30</v>
      </c>
      <c r="M367">
        <v>1</v>
      </c>
      <c r="N367" t="str">
        <f t="shared" si="10"/>
        <v>M226</v>
      </c>
      <c r="O367">
        <f t="shared" si="11"/>
        <v>1</v>
      </c>
    </row>
    <row r="368" spans="1:15" x14ac:dyDescent="0.25">
      <c r="A368">
        <v>366</v>
      </c>
      <c r="B368">
        <v>4282</v>
      </c>
      <c r="C368" t="s">
        <v>331</v>
      </c>
      <c r="D368">
        <v>8</v>
      </c>
      <c r="E368">
        <v>30</v>
      </c>
      <c r="F368">
        <v>15</v>
      </c>
      <c r="G368" t="s">
        <v>631</v>
      </c>
      <c r="H368">
        <v>97</v>
      </c>
      <c r="I368">
        <v>0</v>
      </c>
      <c r="J368">
        <v>30</v>
      </c>
      <c r="K368">
        <v>30</v>
      </c>
      <c r="L368">
        <v>30</v>
      </c>
      <c r="M368">
        <v>1</v>
      </c>
      <c r="N368" t="str">
        <f t="shared" si="10"/>
        <v>M226</v>
      </c>
      <c r="O368">
        <f t="shared" si="11"/>
        <v>1</v>
      </c>
    </row>
    <row r="369" spans="1:15" x14ac:dyDescent="0.25">
      <c r="A369">
        <v>367</v>
      </c>
      <c r="B369">
        <v>4284</v>
      </c>
      <c r="C369" t="s">
        <v>331</v>
      </c>
      <c r="D369">
        <v>8</v>
      </c>
      <c r="E369">
        <v>45</v>
      </c>
      <c r="F369">
        <v>15</v>
      </c>
      <c r="G369" t="s">
        <v>1056</v>
      </c>
      <c r="H369">
        <v>66</v>
      </c>
      <c r="I369">
        <v>0</v>
      </c>
      <c r="J369">
        <v>999</v>
      </c>
      <c r="K369">
        <v>999</v>
      </c>
      <c r="L369">
        <v>45</v>
      </c>
      <c r="M369">
        <v>1</v>
      </c>
      <c r="N369" t="str">
        <f t="shared" si="10"/>
        <v>M232</v>
      </c>
      <c r="O369">
        <f t="shared" si="11"/>
        <v>1</v>
      </c>
    </row>
    <row r="370" spans="1:15" x14ac:dyDescent="0.25">
      <c r="A370">
        <v>368</v>
      </c>
      <c r="B370">
        <v>4285</v>
      </c>
      <c r="C370" t="s">
        <v>331</v>
      </c>
      <c r="D370">
        <v>8</v>
      </c>
      <c r="E370">
        <v>45</v>
      </c>
      <c r="F370">
        <v>15</v>
      </c>
      <c r="G370" t="s">
        <v>1057</v>
      </c>
      <c r="H370">
        <v>108</v>
      </c>
      <c r="I370">
        <v>0</v>
      </c>
      <c r="J370">
        <v>999</v>
      </c>
      <c r="K370">
        <v>999</v>
      </c>
      <c r="L370">
        <v>45</v>
      </c>
      <c r="M370">
        <v>1</v>
      </c>
      <c r="N370" t="str">
        <f t="shared" si="10"/>
        <v>M232</v>
      </c>
      <c r="O370">
        <f t="shared" si="11"/>
        <v>1</v>
      </c>
    </row>
    <row r="371" spans="1:15" x14ac:dyDescent="0.25">
      <c r="A371">
        <v>369</v>
      </c>
      <c r="B371">
        <v>4287</v>
      </c>
      <c r="C371" t="s">
        <v>331</v>
      </c>
      <c r="D371">
        <v>8</v>
      </c>
      <c r="E371">
        <v>30</v>
      </c>
      <c r="F371">
        <v>15</v>
      </c>
      <c r="G371" t="s">
        <v>632</v>
      </c>
      <c r="H371">
        <v>105</v>
      </c>
      <c r="I371">
        <v>0</v>
      </c>
      <c r="J371">
        <v>30</v>
      </c>
      <c r="K371">
        <v>30</v>
      </c>
      <c r="L371">
        <v>30</v>
      </c>
      <c r="M371">
        <v>1</v>
      </c>
      <c r="N371" t="str">
        <f t="shared" si="10"/>
        <v>M234</v>
      </c>
      <c r="O371">
        <f t="shared" si="11"/>
        <v>1</v>
      </c>
    </row>
    <row r="372" spans="1:15" x14ac:dyDescent="0.25">
      <c r="A372">
        <v>370</v>
      </c>
      <c r="B372">
        <v>4288</v>
      </c>
      <c r="C372" t="s">
        <v>331</v>
      </c>
      <c r="D372">
        <v>8</v>
      </c>
      <c r="E372">
        <v>30</v>
      </c>
      <c r="F372">
        <v>15</v>
      </c>
      <c r="G372" t="s">
        <v>633</v>
      </c>
      <c r="H372">
        <v>105</v>
      </c>
      <c r="I372">
        <v>0</v>
      </c>
      <c r="J372">
        <v>30</v>
      </c>
      <c r="K372">
        <v>30</v>
      </c>
      <c r="L372">
        <v>30</v>
      </c>
      <c r="M372">
        <v>1</v>
      </c>
      <c r="N372" t="str">
        <f t="shared" si="10"/>
        <v>M234</v>
      </c>
      <c r="O372">
        <f t="shared" si="11"/>
        <v>1</v>
      </c>
    </row>
    <row r="373" spans="1:15" x14ac:dyDescent="0.25">
      <c r="A373">
        <v>371</v>
      </c>
      <c r="B373">
        <v>4289</v>
      </c>
      <c r="C373" t="s">
        <v>331</v>
      </c>
      <c r="D373">
        <v>8</v>
      </c>
      <c r="E373">
        <v>30</v>
      </c>
      <c r="F373">
        <v>15</v>
      </c>
      <c r="G373" t="s">
        <v>634</v>
      </c>
      <c r="H373">
        <v>89</v>
      </c>
      <c r="I373">
        <v>0</v>
      </c>
      <c r="J373">
        <v>30</v>
      </c>
      <c r="K373">
        <v>30</v>
      </c>
      <c r="L373">
        <v>30</v>
      </c>
      <c r="M373">
        <v>1</v>
      </c>
      <c r="N373" t="str">
        <f t="shared" si="10"/>
        <v>M235</v>
      </c>
      <c r="O373">
        <f t="shared" si="11"/>
        <v>1</v>
      </c>
    </row>
    <row r="374" spans="1:15" x14ac:dyDescent="0.25">
      <c r="A374">
        <v>372</v>
      </c>
      <c r="B374">
        <v>4290</v>
      </c>
      <c r="C374" t="s">
        <v>331</v>
      </c>
      <c r="D374">
        <v>8</v>
      </c>
      <c r="E374">
        <v>30</v>
      </c>
      <c r="F374">
        <v>15</v>
      </c>
      <c r="G374" t="s">
        <v>635</v>
      </c>
      <c r="H374">
        <v>129</v>
      </c>
      <c r="I374">
        <v>0</v>
      </c>
      <c r="J374">
        <v>30</v>
      </c>
      <c r="K374">
        <v>30</v>
      </c>
      <c r="L374">
        <v>30</v>
      </c>
      <c r="M374">
        <v>1</v>
      </c>
      <c r="N374" t="str">
        <f t="shared" si="10"/>
        <v>M235</v>
      </c>
      <c r="O374">
        <f t="shared" si="11"/>
        <v>1</v>
      </c>
    </row>
    <row r="375" spans="1:15" x14ac:dyDescent="0.25">
      <c r="A375">
        <v>373</v>
      </c>
      <c r="B375">
        <v>4291</v>
      </c>
      <c r="C375" t="s">
        <v>331</v>
      </c>
      <c r="D375">
        <v>8</v>
      </c>
      <c r="E375">
        <v>30</v>
      </c>
      <c r="F375">
        <v>15</v>
      </c>
      <c r="G375" t="s">
        <v>636</v>
      </c>
      <c r="H375">
        <v>78</v>
      </c>
      <c r="I375">
        <v>0</v>
      </c>
      <c r="J375">
        <v>30</v>
      </c>
      <c r="K375">
        <v>30</v>
      </c>
      <c r="L375">
        <v>30</v>
      </c>
      <c r="M375">
        <v>1</v>
      </c>
      <c r="N375" t="str">
        <f t="shared" si="10"/>
        <v>M236</v>
      </c>
      <c r="O375">
        <f t="shared" si="11"/>
        <v>1</v>
      </c>
    </row>
    <row r="376" spans="1:15" x14ac:dyDescent="0.25">
      <c r="A376">
        <v>374</v>
      </c>
      <c r="B376">
        <v>4292</v>
      </c>
      <c r="C376" t="s">
        <v>331</v>
      </c>
      <c r="D376">
        <v>8</v>
      </c>
      <c r="E376">
        <v>30</v>
      </c>
      <c r="F376">
        <v>15</v>
      </c>
      <c r="G376" t="s">
        <v>637</v>
      </c>
      <c r="H376">
        <v>78</v>
      </c>
      <c r="I376">
        <v>0</v>
      </c>
      <c r="J376">
        <v>30</v>
      </c>
      <c r="K376">
        <v>30</v>
      </c>
      <c r="L376">
        <v>30</v>
      </c>
      <c r="M376">
        <v>1</v>
      </c>
      <c r="N376" t="str">
        <f t="shared" si="10"/>
        <v>M236</v>
      </c>
      <c r="O376">
        <f t="shared" si="11"/>
        <v>1</v>
      </c>
    </row>
    <row r="377" spans="1:15" x14ac:dyDescent="0.25">
      <c r="A377">
        <v>375</v>
      </c>
      <c r="B377">
        <v>4295</v>
      </c>
      <c r="C377" t="s">
        <v>331</v>
      </c>
      <c r="D377">
        <v>8</v>
      </c>
      <c r="E377">
        <v>30</v>
      </c>
      <c r="F377">
        <v>15</v>
      </c>
      <c r="G377" t="s">
        <v>638</v>
      </c>
      <c r="H377">
        <v>121</v>
      </c>
      <c r="I377">
        <v>0</v>
      </c>
      <c r="J377">
        <v>30</v>
      </c>
      <c r="K377">
        <v>30</v>
      </c>
      <c r="L377">
        <v>30</v>
      </c>
      <c r="M377">
        <v>1</v>
      </c>
      <c r="N377" t="str">
        <f t="shared" si="10"/>
        <v>M238</v>
      </c>
      <c r="O377">
        <f t="shared" si="11"/>
        <v>1</v>
      </c>
    </row>
    <row r="378" spans="1:15" x14ac:dyDescent="0.25">
      <c r="A378">
        <v>376</v>
      </c>
      <c r="B378">
        <v>4296</v>
      </c>
      <c r="C378" t="s">
        <v>331</v>
      </c>
      <c r="D378">
        <v>8</v>
      </c>
      <c r="E378">
        <v>36</v>
      </c>
      <c r="F378">
        <v>15</v>
      </c>
      <c r="G378" t="s">
        <v>639</v>
      </c>
      <c r="H378">
        <v>121</v>
      </c>
      <c r="I378">
        <v>0</v>
      </c>
      <c r="J378">
        <v>25</v>
      </c>
      <c r="K378">
        <v>30</v>
      </c>
      <c r="L378">
        <v>36</v>
      </c>
      <c r="M378">
        <v>1</v>
      </c>
      <c r="N378" t="str">
        <f t="shared" si="10"/>
        <v>M238</v>
      </c>
      <c r="O378">
        <f t="shared" si="11"/>
        <v>1</v>
      </c>
    </row>
    <row r="379" spans="1:15" x14ac:dyDescent="0.25">
      <c r="A379">
        <v>377</v>
      </c>
      <c r="B379">
        <v>4297</v>
      </c>
      <c r="C379" t="s">
        <v>331</v>
      </c>
      <c r="D379">
        <v>8</v>
      </c>
      <c r="E379">
        <v>30</v>
      </c>
      <c r="F379">
        <v>15</v>
      </c>
      <c r="G379" t="s">
        <v>640</v>
      </c>
      <c r="H379">
        <v>142</v>
      </c>
      <c r="I379">
        <v>0</v>
      </c>
      <c r="J379">
        <v>23</v>
      </c>
      <c r="K379">
        <v>30</v>
      </c>
      <c r="L379">
        <v>30</v>
      </c>
      <c r="M379">
        <v>1</v>
      </c>
      <c r="N379" t="str">
        <f t="shared" si="10"/>
        <v>M240</v>
      </c>
      <c r="O379">
        <f t="shared" si="11"/>
        <v>1</v>
      </c>
    </row>
    <row r="380" spans="1:15" x14ac:dyDescent="0.25">
      <c r="A380">
        <v>378</v>
      </c>
      <c r="B380">
        <v>4298</v>
      </c>
      <c r="C380" t="s">
        <v>331</v>
      </c>
      <c r="D380">
        <v>8</v>
      </c>
      <c r="E380">
        <v>30</v>
      </c>
      <c r="F380">
        <v>15</v>
      </c>
      <c r="G380" t="s">
        <v>641</v>
      </c>
      <c r="H380">
        <v>134</v>
      </c>
      <c r="I380">
        <v>0</v>
      </c>
      <c r="J380">
        <v>30</v>
      </c>
      <c r="K380">
        <v>28</v>
      </c>
      <c r="L380">
        <v>30</v>
      </c>
      <c r="M380">
        <v>1</v>
      </c>
      <c r="N380" t="str">
        <f t="shared" si="10"/>
        <v>M240</v>
      </c>
      <c r="O380">
        <f t="shared" si="11"/>
        <v>1</v>
      </c>
    </row>
    <row r="381" spans="1:15" x14ac:dyDescent="0.25">
      <c r="A381">
        <v>379</v>
      </c>
      <c r="B381">
        <v>4299</v>
      </c>
      <c r="C381" t="s">
        <v>331</v>
      </c>
      <c r="D381">
        <v>8</v>
      </c>
      <c r="E381">
        <v>30</v>
      </c>
      <c r="F381">
        <v>15</v>
      </c>
      <c r="G381" t="s">
        <v>642</v>
      </c>
      <c r="H381">
        <v>68</v>
      </c>
      <c r="I381">
        <v>0</v>
      </c>
      <c r="J381">
        <v>30</v>
      </c>
      <c r="K381">
        <v>30</v>
      </c>
      <c r="L381">
        <v>30</v>
      </c>
      <c r="M381">
        <v>1</v>
      </c>
      <c r="N381" t="str">
        <f t="shared" si="10"/>
        <v>M241</v>
      </c>
      <c r="O381">
        <f t="shared" si="11"/>
        <v>1</v>
      </c>
    </row>
    <row r="382" spans="1:15" x14ac:dyDescent="0.25">
      <c r="A382">
        <v>380</v>
      </c>
      <c r="B382">
        <v>4300</v>
      </c>
      <c r="C382" t="s">
        <v>331</v>
      </c>
      <c r="D382">
        <v>8</v>
      </c>
      <c r="E382">
        <v>30</v>
      </c>
      <c r="F382">
        <v>15</v>
      </c>
      <c r="G382" t="s">
        <v>643</v>
      </c>
      <c r="H382">
        <v>66</v>
      </c>
      <c r="I382">
        <v>0</v>
      </c>
      <c r="J382">
        <v>30</v>
      </c>
      <c r="K382">
        <v>30</v>
      </c>
      <c r="L382">
        <v>30</v>
      </c>
      <c r="M382">
        <v>1</v>
      </c>
      <c r="N382" t="str">
        <f t="shared" si="10"/>
        <v>M241</v>
      </c>
      <c r="O382">
        <f t="shared" si="11"/>
        <v>1</v>
      </c>
    </row>
    <row r="383" spans="1:15" x14ac:dyDescent="0.25">
      <c r="A383">
        <v>381</v>
      </c>
      <c r="B383">
        <v>4301</v>
      </c>
      <c r="C383" t="s">
        <v>331</v>
      </c>
      <c r="D383">
        <v>8</v>
      </c>
      <c r="E383">
        <v>36</v>
      </c>
      <c r="F383">
        <v>15</v>
      </c>
      <c r="G383" t="s">
        <v>644</v>
      </c>
      <c r="H383">
        <v>176</v>
      </c>
      <c r="I383">
        <v>0</v>
      </c>
      <c r="J383">
        <v>36</v>
      </c>
      <c r="K383">
        <v>36</v>
      </c>
      <c r="L383">
        <v>36</v>
      </c>
      <c r="M383">
        <v>1</v>
      </c>
      <c r="N383" t="str">
        <f t="shared" si="10"/>
        <v>M242</v>
      </c>
      <c r="O383">
        <f t="shared" si="11"/>
        <v>1</v>
      </c>
    </row>
    <row r="384" spans="1:15" x14ac:dyDescent="0.25">
      <c r="A384">
        <v>382</v>
      </c>
      <c r="B384">
        <v>4303</v>
      </c>
      <c r="C384" t="s">
        <v>331</v>
      </c>
      <c r="D384">
        <v>8</v>
      </c>
      <c r="E384">
        <v>90</v>
      </c>
      <c r="F384">
        <v>15</v>
      </c>
      <c r="G384" t="s">
        <v>1058</v>
      </c>
      <c r="H384">
        <v>115</v>
      </c>
      <c r="I384">
        <v>0</v>
      </c>
      <c r="J384">
        <v>999</v>
      </c>
      <c r="K384">
        <v>999</v>
      </c>
      <c r="L384">
        <v>90</v>
      </c>
      <c r="M384">
        <v>1</v>
      </c>
      <c r="N384" t="str">
        <f t="shared" si="10"/>
        <v>M243</v>
      </c>
      <c r="O384">
        <f t="shared" si="11"/>
        <v>1</v>
      </c>
    </row>
    <row r="385" spans="1:15" x14ac:dyDescent="0.25">
      <c r="A385">
        <v>383</v>
      </c>
      <c r="B385">
        <v>4304</v>
      </c>
      <c r="C385" t="s">
        <v>331</v>
      </c>
      <c r="D385">
        <v>8</v>
      </c>
      <c r="E385">
        <v>45</v>
      </c>
      <c r="F385">
        <v>15</v>
      </c>
      <c r="G385" t="s">
        <v>1059</v>
      </c>
      <c r="H385">
        <v>88</v>
      </c>
      <c r="I385">
        <v>0</v>
      </c>
      <c r="J385">
        <v>999</v>
      </c>
      <c r="K385">
        <v>999</v>
      </c>
      <c r="L385">
        <v>45</v>
      </c>
      <c r="M385">
        <v>1</v>
      </c>
      <c r="N385" t="str">
        <f t="shared" si="10"/>
        <v>M244</v>
      </c>
      <c r="O385">
        <f t="shared" si="11"/>
        <v>1</v>
      </c>
    </row>
    <row r="386" spans="1:15" x14ac:dyDescent="0.25">
      <c r="A386">
        <v>384</v>
      </c>
      <c r="B386">
        <v>4306</v>
      </c>
      <c r="C386" t="s">
        <v>331</v>
      </c>
      <c r="D386">
        <v>8</v>
      </c>
      <c r="E386">
        <v>16</v>
      </c>
      <c r="F386">
        <v>15</v>
      </c>
      <c r="G386" t="s">
        <v>645</v>
      </c>
      <c r="H386">
        <v>133</v>
      </c>
      <c r="I386">
        <v>0</v>
      </c>
      <c r="J386">
        <v>18</v>
      </c>
      <c r="K386">
        <v>16</v>
      </c>
      <c r="L386">
        <v>16</v>
      </c>
      <c r="M386">
        <v>1</v>
      </c>
      <c r="N386" t="str">
        <f t="shared" si="10"/>
        <v>M245</v>
      </c>
      <c r="O386">
        <f t="shared" si="11"/>
        <v>1</v>
      </c>
    </row>
    <row r="387" spans="1:15" x14ac:dyDescent="0.25">
      <c r="A387">
        <v>385</v>
      </c>
      <c r="B387">
        <v>4307</v>
      </c>
      <c r="C387" t="s">
        <v>331</v>
      </c>
      <c r="D387">
        <v>8</v>
      </c>
      <c r="E387">
        <v>16</v>
      </c>
      <c r="F387">
        <v>15</v>
      </c>
      <c r="G387" t="s">
        <v>646</v>
      </c>
      <c r="H387">
        <v>133</v>
      </c>
      <c r="I387">
        <v>0</v>
      </c>
      <c r="J387">
        <v>18</v>
      </c>
      <c r="K387">
        <v>16</v>
      </c>
      <c r="L387">
        <v>16</v>
      </c>
      <c r="M387">
        <v>1</v>
      </c>
      <c r="N387" t="str">
        <f t="shared" ref="N387:N450" si="12">LEFT(G387,LEN(G387)-2)</f>
        <v>M245</v>
      </c>
      <c r="O387">
        <f t="shared" ref="O387:O450" si="13">M387</f>
        <v>1</v>
      </c>
    </row>
    <row r="388" spans="1:15" x14ac:dyDescent="0.25">
      <c r="A388">
        <v>386</v>
      </c>
      <c r="B388">
        <v>4308</v>
      </c>
      <c r="C388" t="s">
        <v>331</v>
      </c>
      <c r="D388">
        <v>8</v>
      </c>
      <c r="E388">
        <v>60</v>
      </c>
      <c r="F388">
        <v>15</v>
      </c>
      <c r="G388" t="s">
        <v>647</v>
      </c>
      <c r="H388">
        <v>116</v>
      </c>
      <c r="I388">
        <v>0</v>
      </c>
      <c r="J388">
        <v>60</v>
      </c>
      <c r="K388">
        <v>60</v>
      </c>
      <c r="L388">
        <v>60</v>
      </c>
      <c r="M388">
        <v>1</v>
      </c>
      <c r="N388" t="str">
        <f t="shared" si="12"/>
        <v>M246</v>
      </c>
      <c r="O388">
        <f t="shared" si="13"/>
        <v>1</v>
      </c>
    </row>
    <row r="389" spans="1:15" x14ac:dyDescent="0.25">
      <c r="A389">
        <v>387</v>
      </c>
      <c r="B389">
        <v>4309</v>
      </c>
      <c r="C389" t="s">
        <v>331</v>
      </c>
      <c r="D389">
        <v>8</v>
      </c>
      <c r="E389">
        <v>60</v>
      </c>
      <c r="F389">
        <v>15</v>
      </c>
      <c r="G389" t="s">
        <v>648</v>
      </c>
      <c r="H389">
        <v>116</v>
      </c>
      <c r="I389">
        <v>0</v>
      </c>
      <c r="J389">
        <v>60</v>
      </c>
      <c r="K389">
        <v>60</v>
      </c>
      <c r="L389">
        <v>60</v>
      </c>
      <c r="M389">
        <v>1</v>
      </c>
      <c r="N389" t="str">
        <f t="shared" si="12"/>
        <v>M246</v>
      </c>
      <c r="O389">
        <f t="shared" si="13"/>
        <v>1</v>
      </c>
    </row>
    <row r="390" spans="1:15" x14ac:dyDescent="0.25">
      <c r="A390">
        <v>388</v>
      </c>
      <c r="B390">
        <v>4310</v>
      </c>
      <c r="C390" t="s">
        <v>331</v>
      </c>
      <c r="D390">
        <v>8</v>
      </c>
      <c r="E390">
        <v>36</v>
      </c>
      <c r="F390">
        <v>15</v>
      </c>
      <c r="G390" t="s">
        <v>649</v>
      </c>
      <c r="H390">
        <v>77</v>
      </c>
      <c r="I390">
        <v>0</v>
      </c>
      <c r="J390">
        <v>30</v>
      </c>
      <c r="K390">
        <v>33</v>
      </c>
      <c r="L390">
        <v>36</v>
      </c>
      <c r="M390">
        <v>1</v>
      </c>
      <c r="N390" t="str">
        <f t="shared" si="12"/>
        <v>M248</v>
      </c>
      <c r="O390">
        <f t="shared" si="13"/>
        <v>1</v>
      </c>
    </row>
    <row r="391" spans="1:15" x14ac:dyDescent="0.25">
      <c r="A391">
        <v>389</v>
      </c>
      <c r="B391">
        <v>4311</v>
      </c>
      <c r="C391" t="s">
        <v>331</v>
      </c>
      <c r="D391">
        <v>8</v>
      </c>
      <c r="E391">
        <v>36</v>
      </c>
      <c r="F391">
        <v>15</v>
      </c>
      <c r="G391" t="s">
        <v>650</v>
      </c>
      <c r="H391">
        <v>89</v>
      </c>
      <c r="I391">
        <v>0</v>
      </c>
      <c r="J391">
        <v>30</v>
      </c>
      <c r="K391">
        <v>33</v>
      </c>
      <c r="L391">
        <v>36</v>
      </c>
      <c r="M391">
        <v>1</v>
      </c>
      <c r="N391" t="str">
        <f t="shared" si="12"/>
        <v>M248</v>
      </c>
      <c r="O391">
        <f t="shared" si="13"/>
        <v>1</v>
      </c>
    </row>
    <row r="392" spans="1:15" x14ac:dyDescent="0.25">
      <c r="A392">
        <v>390</v>
      </c>
      <c r="B392">
        <v>4312</v>
      </c>
      <c r="C392" t="s">
        <v>331</v>
      </c>
      <c r="D392">
        <v>8</v>
      </c>
      <c r="E392">
        <v>45</v>
      </c>
      <c r="F392">
        <v>15</v>
      </c>
      <c r="G392" t="s">
        <v>651</v>
      </c>
      <c r="H392">
        <v>158</v>
      </c>
      <c r="I392">
        <v>0</v>
      </c>
      <c r="J392">
        <v>30</v>
      </c>
      <c r="K392">
        <v>51</v>
      </c>
      <c r="L392">
        <v>45</v>
      </c>
      <c r="M392">
        <v>1</v>
      </c>
      <c r="N392" t="str">
        <f t="shared" si="12"/>
        <v>M249</v>
      </c>
      <c r="O392">
        <f t="shared" si="13"/>
        <v>1</v>
      </c>
    </row>
    <row r="393" spans="1:15" x14ac:dyDescent="0.25">
      <c r="A393">
        <v>391</v>
      </c>
      <c r="B393">
        <v>4313</v>
      </c>
      <c r="C393" t="s">
        <v>331</v>
      </c>
      <c r="D393">
        <v>8</v>
      </c>
      <c r="E393">
        <v>36</v>
      </c>
      <c r="F393">
        <v>15</v>
      </c>
      <c r="G393" t="s">
        <v>652</v>
      </c>
      <c r="H393">
        <v>166</v>
      </c>
      <c r="I393">
        <v>0</v>
      </c>
      <c r="J393">
        <v>36</v>
      </c>
      <c r="K393">
        <v>51</v>
      </c>
      <c r="L393">
        <v>36</v>
      </c>
      <c r="M393">
        <v>1</v>
      </c>
      <c r="N393" t="str">
        <f t="shared" si="12"/>
        <v>M249</v>
      </c>
      <c r="O393">
        <f t="shared" si="13"/>
        <v>1</v>
      </c>
    </row>
    <row r="394" spans="1:15" x14ac:dyDescent="0.25">
      <c r="A394">
        <v>392</v>
      </c>
      <c r="B394">
        <v>4314</v>
      </c>
      <c r="C394" t="s">
        <v>331</v>
      </c>
      <c r="D394">
        <v>8</v>
      </c>
      <c r="E394">
        <v>45</v>
      </c>
      <c r="F394">
        <v>15</v>
      </c>
      <c r="G394" t="s">
        <v>653</v>
      </c>
      <c r="H394">
        <v>138</v>
      </c>
      <c r="I394">
        <v>0</v>
      </c>
      <c r="J394">
        <v>45</v>
      </c>
      <c r="K394">
        <v>45</v>
      </c>
      <c r="L394">
        <v>45</v>
      </c>
      <c r="M394">
        <v>1</v>
      </c>
      <c r="N394" t="str">
        <f t="shared" si="12"/>
        <v>M250</v>
      </c>
      <c r="O394">
        <f t="shared" si="13"/>
        <v>1</v>
      </c>
    </row>
    <row r="395" spans="1:15" x14ac:dyDescent="0.25">
      <c r="A395">
        <v>393</v>
      </c>
      <c r="B395">
        <v>4315</v>
      </c>
      <c r="C395" t="s">
        <v>331</v>
      </c>
      <c r="D395">
        <v>8</v>
      </c>
      <c r="E395">
        <v>30</v>
      </c>
      <c r="F395">
        <v>15</v>
      </c>
      <c r="G395" t="s">
        <v>1060</v>
      </c>
      <c r="H395">
        <v>108</v>
      </c>
      <c r="I395">
        <v>0</v>
      </c>
      <c r="J395">
        <v>999</v>
      </c>
      <c r="K395">
        <v>999</v>
      </c>
      <c r="L395">
        <v>30</v>
      </c>
      <c r="M395">
        <v>1</v>
      </c>
      <c r="N395" t="str">
        <f t="shared" si="12"/>
        <v>M252</v>
      </c>
      <c r="O395">
        <f t="shared" si="13"/>
        <v>1</v>
      </c>
    </row>
    <row r="396" spans="1:15" x14ac:dyDescent="0.25">
      <c r="A396">
        <v>394</v>
      </c>
      <c r="B396">
        <v>4317</v>
      </c>
      <c r="C396" t="s">
        <v>331</v>
      </c>
      <c r="D396">
        <v>8</v>
      </c>
      <c r="E396">
        <v>9</v>
      </c>
      <c r="F396">
        <v>15</v>
      </c>
      <c r="G396" t="s">
        <v>654</v>
      </c>
      <c r="H396">
        <v>137</v>
      </c>
      <c r="I396">
        <v>0</v>
      </c>
      <c r="J396">
        <v>11</v>
      </c>
      <c r="K396">
        <v>15</v>
      </c>
      <c r="L396">
        <v>9</v>
      </c>
      <c r="M396">
        <v>1</v>
      </c>
      <c r="N396" t="str">
        <f t="shared" si="12"/>
        <v>M255</v>
      </c>
      <c r="O396">
        <f t="shared" si="13"/>
        <v>1</v>
      </c>
    </row>
    <row r="397" spans="1:15" x14ac:dyDescent="0.25">
      <c r="A397">
        <v>395</v>
      </c>
      <c r="B397">
        <v>4318</v>
      </c>
      <c r="C397" t="s">
        <v>331</v>
      </c>
      <c r="D397">
        <v>8</v>
      </c>
      <c r="E397">
        <v>12</v>
      </c>
      <c r="F397">
        <v>15</v>
      </c>
      <c r="G397" t="s">
        <v>655</v>
      </c>
      <c r="H397">
        <v>148</v>
      </c>
      <c r="I397">
        <v>0</v>
      </c>
      <c r="J397">
        <v>9.5</v>
      </c>
      <c r="K397">
        <v>15</v>
      </c>
      <c r="L397">
        <v>12</v>
      </c>
      <c r="M397">
        <v>1</v>
      </c>
      <c r="N397" t="str">
        <f t="shared" si="12"/>
        <v>M255</v>
      </c>
      <c r="O397">
        <f t="shared" si="13"/>
        <v>1</v>
      </c>
    </row>
    <row r="398" spans="1:15" x14ac:dyDescent="0.25">
      <c r="A398">
        <v>396</v>
      </c>
      <c r="B398">
        <v>4319</v>
      </c>
      <c r="C398" t="s">
        <v>331</v>
      </c>
      <c r="D398">
        <v>8</v>
      </c>
      <c r="E398">
        <v>36</v>
      </c>
      <c r="F398">
        <v>15</v>
      </c>
      <c r="G398" t="s">
        <v>1061</v>
      </c>
      <c r="H398">
        <v>115</v>
      </c>
      <c r="I398">
        <v>0</v>
      </c>
      <c r="J398">
        <v>999</v>
      </c>
      <c r="K398">
        <v>999</v>
      </c>
      <c r="L398">
        <v>36</v>
      </c>
      <c r="M398">
        <v>1</v>
      </c>
      <c r="N398" t="str">
        <f t="shared" si="12"/>
        <v>M257</v>
      </c>
      <c r="O398">
        <f t="shared" si="13"/>
        <v>1</v>
      </c>
    </row>
    <row r="399" spans="1:15" x14ac:dyDescent="0.25">
      <c r="A399">
        <v>397</v>
      </c>
      <c r="B399">
        <v>4321</v>
      </c>
      <c r="C399" t="s">
        <v>331</v>
      </c>
      <c r="D399">
        <v>8</v>
      </c>
      <c r="E399">
        <v>60</v>
      </c>
      <c r="F399">
        <v>15</v>
      </c>
      <c r="G399" t="s">
        <v>656</v>
      </c>
      <c r="H399">
        <v>140</v>
      </c>
      <c r="I399">
        <v>0</v>
      </c>
      <c r="J399">
        <v>60</v>
      </c>
      <c r="K399">
        <v>60</v>
      </c>
      <c r="L399">
        <v>60</v>
      </c>
      <c r="M399">
        <v>1</v>
      </c>
      <c r="N399" t="str">
        <f t="shared" si="12"/>
        <v>M260</v>
      </c>
      <c r="O399">
        <f t="shared" si="13"/>
        <v>1</v>
      </c>
    </row>
    <row r="400" spans="1:15" x14ac:dyDescent="0.25">
      <c r="A400">
        <v>398</v>
      </c>
      <c r="B400">
        <v>4322</v>
      </c>
      <c r="C400" t="s">
        <v>331</v>
      </c>
      <c r="D400">
        <v>8</v>
      </c>
      <c r="E400">
        <v>36</v>
      </c>
      <c r="F400">
        <v>15</v>
      </c>
      <c r="G400" t="s">
        <v>657</v>
      </c>
      <c r="H400">
        <v>130</v>
      </c>
      <c r="I400">
        <v>0</v>
      </c>
      <c r="J400">
        <v>36</v>
      </c>
      <c r="K400">
        <v>36</v>
      </c>
      <c r="L400">
        <v>36</v>
      </c>
      <c r="M400">
        <v>1</v>
      </c>
      <c r="N400" t="str">
        <f t="shared" si="12"/>
        <v>M265</v>
      </c>
      <c r="O400">
        <f t="shared" si="13"/>
        <v>1</v>
      </c>
    </row>
    <row r="401" spans="1:15" x14ac:dyDescent="0.25">
      <c r="A401">
        <v>399</v>
      </c>
      <c r="B401">
        <v>4323</v>
      </c>
      <c r="C401" t="s">
        <v>331</v>
      </c>
      <c r="D401">
        <v>8</v>
      </c>
      <c r="E401">
        <v>36</v>
      </c>
      <c r="F401">
        <v>15</v>
      </c>
      <c r="G401" t="s">
        <v>1062</v>
      </c>
      <c r="H401">
        <v>121</v>
      </c>
      <c r="I401">
        <v>0</v>
      </c>
      <c r="J401">
        <v>999</v>
      </c>
      <c r="K401">
        <v>999</v>
      </c>
      <c r="L401">
        <v>36</v>
      </c>
      <c r="M401">
        <v>1</v>
      </c>
      <c r="N401" t="str">
        <f t="shared" si="12"/>
        <v>M268</v>
      </c>
      <c r="O401">
        <f t="shared" si="13"/>
        <v>1</v>
      </c>
    </row>
    <row r="402" spans="1:15" x14ac:dyDescent="0.25">
      <c r="A402">
        <v>400</v>
      </c>
      <c r="B402">
        <v>4325</v>
      </c>
      <c r="C402" t="s">
        <v>331</v>
      </c>
      <c r="D402">
        <v>8</v>
      </c>
      <c r="E402">
        <v>36</v>
      </c>
      <c r="F402">
        <v>15</v>
      </c>
      <c r="G402" t="s">
        <v>658</v>
      </c>
      <c r="H402">
        <v>131</v>
      </c>
      <c r="I402">
        <v>0</v>
      </c>
      <c r="J402">
        <v>22</v>
      </c>
      <c r="K402">
        <v>180</v>
      </c>
      <c r="L402">
        <v>36</v>
      </c>
      <c r="M402">
        <v>1</v>
      </c>
      <c r="N402" t="str">
        <f t="shared" si="12"/>
        <v>M269</v>
      </c>
      <c r="O402">
        <f t="shared" si="13"/>
        <v>1</v>
      </c>
    </row>
    <row r="403" spans="1:15" x14ac:dyDescent="0.25">
      <c r="A403">
        <v>401</v>
      </c>
      <c r="B403">
        <v>4326</v>
      </c>
      <c r="C403" t="s">
        <v>331</v>
      </c>
      <c r="D403">
        <v>8</v>
      </c>
      <c r="E403">
        <v>25</v>
      </c>
      <c r="F403">
        <v>15</v>
      </c>
      <c r="G403" t="s">
        <v>929</v>
      </c>
      <c r="H403">
        <v>146</v>
      </c>
      <c r="I403">
        <v>0</v>
      </c>
      <c r="J403">
        <v>45</v>
      </c>
      <c r="K403">
        <v>999</v>
      </c>
      <c r="L403">
        <v>25</v>
      </c>
      <c r="M403">
        <v>1</v>
      </c>
      <c r="N403" t="str">
        <f t="shared" si="12"/>
        <v>M269</v>
      </c>
      <c r="O403">
        <f t="shared" si="13"/>
        <v>1</v>
      </c>
    </row>
    <row r="404" spans="1:15" x14ac:dyDescent="0.25">
      <c r="A404">
        <v>402</v>
      </c>
      <c r="B404">
        <v>4327</v>
      </c>
      <c r="C404" t="s">
        <v>331</v>
      </c>
      <c r="D404">
        <v>8</v>
      </c>
      <c r="E404">
        <v>9</v>
      </c>
      <c r="F404">
        <v>15</v>
      </c>
      <c r="G404" t="s">
        <v>659</v>
      </c>
      <c r="H404">
        <v>174</v>
      </c>
      <c r="I404">
        <v>0</v>
      </c>
      <c r="J404">
        <v>11</v>
      </c>
      <c r="K404">
        <v>15</v>
      </c>
      <c r="L404">
        <v>9</v>
      </c>
      <c r="M404">
        <v>1</v>
      </c>
      <c r="N404" t="str">
        <f t="shared" si="12"/>
        <v>M271</v>
      </c>
      <c r="O404">
        <f t="shared" si="13"/>
        <v>1</v>
      </c>
    </row>
    <row r="405" spans="1:15" x14ac:dyDescent="0.25">
      <c r="A405">
        <v>403</v>
      </c>
      <c r="B405">
        <v>4328</v>
      </c>
      <c r="C405" t="s">
        <v>331</v>
      </c>
      <c r="D405">
        <v>8</v>
      </c>
      <c r="E405">
        <v>10</v>
      </c>
      <c r="F405">
        <v>15</v>
      </c>
      <c r="G405" t="s">
        <v>660</v>
      </c>
      <c r="H405">
        <v>151</v>
      </c>
      <c r="I405">
        <v>0</v>
      </c>
      <c r="J405">
        <v>9.5</v>
      </c>
      <c r="K405">
        <v>13</v>
      </c>
      <c r="L405">
        <v>10</v>
      </c>
      <c r="M405">
        <v>1</v>
      </c>
      <c r="N405" t="str">
        <f t="shared" si="12"/>
        <v>M271</v>
      </c>
      <c r="O405">
        <f t="shared" si="13"/>
        <v>1</v>
      </c>
    </row>
    <row r="406" spans="1:15" x14ac:dyDescent="0.25">
      <c r="A406">
        <v>404</v>
      </c>
      <c r="B406">
        <v>4329</v>
      </c>
      <c r="C406" t="s">
        <v>331</v>
      </c>
      <c r="D406">
        <v>8</v>
      </c>
      <c r="E406">
        <v>45</v>
      </c>
      <c r="F406">
        <v>15</v>
      </c>
      <c r="G406" t="s">
        <v>1063</v>
      </c>
      <c r="H406">
        <v>136</v>
      </c>
      <c r="I406">
        <v>0</v>
      </c>
      <c r="J406">
        <v>999</v>
      </c>
      <c r="K406">
        <v>999</v>
      </c>
      <c r="L406">
        <v>45</v>
      </c>
      <c r="M406">
        <v>1</v>
      </c>
      <c r="N406" t="str">
        <f t="shared" si="12"/>
        <v>M277</v>
      </c>
      <c r="O406">
        <f t="shared" si="13"/>
        <v>1</v>
      </c>
    </row>
    <row r="407" spans="1:15" x14ac:dyDescent="0.25">
      <c r="A407">
        <v>405</v>
      </c>
      <c r="B407">
        <v>4332</v>
      </c>
      <c r="C407" t="s">
        <v>449</v>
      </c>
      <c r="D407">
        <v>9</v>
      </c>
      <c r="E407">
        <v>90</v>
      </c>
      <c r="F407">
        <v>15</v>
      </c>
      <c r="G407" t="s">
        <v>662</v>
      </c>
      <c r="H407">
        <v>111</v>
      </c>
      <c r="I407">
        <v>0</v>
      </c>
      <c r="J407">
        <v>999</v>
      </c>
      <c r="K407">
        <v>180</v>
      </c>
      <c r="L407">
        <v>90</v>
      </c>
      <c r="M407">
        <v>0</v>
      </c>
      <c r="N407" t="str">
        <f t="shared" si="12"/>
        <v>M301</v>
      </c>
      <c r="O407">
        <f t="shared" si="13"/>
        <v>0</v>
      </c>
    </row>
    <row r="408" spans="1:15" x14ac:dyDescent="0.25">
      <c r="A408">
        <v>406</v>
      </c>
      <c r="B408">
        <v>4333</v>
      </c>
      <c r="C408" t="s">
        <v>331</v>
      </c>
      <c r="D408">
        <v>8</v>
      </c>
      <c r="E408">
        <v>60</v>
      </c>
      <c r="F408">
        <v>15</v>
      </c>
      <c r="G408" t="s">
        <v>663</v>
      </c>
      <c r="H408">
        <v>93</v>
      </c>
      <c r="I408">
        <v>0</v>
      </c>
      <c r="J408">
        <v>90</v>
      </c>
      <c r="K408">
        <v>90</v>
      </c>
      <c r="L408">
        <v>60</v>
      </c>
      <c r="M408">
        <v>0</v>
      </c>
      <c r="N408" t="str">
        <f t="shared" si="12"/>
        <v>M301</v>
      </c>
      <c r="O408">
        <f t="shared" si="13"/>
        <v>0</v>
      </c>
    </row>
    <row r="409" spans="1:15" x14ac:dyDescent="0.25">
      <c r="A409">
        <v>407</v>
      </c>
      <c r="B409">
        <v>4334</v>
      </c>
      <c r="C409" t="s">
        <v>449</v>
      </c>
      <c r="D409">
        <v>9</v>
      </c>
      <c r="E409">
        <v>20</v>
      </c>
      <c r="F409">
        <v>15</v>
      </c>
      <c r="G409" t="s">
        <v>1064</v>
      </c>
      <c r="H409">
        <v>114</v>
      </c>
      <c r="I409">
        <v>0</v>
      </c>
      <c r="J409">
        <v>999</v>
      </c>
      <c r="K409">
        <v>999</v>
      </c>
      <c r="L409">
        <v>20</v>
      </c>
      <c r="M409">
        <v>0</v>
      </c>
      <c r="N409" t="str">
        <f t="shared" si="12"/>
        <v>M303</v>
      </c>
      <c r="O409">
        <f t="shared" si="13"/>
        <v>0</v>
      </c>
    </row>
    <row r="410" spans="1:15" x14ac:dyDescent="0.25">
      <c r="A410">
        <v>408</v>
      </c>
      <c r="B410">
        <v>4336</v>
      </c>
      <c r="C410" t="s">
        <v>331</v>
      </c>
      <c r="D410">
        <v>8</v>
      </c>
      <c r="E410">
        <v>36</v>
      </c>
      <c r="F410">
        <v>15</v>
      </c>
      <c r="G410" t="s">
        <v>1065</v>
      </c>
      <c r="H410">
        <v>128</v>
      </c>
      <c r="I410">
        <v>0</v>
      </c>
      <c r="J410">
        <v>999</v>
      </c>
      <c r="K410">
        <v>999</v>
      </c>
      <c r="L410">
        <v>36</v>
      </c>
      <c r="M410">
        <v>0</v>
      </c>
      <c r="N410" t="str">
        <f t="shared" si="12"/>
        <v>M304</v>
      </c>
      <c r="O410">
        <f t="shared" si="13"/>
        <v>0</v>
      </c>
    </row>
    <row r="411" spans="1:15" x14ac:dyDescent="0.25">
      <c r="A411">
        <v>409</v>
      </c>
      <c r="B411">
        <v>4339</v>
      </c>
      <c r="C411" t="s">
        <v>331</v>
      </c>
      <c r="D411">
        <v>8</v>
      </c>
      <c r="E411">
        <v>60</v>
      </c>
      <c r="F411">
        <v>15</v>
      </c>
      <c r="G411" t="s">
        <v>1066</v>
      </c>
      <c r="H411">
        <v>107</v>
      </c>
      <c r="I411">
        <v>0</v>
      </c>
      <c r="J411">
        <v>999</v>
      </c>
      <c r="K411">
        <v>999</v>
      </c>
      <c r="L411">
        <v>60</v>
      </c>
      <c r="M411">
        <v>1</v>
      </c>
      <c r="N411" t="str">
        <f t="shared" si="12"/>
        <v>M308</v>
      </c>
      <c r="O411">
        <f t="shared" si="13"/>
        <v>1</v>
      </c>
    </row>
    <row r="412" spans="1:15" x14ac:dyDescent="0.25">
      <c r="A412">
        <v>410</v>
      </c>
      <c r="B412">
        <v>4341</v>
      </c>
      <c r="C412" t="s">
        <v>449</v>
      </c>
      <c r="D412">
        <v>9</v>
      </c>
      <c r="E412">
        <v>45</v>
      </c>
      <c r="F412">
        <v>15</v>
      </c>
      <c r="G412" t="s">
        <v>1067</v>
      </c>
      <c r="H412">
        <v>120</v>
      </c>
      <c r="I412">
        <v>0</v>
      </c>
      <c r="J412">
        <v>999</v>
      </c>
      <c r="K412">
        <v>999</v>
      </c>
      <c r="L412">
        <v>45</v>
      </c>
      <c r="M412">
        <v>1</v>
      </c>
      <c r="N412" t="str">
        <f t="shared" si="12"/>
        <v>M309</v>
      </c>
      <c r="O412">
        <f t="shared" si="13"/>
        <v>1</v>
      </c>
    </row>
    <row r="413" spans="1:15" x14ac:dyDescent="0.25">
      <c r="A413">
        <v>411</v>
      </c>
      <c r="B413">
        <v>4343</v>
      </c>
      <c r="C413" t="s">
        <v>331</v>
      </c>
      <c r="D413">
        <v>8</v>
      </c>
      <c r="E413">
        <v>18</v>
      </c>
      <c r="F413">
        <v>15</v>
      </c>
      <c r="G413" t="s">
        <v>1068</v>
      </c>
      <c r="H413">
        <v>105</v>
      </c>
      <c r="I413">
        <v>0</v>
      </c>
      <c r="J413">
        <v>999</v>
      </c>
      <c r="K413">
        <v>999</v>
      </c>
      <c r="L413">
        <v>18</v>
      </c>
      <c r="M413">
        <v>1</v>
      </c>
      <c r="N413" t="str">
        <f t="shared" si="12"/>
        <v>M311</v>
      </c>
      <c r="O413">
        <f t="shared" si="13"/>
        <v>1</v>
      </c>
    </row>
    <row r="414" spans="1:15" x14ac:dyDescent="0.25">
      <c r="A414">
        <v>412</v>
      </c>
      <c r="B414">
        <v>4345</v>
      </c>
      <c r="C414" t="s">
        <v>449</v>
      </c>
      <c r="D414">
        <v>9</v>
      </c>
      <c r="E414">
        <v>11</v>
      </c>
      <c r="F414">
        <v>15</v>
      </c>
      <c r="G414" t="s">
        <v>1069</v>
      </c>
      <c r="H414">
        <v>120</v>
      </c>
      <c r="I414">
        <v>0</v>
      </c>
      <c r="J414">
        <v>999</v>
      </c>
      <c r="K414">
        <v>999</v>
      </c>
      <c r="L414">
        <v>11.3</v>
      </c>
      <c r="M414">
        <v>1</v>
      </c>
      <c r="N414" t="str">
        <f t="shared" si="12"/>
        <v>M312</v>
      </c>
      <c r="O414">
        <f t="shared" si="13"/>
        <v>1</v>
      </c>
    </row>
    <row r="415" spans="1:15" x14ac:dyDescent="0.25">
      <c r="A415">
        <v>413</v>
      </c>
      <c r="B415">
        <v>4347</v>
      </c>
      <c r="C415" t="s">
        <v>331</v>
      </c>
      <c r="D415">
        <v>8</v>
      </c>
      <c r="E415">
        <v>90</v>
      </c>
      <c r="F415">
        <v>15</v>
      </c>
      <c r="G415" t="s">
        <v>1070</v>
      </c>
      <c r="H415">
        <v>84</v>
      </c>
      <c r="I415">
        <v>0</v>
      </c>
      <c r="J415">
        <v>999</v>
      </c>
      <c r="K415">
        <v>999</v>
      </c>
      <c r="L415">
        <v>90</v>
      </c>
      <c r="M415">
        <v>0</v>
      </c>
      <c r="N415" t="str">
        <f t="shared" si="12"/>
        <v>M316</v>
      </c>
      <c r="O415">
        <f t="shared" si="13"/>
        <v>0</v>
      </c>
    </row>
    <row r="416" spans="1:15" x14ac:dyDescent="0.25">
      <c r="A416">
        <v>414</v>
      </c>
      <c r="B416">
        <v>4349</v>
      </c>
      <c r="C416" t="s">
        <v>331</v>
      </c>
      <c r="D416">
        <v>8</v>
      </c>
      <c r="E416">
        <v>60</v>
      </c>
      <c r="F416">
        <v>15</v>
      </c>
      <c r="G416" t="s">
        <v>664</v>
      </c>
      <c r="H416">
        <v>40</v>
      </c>
      <c r="I416">
        <v>0</v>
      </c>
      <c r="J416">
        <v>60</v>
      </c>
      <c r="K416">
        <v>60</v>
      </c>
      <c r="L416">
        <v>60</v>
      </c>
      <c r="M416">
        <v>0</v>
      </c>
      <c r="N416" t="str">
        <f t="shared" si="12"/>
        <v>M330</v>
      </c>
      <c r="O416">
        <f t="shared" si="13"/>
        <v>0</v>
      </c>
    </row>
    <row r="417" spans="1:15" x14ac:dyDescent="0.25">
      <c r="A417">
        <v>415</v>
      </c>
      <c r="B417">
        <v>4350</v>
      </c>
      <c r="C417" t="s">
        <v>331</v>
      </c>
      <c r="D417">
        <v>8</v>
      </c>
      <c r="E417">
        <v>60</v>
      </c>
      <c r="F417">
        <v>15</v>
      </c>
      <c r="G417" t="s">
        <v>665</v>
      </c>
      <c r="H417">
        <v>45</v>
      </c>
      <c r="I417">
        <v>0</v>
      </c>
      <c r="J417">
        <v>60</v>
      </c>
      <c r="K417">
        <v>60</v>
      </c>
      <c r="L417">
        <v>60</v>
      </c>
      <c r="M417">
        <v>0</v>
      </c>
      <c r="N417" t="str">
        <f t="shared" si="12"/>
        <v>M330</v>
      </c>
      <c r="O417">
        <f t="shared" si="13"/>
        <v>0</v>
      </c>
    </row>
    <row r="418" spans="1:15" x14ac:dyDescent="0.25">
      <c r="A418">
        <v>416</v>
      </c>
      <c r="B418">
        <v>4351</v>
      </c>
      <c r="C418" t="s">
        <v>331</v>
      </c>
      <c r="D418">
        <v>8</v>
      </c>
      <c r="E418">
        <v>30</v>
      </c>
      <c r="F418">
        <v>15</v>
      </c>
      <c r="G418" t="s">
        <v>666</v>
      </c>
      <c r="H418">
        <v>55</v>
      </c>
      <c r="I418">
        <v>0</v>
      </c>
      <c r="J418">
        <v>30</v>
      </c>
      <c r="K418">
        <v>30</v>
      </c>
      <c r="L418">
        <v>30</v>
      </c>
      <c r="M418">
        <v>1</v>
      </c>
      <c r="N418" t="str">
        <f t="shared" si="12"/>
        <v>M331</v>
      </c>
      <c r="O418">
        <f t="shared" si="13"/>
        <v>1</v>
      </c>
    </row>
    <row r="419" spans="1:15" x14ac:dyDescent="0.25">
      <c r="A419">
        <v>417</v>
      </c>
      <c r="B419">
        <v>4352</v>
      </c>
      <c r="C419" t="s">
        <v>331</v>
      </c>
      <c r="D419">
        <v>8</v>
      </c>
      <c r="E419">
        <v>30</v>
      </c>
      <c r="F419">
        <v>15</v>
      </c>
      <c r="G419" t="s">
        <v>667</v>
      </c>
      <c r="H419">
        <v>56</v>
      </c>
      <c r="I419">
        <v>0</v>
      </c>
      <c r="J419">
        <v>30</v>
      </c>
      <c r="K419">
        <v>30</v>
      </c>
      <c r="L419">
        <v>30</v>
      </c>
      <c r="M419">
        <v>1</v>
      </c>
      <c r="N419" t="str">
        <f t="shared" si="12"/>
        <v>M331</v>
      </c>
      <c r="O419">
        <f t="shared" si="13"/>
        <v>1</v>
      </c>
    </row>
    <row r="420" spans="1:15" x14ac:dyDescent="0.25">
      <c r="A420">
        <v>418</v>
      </c>
      <c r="B420">
        <v>4353</v>
      </c>
      <c r="C420" t="s">
        <v>331</v>
      </c>
      <c r="D420">
        <v>8</v>
      </c>
      <c r="E420">
        <v>60</v>
      </c>
      <c r="F420">
        <v>15</v>
      </c>
      <c r="G420" t="s">
        <v>1071</v>
      </c>
      <c r="H420">
        <v>204</v>
      </c>
      <c r="I420">
        <v>0</v>
      </c>
      <c r="J420">
        <v>999</v>
      </c>
      <c r="K420">
        <v>999</v>
      </c>
      <c r="L420">
        <v>60</v>
      </c>
      <c r="M420">
        <v>1</v>
      </c>
      <c r="N420" t="str">
        <f t="shared" si="12"/>
        <v>M342</v>
      </c>
      <c r="O420">
        <f t="shared" si="13"/>
        <v>1</v>
      </c>
    </row>
    <row r="421" spans="1:15" x14ac:dyDescent="0.25">
      <c r="A421">
        <v>419</v>
      </c>
      <c r="B421">
        <v>4355</v>
      </c>
      <c r="C421" t="s">
        <v>331</v>
      </c>
      <c r="D421">
        <v>8</v>
      </c>
      <c r="E421">
        <v>30</v>
      </c>
      <c r="F421">
        <v>15</v>
      </c>
      <c r="G421" t="s">
        <v>668</v>
      </c>
      <c r="H421">
        <v>46</v>
      </c>
      <c r="I421">
        <v>0</v>
      </c>
      <c r="J421">
        <v>36</v>
      </c>
      <c r="K421">
        <v>36</v>
      </c>
      <c r="L421">
        <v>30</v>
      </c>
      <c r="M421">
        <v>0</v>
      </c>
      <c r="N421" t="str">
        <f t="shared" si="12"/>
        <v>M345</v>
      </c>
      <c r="O421">
        <f t="shared" si="13"/>
        <v>0</v>
      </c>
    </row>
    <row r="422" spans="1:15" x14ac:dyDescent="0.25">
      <c r="A422">
        <v>420</v>
      </c>
      <c r="B422">
        <v>4356</v>
      </c>
      <c r="C422" t="s">
        <v>331</v>
      </c>
      <c r="D422">
        <v>8</v>
      </c>
      <c r="E422">
        <v>36</v>
      </c>
      <c r="F422">
        <v>15</v>
      </c>
      <c r="G422" t="s">
        <v>669</v>
      </c>
      <c r="H422">
        <v>47</v>
      </c>
      <c r="I422">
        <v>0</v>
      </c>
      <c r="J422">
        <v>30</v>
      </c>
      <c r="K422">
        <v>36</v>
      </c>
      <c r="L422">
        <v>36</v>
      </c>
      <c r="M422">
        <v>0</v>
      </c>
      <c r="N422" t="str">
        <f t="shared" si="12"/>
        <v>M345</v>
      </c>
      <c r="O422">
        <f t="shared" si="13"/>
        <v>0</v>
      </c>
    </row>
    <row r="423" spans="1:15" x14ac:dyDescent="0.25">
      <c r="A423">
        <v>421</v>
      </c>
      <c r="B423">
        <v>4357</v>
      </c>
      <c r="C423" t="s">
        <v>331</v>
      </c>
      <c r="D423">
        <v>8</v>
      </c>
      <c r="E423">
        <v>30</v>
      </c>
      <c r="F423">
        <v>15</v>
      </c>
      <c r="G423" t="s">
        <v>670</v>
      </c>
      <c r="H423">
        <v>48</v>
      </c>
      <c r="I423">
        <v>0</v>
      </c>
      <c r="J423">
        <v>30</v>
      </c>
      <c r="K423">
        <v>30</v>
      </c>
      <c r="L423">
        <v>30</v>
      </c>
      <c r="M423">
        <v>0</v>
      </c>
      <c r="N423" t="str">
        <f t="shared" si="12"/>
        <v>M346</v>
      </c>
      <c r="O423">
        <f t="shared" si="13"/>
        <v>0</v>
      </c>
    </row>
    <row r="424" spans="1:15" x14ac:dyDescent="0.25">
      <c r="A424">
        <v>422</v>
      </c>
      <c r="B424">
        <v>4358</v>
      </c>
      <c r="C424" t="s">
        <v>331</v>
      </c>
      <c r="D424">
        <v>8</v>
      </c>
      <c r="E424">
        <v>30</v>
      </c>
      <c r="F424">
        <v>15</v>
      </c>
      <c r="G424" t="s">
        <v>671</v>
      </c>
      <c r="H424">
        <v>49</v>
      </c>
      <c r="I424">
        <v>0</v>
      </c>
      <c r="J424">
        <v>30</v>
      </c>
      <c r="K424">
        <v>30</v>
      </c>
      <c r="L424">
        <v>30</v>
      </c>
      <c r="M424">
        <v>0</v>
      </c>
      <c r="N424" t="str">
        <f t="shared" si="12"/>
        <v>M346</v>
      </c>
      <c r="O424">
        <f t="shared" si="13"/>
        <v>0</v>
      </c>
    </row>
    <row r="425" spans="1:15" x14ac:dyDescent="0.25">
      <c r="A425">
        <v>423</v>
      </c>
      <c r="B425">
        <v>4359</v>
      </c>
      <c r="C425" t="s">
        <v>331</v>
      </c>
      <c r="D425">
        <v>8</v>
      </c>
      <c r="E425">
        <v>30</v>
      </c>
      <c r="F425">
        <v>15</v>
      </c>
      <c r="G425" t="s">
        <v>672</v>
      </c>
      <c r="H425">
        <v>77</v>
      </c>
      <c r="I425">
        <v>0</v>
      </c>
      <c r="J425">
        <v>30</v>
      </c>
      <c r="K425">
        <v>30</v>
      </c>
      <c r="L425">
        <v>30</v>
      </c>
      <c r="M425">
        <v>0</v>
      </c>
      <c r="N425" t="str">
        <f t="shared" si="12"/>
        <v>M347</v>
      </c>
      <c r="O425">
        <f t="shared" si="13"/>
        <v>0</v>
      </c>
    </row>
    <row r="426" spans="1:15" x14ac:dyDescent="0.25">
      <c r="A426">
        <v>424</v>
      </c>
      <c r="B426">
        <v>4360</v>
      </c>
      <c r="C426" t="s">
        <v>331</v>
      </c>
      <c r="D426">
        <v>8</v>
      </c>
      <c r="E426">
        <v>30</v>
      </c>
      <c r="F426">
        <v>15</v>
      </c>
      <c r="G426" t="s">
        <v>673</v>
      </c>
      <c r="H426">
        <v>76</v>
      </c>
      <c r="I426">
        <v>0</v>
      </c>
      <c r="J426">
        <v>30</v>
      </c>
      <c r="K426">
        <v>30</v>
      </c>
      <c r="L426">
        <v>30</v>
      </c>
      <c r="M426">
        <v>0</v>
      </c>
      <c r="N426" t="str">
        <f t="shared" si="12"/>
        <v>M347</v>
      </c>
      <c r="O426">
        <f t="shared" si="13"/>
        <v>0</v>
      </c>
    </row>
    <row r="427" spans="1:15" x14ac:dyDescent="0.25">
      <c r="A427">
        <v>425</v>
      </c>
      <c r="B427">
        <v>4361</v>
      </c>
      <c r="C427" t="s">
        <v>331</v>
      </c>
      <c r="D427">
        <v>8</v>
      </c>
      <c r="E427">
        <v>30</v>
      </c>
      <c r="F427">
        <v>15</v>
      </c>
      <c r="G427" t="s">
        <v>674</v>
      </c>
      <c r="H427">
        <v>66</v>
      </c>
      <c r="I427">
        <v>0</v>
      </c>
      <c r="J427">
        <v>30</v>
      </c>
      <c r="K427">
        <v>30</v>
      </c>
      <c r="L427">
        <v>30</v>
      </c>
      <c r="M427">
        <v>0</v>
      </c>
      <c r="N427" t="str">
        <f t="shared" si="12"/>
        <v>M348</v>
      </c>
      <c r="O427">
        <f t="shared" si="13"/>
        <v>0</v>
      </c>
    </row>
    <row r="428" spans="1:15" x14ac:dyDescent="0.25">
      <c r="A428">
        <v>426</v>
      </c>
      <c r="B428">
        <v>4362</v>
      </c>
      <c r="C428" t="s">
        <v>331</v>
      </c>
      <c r="D428">
        <v>8</v>
      </c>
      <c r="E428">
        <v>30</v>
      </c>
      <c r="F428">
        <v>15</v>
      </c>
      <c r="G428" t="s">
        <v>675</v>
      </c>
      <c r="H428">
        <v>65</v>
      </c>
      <c r="I428">
        <v>0</v>
      </c>
      <c r="J428">
        <v>30</v>
      </c>
      <c r="K428">
        <v>30</v>
      </c>
      <c r="L428">
        <v>30</v>
      </c>
      <c r="M428">
        <v>0</v>
      </c>
      <c r="N428" t="str">
        <f t="shared" si="12"/>
        <v>M348</v>
      </c>
      <c r="O428">
        <f t="shared" si="13"/>
        <v>0</v>
      </c>
    </row>
    <row r="429" spans="1:15" x14ac:dyDescent="0.25">
      <c r="A429">
        <v>427</v>
      </c>
      <c r="B429">
        <v>4363</v>
      </c>
      <c r="C429" t="s">
        <v>449</v>
      </c>
      <c r="D429">
        <v>9</v>
      </c>
      <c r="E429">
        <v>22</v>
      </c>
      <c r="F429">
        <v>15</v>
      </c>
      <c r="G429" t="s">
        <v>1072</v>
      </c>
      <c r="H429">
        <v>112</v>
      </c>
      <c r="I429">
        <v>0</v>
      </c>
      <c r="J429">
        <v>999</v>
      </c>
      <c r="K429">
        <v>999</v>
      </c>
      <c r="L429">
        <v>22.5</v>
      </c>
      <c r="M429">
        <v>0</v>
      </c>
      <c r="N429" t="str">
        <f t="shared" si="12"/>
        <v>M355</v>
      </c>
      <c r="O429">
        <f t="shared" si="13"/>
        <v>0</v>
      </c>
    </row>
    <row r="430" spans="1:15" x14ac:dyDescent="0.25">
      <c r="A430">
        <v>428</v>
      </c>
      <c r="B430">
        <v>4365</v>
      </c>
      <c r="C430" t="s">
        <v>449</v>
      </c>
      <c r="D430">
        <v>9</v>
      </c>
      <c r="E430">
        <v>25</v>
      </c>
      <c r="F430">
        <v>15</v>
      </c>
      <c r="G430" t="s">
        <v>676</v>
      </c>
      <c r="H430">
        <v>107</v>
      </c>
      <c r="I430">
        <v>0</v>
      </c>
      <c r="J430">
        <v>36</v>
      </c>
      <c r="K430">
        <v>36</v>
      </c>
      <c r="L430">
        <v>25.710000999999899</v>
      </c>
      <c r="M430">
        <v>1</v>
      </c>
      <c r="N430" t="str">
        <f t="shared" si="12"/>
        <v>M372</v>
      </c>
      <c r="O430">
        <f t="shared" si="13"/>
        <v>1</v>
      </c>
    </row>
    <row r="431" spans="1:15" x14ac:dyDescent="0.25">
      <c r="A431">
        <v>429</v>
      </c>
      <c r="B431">
        <v>4366</v>
      </c>
      <c r="C431" t="s">
        <v>449</v>
      </c>
      <c r="D431">
        <v>9</v>
      </c>
      <c r="E431">
        <v>36</v>
      </c>
      <c r="F431">
        <v>15</v>
      </c>
      <c r="G431" t="s">
        <v>677</v>
      </c>
      <c r="H431">
        <v>130</v>
      </c>
      <c r="I431">
        <v>0</v>
      </c>
      <c r="J431">
        <v>25.710000999999899</v>
      </c>
      <c r="K431">
        <v>36</v>
      </c>
      <c r="L431">
        <v>36</v>
      </c>
      <c r="M431">
        <v>1</v>
      </c>
      <c r="N431" t="str">
        <f t="shared" si="12"/>
        <v>M372</v>
      </c>
      <c r="O431">
        <f t="shared" si="13"/>
        <v>1</v>
      </c>
    </row>
    <row r="432" spans="1:15" x14ac:dyDescent="0.25">
      <c r="A432">
        <v>430</v>
      </c>
      <c r="B432">
        <v>4367</v>
      </c>
      <c r="C432" t="s">
        <v>449</v>
      </c>
      <c r="D432">
        <v>9</v>
      </c>
      <c r="E432">
        <v>25</v>
      </c>
      <c r="F432">
        <v>15</v>
      </c>
      <c r="G432" t="s">
        <v>1073</v>
      </c>
      <c r="H432">
        <v>100</v>
      </c>
      <c r="I432">
        <v>0</v>
      </c>
      <c r="J432">
        <v>999</v>
      </c>
      <c r="K432">
        <v>999</v>
      </c>
      <c r="L432">
        <v>25.710000999999899</v>
      </c>
      <c r="M432">
        <v>0</v>
      </c>
      <c r="N432" t="str">
        <f t="shared" si="12"/>
        <v>M373</v>
      </c>
      <c r="O432">
        <f t="shared" si="13"/>
        <v>0</v>
      </c>
    </row>
    <row r="433" spans="1:15" x14ac:dyDescent="0.25">
      <c r="A433">
        <v>431</v>
      </c>
      <c r="B433">
        <v>4369</v>
      </c>
      <c r="C433" t="s">
        <v>449</v>
      </c>
      <c r="D433">
        <v>9</v>
      </c>
      <c r="E433">
        <v>36</v>
      </c>
      <c r="F433">
        <v>15</v>
      </c>
      <c r="G433" t="s">
        <v>1074</v>
      </c>
      <c r="H433">
        <v>39</v>
      </c>
      <c r="I433">
        <v>0</v>
      </c>
      <c r="J433">
        <v>999</v>
      </c>
      <c r="K433">
        <v>999</v>
      </c>
      <c r="L433">
        <v>36</v>
      </c>
      <c r="M433">
        <v>0</v>
      </c>
      <c r="N433" t="str">
        <f t="shared" si="12"/>
        <v>M601</v>
      </c>
      <c r="O433">
        <f t="shared" si="13"/>
        <v>0</v>
      </c>
    </row>
    <row r="434" spans="1:15" x14ac:dyDescent="0.25">
      <c r="A434">
        <v>432</v>
      </c>
      <c r="B434">
        <v>4371</v>
      </c>
      <c r="C434" t="s">
        <v>331</v>
      </c>
      <c r="D434">
        <v>8</v>
      </c>
      <c r="E434">
        <v>60</v>
      </c>
      <c r="F434">
        <v>15</v>
      </c>
      <c r="G434" t="s">
        <v>678</v>
      </c>
      <c r="H434">
        <v>59</v>
      </c>
      <c r="I434">
        <v>0</v>
      </c>
      <c r="J434">
        <v>60</v>
      </c>
      <c r="K434">
        <v>60</v>
      </c>
      <c r="L434">
        <v>60</v>
      </c>
      <c r="M434">
        <v>0</v>
      </c>
      <c r="N434" t="str">
        <f t="shared" si="12"/>
        <v>M661</v>
      </c>
      <c r="O434">
        <f t="shared" si="13"/>
        <v>0</v>
      </c>
    </row>
    <row r="435" spans="1:15" x14ac:dyDescent="0.25">
      <c r="A435">
        <v>433</v>
      </c>
      <c r="B435">
        <v>4372</v>
      </c>
      <c r="C435" t="s">
        <v>331</v>
      </c>
      <c r="D435">
        <v>8</v>
      </c>
      <c r="E435">
        <v>36</v>
      </c>
      <c r="F435">
        <v>15</v>
      </c>
      <c r="G435" t="s">
        <v>679</v>
      </c>
      <c r="H435">
        <v>18</v>
      </c>
      <c r="I435">
        <v>0</v>
      </c>
      <c r="J435">
        <v>45</v>
      </c>
      <c r="K435">
        <v>45</v>
      </c>
      <c r="L435">
        <v>36</v>
      </c>
      <c r="M435">
        <v>0</v>
      </c>
      <c r="N435" t="str">
        <f t="shared" si="12"/>
        <v>M773</v>
      </c>
      <c r="O435">
        <f t="shared" si="13"/>
        <v>0</v>
      </c>
    </row>
    <row r="436" spans="1:15" x14ac:dyDescent="0.25">
      <c r="A436">
        <v>434</v>
      </c>
      <c r="B436">
        <v>4373</v>
      </c>
      <c r="C436" t="s">
        <v>331</v>
      </c>
      <c r="D436">
        <v>8</v>
      </c>
      <c r="E436">
        <v>45</v>
      </c>
      <c r="F436">
        <v>15</v>
      </c>
      <c r="G436" t="s">
        <v>680</v>
      </c>
      <c r="H436">
        <v>19</v>
      </c>
      <c r="I436">
        <v>0</v>
      </c>
      <c r="J436">
        <v>36</v>
      </c>
      <c r="K436">
        <v>45</v>
      </c>
      <c r="L436">
        <v>45</v>
      </c>
      <c r="M436">
        <v>0</v>
      </c>
      <c r="N436" t="str">
        <f t="shared" si="12"/>
        <v>M773</v>
      </c>
      <c r="O436">
        <f t="shared" si="13"/>
        <v>0</v>
      </c>
    </row>
    <row r="437" spans="1:15" x14ac:dyDescent="0.25">
      <c r="A437">
        <v>435</v>
      </c>
      <c r="B437">
        <v>4374</v>
      </c>
      <c r="C437" t="s">
        <v>331</v>
      </c>
      <c r="D437">
        <v>8</v>
      </c>
      <c r="E437">
        <v>36</v>
      </c>
      <c r="F437">
        <v>15</v>
      </c>
      <c r="G437" t="s">
        <v>681</v>
      </c>
      <c r="H437">
        <v>6</v>
      </c>
      <c r="I437">
        <v>0</v>
      </c>
      <c r="J437">
        <v>45</v>
      </c>
      <c r="K437">
        <v>45</v>
      </c>
      <c r="L437">
        <v>36</v>
      </c>
      <c r="M437">
        <v>0</v>
      </c>
      <c r="N437" t="str">
        <f t="shared" si="12"/>
        <v>M775</v>
      </c>
      <c r="O437">
        <f t="shared" si="13"/>
        <v>0</v>
      </c>
    </row>
    <row r="438" spans="1:15" x14ac:dyDescent="0.25">
      <c r="A438">
        <v>436</v>
      </c>
      <c r="B438">
        <v>4375</v>
      </c>
      <c r="C438" t="s">
        <v>331</v>
      </c>
      <c r="D438">
        <v>8</v>
      </c>
      <c r="E438">
        <v>45</v>
      </c>
      <c r="F438">
        <v>15</v>
      </c>
      <c r="G438" t="s">
        <v>682</v>
      </c>
      <c r="H438">
        <v>19</v>
      </c>
      <c r="I438">
        <v>0</v>
      </c>
      <c r="J438">
        <v>36</v>
      </c>
      <c r="K438">
        <v>45</v>
      </c>
      <c r="L438">
        <v>45</v>
      </c>
      <c r="M438">
        <v>0</v>
      </c>
      <c r="N438" t="str">
        <f t="shared" si="12"/>
        <v>M775</v>
      </c>
      <c r="O438">
        <f t="shared" si="13"/>
        <v>0</v>
      </c>
    </row>
    <row r="439" spans="1:15" x14ac:dyDescent="0.25">
      <c r="A439">
        <v>437</v>
      </c>
      <c r="B439">
        <v>4376</v>
      </c>
      <c r="C439" t="s">
        <v>331</v>
      </c>
      <c r="D439">
        <v>8</v>
      </c>
      <c r="E439">
        <v>45</v>
      </c>
      <c r="F439">
        <v>15</v>
      </c>
      <c r="G439" t="s">
        <v>942</v>
      </c>
      <c r="H439">
        <v>30</v>
      </c>
      <c r="I439">
        <v>0</v>
      </c>
      <c r="J439">
        <v>36</v>
      </c>
      <c r="K439">
        <v>999</v>
      </c>
      <c r="L439">
        <v>45</v>
      </c>
      <c r="M439">
        <v>0</v>
      </c>
      <c r="N439" t="str">
        <f t="shared" si="12"/>
        <v>M891</v>
      </c>
      <c r="O439">
        <f t="shared" si="13"/>
        <v>0</v>
      </c>
    </row>
    <row r="440" spans="1:15" x14ac:dyDescent="0.25">
      <c r="A440">
        <v>438</v>
      </c>
      <c r="B440">
        <v>4377</v>
      </c>
      <c r="C440" t="s">
        <v>331</v>
      </c>
      <c r="D440">
        <v>8</v>
      </c>
      <c r="E440">
        <v>45</v>
      </c>
      <c r="F440">
        <v>15</v>
      </c>
      <c r="G440" t="s">
        <v>943</v>
      </c>
      <c r="H440">
        <v>30</v>
      </c>
      <c r="I440">
        <v>0</v>
      </c>
      <c r="J440">
        <v>36</v>
      </c>
      <c r="K440">
        <v>999</v>
      </c>
      <c r="L440">
        <v>45</v>
      </c>
      <c r="M440">
        <v>0</v>
      </c>
      <c r="N440" t="str">
        <f t="shared" si="12"/>
        <v>M891</v>
      </c>
      <c r="O440">
        <f t="shared" si="13"/>
        <v>0</v>
      </c>
    </row>
    <row r="441" spans="1:15" x14ac:dyDescent="0.25">
      <c r="A441">
        <v>439</v>
      </c>
      <c r="B441">
        <v>4378</v>
      </c>
      <c r="C441" t="s">
        <v>331</v>
      </c>
      <c r="D441">
        <v>8</v>
      </c>
      <c r="E441">
        <v>36</v>
      </c>
      <c r="F441">
        <v>15</v>
      </c>
      <c r="G441" t="s">
        <v>944</v>
      </c>
      <c r="H441">
        <v>44</v>
      </c>
      <c r="I441">
        <v>0</v>
      </c>
      <c r="J441">
        <v>36</v>
      </c>
      <c r="K441">
        <v>999</v>
      </c>
      <c r="L441">
        <v>36</v>
      </c>
      <c r="M441">
        <v>0</v>
      </c>
      <c r="N441" t="str">
        <f t="shared" si="12"/>
        <v>M892</v>
      </c>
      <c r="O441">
        <f t="shared" si="13"/>
        <v>0</v>
      </c>
    </row>
    <row r="442" spans="1:15" x14ac:dyDescent="0.25">
      <c r="A442">
        <v>440</v>
      </c>
      <c r="B442">
        <v>4379</v>
      </c>
      <c r="C442" t="s">
        <v>331</v>
      </c>
      <c r="D442">
        <v>8</v>
      </c>
      <c r="E442">
        <v>36</v>
      </c>
      <c r="F442">
        <v>15</v>
      </c>
      <c r="G442" t="s">
        <v>945</v>
      </c>
      <c r="H442">
        <v>44</v>
      </c>
      <c r="I442">
        <v>0</v>
      </c>
      <c r="J442">
        <v>36</v>
      </c>
      <c r="K442">
        <v>999</v>
      </c>
      <c r="L442">
        <v>36</v>
      </c>
      <c r="M442">
        <v>0</v>
      </c>
      <c r="N442" t="str">
        <f t="shared" si="12"/>
        <v>M892</v>
      </c>
      <c r="O442">
        <f t="shared" si="13"/>
        <v>0</v>
      </c>
    </row>
    <row r="443" spans="1:15" x14ac:dyDescent="0.25">
      <c r="A443">
        <v>441</v>
      </c>
      <c r="B443">
        <v>4380</v>
      </c>
      <c r="C443" t="s">
        <v>331</v>
      </c>
      <c r="D443">
        <v>8</v>
      </c>
      <c r="E443">
        <v>30</v>
      </c>
      <c r="F443">
        <v>15</v>
      </c>
      <c r="G443" t="s">
        <v>683</v>
      </c>
      <c r="H443">
        <v>21</v>
      </c>
      <c r="I443">
        <v>0</v>
      </c>
      <c r="J443">
        <v>30</v>
      </c>
      <c r="K443">
        <v>30</v>
      </c>
      <c r="L443">
        <v>30</v>
      </c>
      <c r="M443">
        <v>0</v>
      </c>
      <c r="N443" t="str">
        <f t="shared" si="12"/>
        <v>M901</v>
      </c>
      <c r="O443">
        <f t="shared" si="13"/>
        <v>0</v>
      </c>
    </row>
    <row r="444" spans="1:15" x14ac:dyDescent="0.25">
      <c r="A444">
        <v>442</v>
      </c>
      <c r="B444">
        <v>4381</v>
      </c>
      <c r="C444" t="s">
        <v>331</v>
      </c>
      <c r="D444">
        <v>8</v>
      </c>
      <c r="E444">
        <v>30</v>
      </c>
      <c r="F444">
        <v>15</v>
      </c>
      <c r="G444" t="s">
        <v>684</v>
      </c>
      <c r="H444">
        <v>19</v>
      </c>
      <c r="I444">
        <v>0</v>
      </c>
      <c r="J444">
        <v>30</v>
      </c>
      <c r="K444">
        <v>30</v>
      </c>
      <c r="L444">
        <v>30</v>
      </c>
      <c r="M444">
        <v>0</v>
      </c>
      <c r="N444" t="str">
        <f t="shared" si="12"/>
        <v>M901</v>
      </c>
      <c r="O444">
        <f t="shared" si="13"/>
        <v>0</v>
      </c>
    </row>
    <row r="445" spans="1:15" x14ac:dyDescent="0.25">
      <c r="A445">
        <v>443</v>
      </c>
      <c r="B445">
        <v>4382</v>
      </c>
      <c r="C445" t="s">
        <v>331</v>
      </c>
      <c r="D445">
        <v>8</v>
      </c>
      <c r="E445">
        <v>30</v>
      </c>
      <c r="F445">
        <v>15</v>
      </c>
      <c r="G445" t="s">
        <v>685</v>
      </c>
      <c r="H445">
        <v>33</v>
      </c>
      <c r="I445">
        <v>0</v>
      </c>
      <c r="J445">
        <v>30</v>
      </c>
      <c r="K445">
        <v>30</v>
      </c>
      <c r="L445">
        <v>30</v>
      </c>
      <c r="M445">
        <v>0</v>
      </c>
      <c r="N445" t="str">
        <f t="shared" si="12"/>
        <v>M903</v>
      </c>
      <c r="O445">
        <f t="shared" si="13"/>
        <v>0</v>
      </c>
    </row>
    <row r="446" spans="1:15" x14ac:dyDescent="0.25">
      <c r="A446">
        <v>444</v>
      </c>
      <c r="B446">
        <v>4383</v>
      </c>
      <c r="C446" t="s">
        <v>331</v>
      </c>
      <c r="D446">
        <v>8</v>
      </c>
      <c r="E446">
        <v>30</v>
      </c>
      <c r="F446">
        <v>15</v>
      </c>
      <c r="G446" t="s">
        <v>686</v>
      </c>
      <c r="H446">
        <v>38</v>
      </c>
      <c r="I446">
        <v>0</v>
      </c>
      <c r="J446">
        <v>30</v>
      </c>
      <c r="K446">
        <v>30</v>
      </c>
      <c r="L446">
        <v>30</v>
      </c>
      <c r="M446">
        <v>0</v>
      </c>
      <c r="N446" t="str">
        <f t="shared" si="12"/>
        <v>M903</v>
      </c>
      <c r="O446">
        <f t="shared" si="13"/>
        <v>0</v>
      </c>
    </row>
    <row r="447" spans="1:15" x14ac:dyDescent="0.25">
      <c r="A447">
        <v>445</v>
      </c>
      <c r="B447">
        <v>4384</v>
      </c>
      <c r="C447" t="s">
        <v>331</v>
      </c>
      <c r="D447">
        <v>8</v>
      </c>
      <c r="E447">
        <v>60</v>
      </c>
      <c r="F447">
        <v>15</v>
      </c>
      <c r="G447" t="s">
        <v>687</v>
      </c>
      <c r="H447">
        <v>56</v>
      </c>
      <c r="I447">
        <v>0</v>
      </c>
      <c r="J447">
        <v>60</v>
      </c>
      <c r="K447">
        <v>60</v>
      </c>
      <c r="L447">
        <v>60</v>
      </c>
      <c r="M447">
        <v>0</v>
      </c>
      <c r="N447" t="str">
        <f t="shared" si="12"/>
        <v>M906</v>
      </c>
      <c r="O447">
        <f t="shared" si="13"/>
        <v>0</v>
      </c>
    </row>
    <row r="448" spans="1:15" x14ac:dyDescent="0.25">
      <c r="A448">
        <v>446</v>
      </c>
      <c r="B448">
        <v>4385</v>
      </c>
      <c r="C448" t="s">
        <v>331</v>
      </c>
      <c r="D448">
        <v>8</v>
      </c>
      <c r="E448">
        <v>60</v>
      </c>
      <c r="F448">
        <v>15</v>
      </c>
      <c r="G448" t="s">
        <v>688</v>
      </c>
      <c r="H448">
        <v>45</v>
      </c>
      <c r="I448">
        <v>0</v>
      </c>
      <c r="J448">
        <v>60</v>
      </c>
      <c r="K448">
        <v>60</v>
      </c>
      <c r="L448">
        <v>60</v>
      </c>
      <c r="M448">
        <v>0</v>
      </c>
      <c r="N448" t="str">
        <f t="shared" si="12"/>
        <v>M906</v>
      </c>
      <c r="O448">
        <f t="shared" si="13"/>
        <v>0</v>
      </c>
    </row>
    <row r="449" spans="1:15" x14ac:dyDescent="0.25">
      <c r="A449">
        <v>447</v>
      </c>
      <c r="B449">
        <v>4386</v>
      </c>
      <c r="C449" t="s">
        <v>331</v>
      </c>
      <c r="D449">
        <v>8</v>
      </c>
      <c r="E449">
        <v>90</v>
      </c>
      <c r="F449">
        <v>15</v>
      </c>
      <c r="G449" t="s">
        <v>689</v>
      </c>
      <c r="H449">
        <v>105</v>
      </c>
      <c r="I449">
        <v>0</v>
      </c>
      <c r="J449">
        <v>180</v>
      </c>
      <c r="K449">
        <v>180</v>
      </c>
      <c r="L449">
        <v>90</v>
      </c>
      <c r="M449">
        <v>0</v>
      </c>
      <c r="N449" t="str">
        <f t="shared" si="12"/>
        <v>M907</v>
      </c>
      <c r="O449">
        <f t="shared" si="13"/>
        <v>0</v>
      </c>
    </row>
    <row r="450" spans="1:15" x14ac:dyDescent="0.25">
      <c r="A450">
        <v>448</v>
      </c>
      <c r="B450">
        <v>4387</v>
      </c>
      <c r="C450" t="s">
        <v>331</v>
      </c>
      <c r="D450">
        <v>8</v>
      </c>
      <c r="E450">
        <v>180</v>
      </c>
      <c r="F450">
        <v>15</v>
      </c>
      <c r="G450" t="s">
        <v>690</v>
      </c>
      <c r="H450">
        <v>111</v>
      </c>
      <c r="I450">
        <v>0</v>
      </c>
      <c r="J450">
        <v>90</v>
      </c>
      <c r="K450">
        <v>180</v>
      </c>
      <c r="L450">
        <v>180</v>
      </c>
      <c r="M450">
        <v>0</v>
      </c>
      <c r="N450" t="str">
        <f t="shared" si="12"/>
        <v>M907</v>
      </c>
      <c r="O450">
        <f t="shared" si="13"/>
        <v>0</v>
      </c>
    </row>
    <row r="451" spans="1:15" x14ac:dyDescent="0.25">
      <c r="A451">
        <v>449</v>
      </c>
      <c r="B451">
        <v>4388</v>
      </c>
      <c r="C451" t="s">
        <v>331</v>
      </c>
      <c r="D451">
        <v>8</v>
      </c>
      <c r="E451">
        <v>60</v>
      </c>
      <c r="F451">
        <v>15</v>
      </c>
      <c r="G451" t="s">
        <v>691</v>
      </c>
      <c r="H451">
        <v>32</v>
      </c>
      <c r="I451">
        <v>0</v>
      </c>
      <c r="J451">
        <v>60</v>
      </c>
      <c r="K451">
        <v>60</v>
      </c>
      <c r="L451">
        <v>60</v>
      </c>
      <c r="M451">
        <v>0</v>
      </c>
      <c r="N451" t="str">
        <f t="shared" ref="N451:N514" si="14">LEFT(G451,LEN(G451)-2)</f>
        <v>M908</v>
      </c>
      <c r="O451">
        <f t="shared" ref="O451:O514" si="15">M451</f>
        <v>0</v>
      </c>
    </row>
    <row r="452" spans="1:15" x14ac:dyDescent="0.25">
      <c r="A452">
        <v>450</v>
      </c>
      <c r="B452">
        <v>4389</v>
      </c>
      <c r="C452" t="s">
        <v>331</v>
      </c>
      <c r="D452">
        <v>8</v>
      </c>
      <c r="E452">
        <v>60</v>
      </c>
      <c r="F452">
        <v>15</v>
      </c>
      <c r="G452" t="s">
        <v>692</v>
      </c>
      <c r="H452">
        <v>35</v>
      </c>
      <c r="I452">
        <v>0</v>
      </c>
      <c r="J452">
        <v>60</v>
      </c>
      <c r="K452">
        <v>60</v>
      </c>
      <c r="L452">
        <v>60</v>
      </c>
      <c r="M452">
        <v>0</v>
      </c>
      <c r="N452" t="str">
        <f t="shared" si="14"/>
        <v>M908</v>
      </c>
      <c r="O452">
        <f t="shared" si="15"/>
        <v>0</v>
      </c>
    </row>
    <row r="453" spans="1:15" x14ac:dyDescent="0.25">
      <c r="A453">
        <v>451</v>
      </c>
      <c r="B453">
        <v>4390</v>
      </c>
      <c r="C453" t="s">
        <v>331</v>
      </c>
      <c r="D453">
        <v>8</v>
      </c>
      <c r="E453">
        <v>60</v>
      </c>
      <c r="F453">
        <v>15</v>
      </c>
      <c r="G453" t="s">
        <v>693</v>
      </c>
      <c r="H453">
        <v>46</v>
      </c>
      <c r="I453">
        <v>0</v>
      </c>
      <c r="J453">
        <v>60</v>
      </c>
      <c r="K453">
        <v>60</v>
      </c>
      <c r="L453">
        <v>60</v>
      </c>
      <c r="M453">
        <v>0</v>
      </c>
      <c r="N453" t="str">
        <f t="shared" si="14"/>
        <v>M909</v>
      </c>
      <c r="O453">
        <f t="shared" si="15"/>
        <v>0</v>
      </c>
    </row>
    <row r="454" spans="1:15" x14ac:dyDescent="0.25">
      <c r="A454">
        <v>452</v>
      </c>
      <c r="B454">
        <v>4391</v>
      </c>
      <c r="C454" t="s">
        <v>331</v>
      </c>
      <c r="D454">
        <v>8</v>
      </c>
      <c r="E454">
        <v>60</v>
      </c>
      <c r="F454">
        <v>15</v>
      </c>
      <c r="G454" t="s">
        <v>694</v>
      </c>
      <c r="H454">
        <v>45</v>
      </c>
      <c r="I454">
        <v>0</v>
      </c>
      <c r="J454">
        <v>60</v>
      </c>
      <c r="K454">
        <v>60</v>
      </c>
      <c r="L454">
        <v>60</v>
      </c>
      <c r="M454">
        <v>0</v>
      </c>
      <c r="N454" t="str">
        <f t="shared" si="14"/>
        <v>M909</v>
      </c>
      <c r="O454">
        <f t="shared" si="15"/>
        <v>0</v>
      </c>
    </row>
    <row r="455" spans="1:15" x14ac:dyDescent="0.25">
      <c r="A455">
        <v>453</v>
      </c>
      <c r="B455">
        <v>4392</v>
      </c>
      <c r="C455" t="s">
        <v>331</v>
      </c>
      <c r="D455">
        <v>8</v>
      </c>
      <c r="E455">
        <v>180</v>
      </c>
      <c r="F455">
        <v>15</v>
      </c>
      <c r="G455" t="s">
        <v>695</v>
      </c>
      <c r="H455">
        <v>47</v>
      </c>
      <c r="I455">
        <v>0</v>
      </c>
      <c r="J455">
        <v>180</v>
      </c>
      <c r="K455">
        <v>180</v>
      </c>
      <c r="L455">
        <v>180</v>
      </c>
      <c r="M455">
        <v>0</v>
      </c>
      <c r="N455" t="str">
        <f t="shared" si="14"/>
        <v>M910</v>
      </c>
      <c r="O455">
        <f t="shared" si="15"/>
        <v>0</v>
      </c>
    </row>
    <row r="456" spans="1:15" x14ac:dyDescent="0.25">
      <c r="A456">
        <v>454</v>
      </c>
      <c r="B456">
        <v>4393</v>
      </c>
      <c r="C456" t="s">
        <v>331</v>
      </c>
      <c r="D456">
        <v>8</v>
      </c>
      <c r="E456">
        <v>180</v>
      </c>
      <c r="F456">
        <v>15</v>
      </c>
      <c r="G456" t="s">
        <v>696</v>
      </c>
      <c r="H456">
        <v>38</v>
      </c>
      <c r="I456">
        <v>0</v>
      </c>
      <c r="J456">
        <v>180</v>
      </c>
      <c r="K456">
        <v>180</v>
      </c>
      <c r="L456">
        <v>180</v>
      </c>
      <c r="M456">
        <v>0</v>
      </c>
      <c r="N456" t="str">
        <f t="shared" si="14"/>
        <v>M910</v>
      </c>
      <c r="O456">
        <f t="shared" si="15"/>
        <v>0</v>
      </c>
    </row>
    <row r="457" spans="1:15" x14ac:dyDescent="0.25">
      <c r="A457">
        <v>455</v>
      </c>
      <c r="B457">
        <v>4394</v>
      </c>
      <c r="C457" t="s">
        <v>331</v>
      </c>
      <c r="D457">
        <v>8</v>
      </c>
      <c r="E457">
        <v>25</v>
      </c>
      <c r="F457">
        <v>15</v>
      </c>
      <c r="G457" t="s">
        <v>697</v>
      </c>
      <c r="H457">
        <v>22</v>
      </c>
      <c r="I457">
        <v>0</v>
      </c>
      <c r="J457">
        <v>30</v>
      </c>
      <c r="K457">
        <v>30</v>
      </c>
      <c r="L457">
        <v>25.710000999999899</v>
      </c>
      <c r="M457">
        <v>0</v>
      </c>
      <c r="N457" t="str">
        <f t="shared" si="14"/>
        <v>M913</v>
      </c>
      <c r="O457">
        <f t="shared" si="15"/>
        <v>0</v>
      </c>
    </row>
    <row r="458" spans="1:15" x14ac:dyDescent="0.25">
      <c r="A458">
        <v>456</v>
      </c>
      <c r="B458">
        <v>4395</v>
      </c>
      <c r="C458" t="s">
        <v>331</v>
      </c>
      <c r="D458">
        <v>8</v>
      </c>
      <c r="E458">
        <v>30</v>
      </c>
      <c r="F458">
        <v>15</v>
      </c>
      <c r="G458" t="s">
        <v>698</v>
      </c>
      <c r="H458">
        <v>26</v>
      </c>
      <c r="I458">
        <v>0</v>
      </c>
      <c r="J458">
        <v>25.710000999999899</v>
      </c>
      <c r="K458">
        <v>30</v>
      </c>
      <c r="L458">
        <v>30</v>
      </c>
      <c r="M458">
        <v>0</v>
      </c>
      <c r="N458" t="str">
        <f t="shared" si="14"/>
        <v>M913</v>
      </c>
      <c r="O458">
        <f t="shared" si="15"/>
        <v>0</v>
      </c>
    </row>
    <row r="459" spans="1:15" x14ac:dyDescent="0.25">
      <c r="A459">
        <v>457</v>
      </c>
      <c r="B459">
        <v>4396</v>
      </c>
      <c r="C459" t="s">
        <v>331</v>
      </c>
      <c r="D459">
        <v>8</v>
      </c>
      <c r="E459">
        <v>180</v>
      </c>
      <c r="F459">
        <v>15</v>
      </c>
      <c r="G459" t="s">
        <v>699</v>
      </c>
      <c r="H459">
        <v>61</v>
      </c>
      <c r="I459">
        <v>0</v>
      </c>
      <c r="J459">
        <v>180</v>
      </c>
      <c r="K459">
        <v>180</v>
      </c>
      <c r="L459">
        <v>180</v>
      </c>
      <c r="M459">
        <v>0</v>
      </c>
      <c r="N459" t="str">
        <f t="shared" si="14"/>
        <v>M914</v>
      </c>
      <c r="O459">
        <f t="shared" si="15"/>
        <v>0</v>
      </c>
    </row>
    <row r="460" spans="1:15" x14ac:dyDescent="0.25">
      <c r="A460">
        <v>458</v>
      </c>
      <c r="B460">
        <v>4397</v>
      </c>
      <c r="C460" t="s">
        <v>331</v>
      </c>
      <c r="D460">
        <v>8</v>
      </c>
      <c r="E460">
        <v>180</v>
      </c>
      <c r="F460">
        <v>15</v>
      </c>
      <c r="G460" t="s">
        <v>700</v>
      </c>
      <c r="H460">
        <v>39</v>
      </c>
      <c r="I460">
        <v>0</v>
      </c>
      <c r="J460">
        <v>180</v>
      </c>
      <c r="K460">
        <v>180</v>
      </c>
      <c r="L460">
        <v>180</v>
      </c>
      <c r="M460">
        <v>0</v>
      </c>
      <c r="N460" t="str">
        <f t="shared" si="14"/>
        <v>M914</v>
      </c>
      <c r="O460">
        <f t="shared" si="15"/>
        <v>0</v>
      </c>
    </row>
    <row r="461" spans="1:15" x14ac:dyDescent="0.25">
      <c r="A461">
        <v>459</v>
      </c>
      <c r="B461">
        <v>4398</v>
      </c>
      <c r="C461" t="s">
        <v>331</v>
      </c>
      <c r="D461">
        <v>8</v>
      </c>
      <c r="E461">
        <v>180</v>
      </c>
      <c r="F461">
        <v>15</v>
      </c>
      <c r="G461" t="s">
        <v>701</v>
      </c>
      <c r="H461">
        <v>55</v>
      </c>
      <c r="I461">
        <v>0</v>
      </c>
      <c r="J461">
        <v>180</v>
      </c>
      <c r="K461">
        <v>180</v>
      </c>
      <c r="L461">
        <v>180</v>
      </c>
      <c r="M461">
        <v>0</v>
      </c>
      <c r="N461" t="str">
        <f t="shared" si="14"/>
        <v>M915</v>
      </c>
      <c r="O461">
        <f t="shared" si="15"/>
        <v>0</v>
      </c>
    </row>
    <row r="462" spans="1:15" x14ac:dyDescent="0.25">
      <c r="A462">
        <v>460</v>
      </c>
      <c r="B462">
        <v>4399</v>
      </c>
      <c r="C462" t="s">
        <v>331</v>
      </c>
      <c r="D462">
        <v>8</v>
      </c>
      <c r="E462">
        <v>180</v>
      </c>
      <c r="F462">
        <v>15</v>
      </c>
      <c r="G462" t="s">
        <v>702</v>
      </c>
      <c r="H462">
        <v>55</v>
      </c>
      <c r="I462">
        <v>0</v>
      </c>
      <c r="J462">
        <v>180</v>
      </c>
      <c r="K462">
        <v>180</v>
      </c>
      <c r="L462">
        <v>180</v>
      </c>
      <c r="M462">
        <v>0</v>
      </c>
      <c r="N462" t="str">
        <f t="shared" si="14"/>
        <v>M915</v>
      </c>
      <c r="O462">
        <f t="shared" si="15"/>
        <v>0</v>
      </c>
    </row>
    <row r="463" spans="1:15" x14ac:dyDescent="0.25">
      <c r="A463">
        <v>461</v>
      </c>
      <c r="B463">
        <v>4400</v>
      </c>
      <c r="C463" t="s">
        <v>331</v>
      </c>
      <c r="D463">
        <v>8</v>
      </c>
      <c r="E463">
        <v>180</v>
      </c>
      <c r="F463">
        <v>15</v>
      </c>
      <c r="G463" t="s">
        <v>703</v>
      </c>
      <c r="H463">
        <v>86</v>
      </c>
      <c r="I463">
        <v>0</v>
      </c>
      <c r="J463">
        <v>90</v>
      </c>
      <c r="K463">
        <v>180</v>
      </c>
      <c r="L463">
        <v>180</v>
      </c>
      <c r="M463">
        <v>0</v>
      </c>
      <c r="N463" t="str">
        <f t="shared" si="14"/>
        <v>M916</v>
      </c>
      <c r="O463">
        <f t="shared" si="15"/>
        <v>0</v>
      </c>
    </row>
    <row r="464" spans="1:15" x14ac:dyDescent="0.25">
      <c r="A464">
        <v>462</v>
      </c>
      <c r="B464">
        <v>4401</v>
      </c>
      <c r="C464" t="s">
        <v>331</v>
      </c>
      <c r="D464">
        <v>8</v>
      </c>
      <c r="E464">
        <v>90</v>
      </c>
      <c r="F464">
        <v>15</v>
      </c>
      <c r="G464" t="s">
        <v>704</v>
      </c>
      <c r="H464">
        <v>20</v>
      </c>
      <c r="I464">
        <v>0</v>
      </c>
      <c r="J464">
        <v>180</v>
      </c>
      <c r="K464">
        <v>180</v>
      </c>
      <c r="L464">
        <v>90</v>
      </c>
      <c r="M464">
        <v>0</v>
      </c>
      <c r="N464" t="str">
        <f t="shared" si="14"/>
        <v>M916</v>
      </c>
      <c r="O464">
        <f t="shared" si="15"/>
        <v>0</v>
      </c>
    </row>
    <row r="465" spans="1:15" x14ac:dyDescent="0.25">
      <c r="A465">
        <v>463</v>
      </c>
      <c r="B465">
        <v>4402</v>
      </c>
      <c r="C465" t="s">
        <v>331</v>
      </c>
      <c r="D465">
        <v>8</v>
      </c>
      <c r="E465">
        <v>90</v>
      </c>
      <c r="F465">
        <v>15</v>
      </c>
      <c r="G465" t="s">
        <v>705</v>
      </c>
      <c r="H465">
        <v>36</v>
      </c>
      <c r="I465">
        <v>0</v>
      </c>
      <c r="J465">
        <v>60</v>
      </c>
      <c r="K465">
        <v>90</v>
      </c>
      <c r="L465">
        <v>90</v>
      </c>
      <c r="M465">
        <v>0</v>
      </c>
      <c r="N465" t="str">
        <f t="shared" si="14"/>
        <v>M917</v>
      </c>
      <c r="O465">
        <f t="shared" si="15"/>
        <v>0</v>
      </c>
    </row>
    <row r="466" spans="1:15" x14ac:dyDescent="0.25">
      <c r="A466">
        <v>464</v>
      </c>
      <c r="B466">
        <v>4403</v>
      </c>
      <c r="C466" t="s">
        <v>331</v>
      </c>
      <c r="D466">
        <v>8</v>
      </c>
      <c r="E466">
        <v>60</v>
      </c>
      <c r="F466">
        <v>15</v>
      </c>
      <c r="G466" t="s">
        <v>706</v>
      </c>
      <c r="H466">
        <v>34</v>
      </c>
      <c r="I466">
        <v>0</v>
      </c>
      <c r="J466">
        <v>90</v>
      </c>
      <c r="K466">
        <v>90</v>
      </c>
      <c r="L466">
        <v>60</v>
      </c>
      <c r="M466">
        <v>0</v>
      </c>
      <c r="N466" t="str">
        <f t="shared" si="14"/>
        <v>M917</v>
      </c>
      <c r="O466">
        <f t="shared" si="15"/>
        <v>0</v>
      </c>
    </row>
    <row r="467" spans="1:15" x14ac:dyDescent="0.25">
      <c r="A467">
        <v>465</v>
      </c>
      <c r="B467">
        <v>4404</v>
      </c>
      <c r="C467" t="s">
        <v>331</v>
      </c>
      <c r="D467">
        <v>8</v>
      </c>
      <c r="E467">
        <v>180</v>
      </c>
      <c r="F467">
        <v>15</v>
      </c>
      <c r="G467" t="s">
        <v>707</v>
      </c>
      <c r="H467">
        <v>46</v>
      </c>
      <c r="I467">
        <v>0</v>
      </c>
      <c r="J467">
        <v>180</v>
      </c>
      <c r="K467">
        <v>180</v>
      </c>
      <c r="L467">
        <v>180</v>
      </c>
      <c r="M467">
        <v>0</v>
      </c>
      <c r="N467" t="str">
        <f t="shared" si="14"/>
        <v>M919</v>
      </c>
      <c r="O467">
        <f t="shared" si="15"/>
        <v>0</v>
      </c>
    </row>
    <row r="468" spans="1:15" x14ac:dyDescent="0.25">
      <c r="A468">
        <v>466</v>
      </c>
      <c r="B468">
        <v>4405</v>
      </c>
      <c r="C468" t="s">
        <v>331</v>
      </c>
      <c r="D468">
        <v>8</v>
      </c>
      <c r="E468">
        <v>180</v>
      </c>
      <c r="F468">
        <v>15</v>
      </c>
      <c r="G468" t="s">
        <v>708</v>
      </c>
      <c r="H468">
        <v>46</v>
      </c>
      <c r="I468">
        <v>0</v>
      </c>
      <c r="J468">
        <v>180</v>
      </c>
      <c r="K468">
        <v>180</v>
      </c>
      <c r="L468">
        <v>180</v>
      </c>
      <c r="M468">
        <v>0</v>
      </c>
      <c r="N468" t="str">
        <f t="shared" si="14"/>
        <v>M919</v>
      </c>
      <c r="O468">
        <f t="shared" si="15"/>
        <v>0</v>
      </c>
    </row>
    <row r="469" spans="1:15" x14ac:dyDescent="0.25">
      <c r="A469">
        <v>467</v>
      </c>
      <c r="B469">
        <v>4406</v>
      </c>
      <c r="C469" t="s">
        <v>331</v>
      </c>
      <c r="D469">
        <v>8</v>
      </c>
      <c r="E469">
        <v>180</v>
      </c>
      <c r="F469">
        <v>15</v>
      </c>
      <c r="G469" t="s">
        <v>709</v>
      </c>
      <c r="H469">
        <v>74</v>
      </c>
      <c r="I469">
        <v>0</v>
      </c>
      <c r="J469">
        <v>180</v>
      </c>
      <c r="K469">
        <v>180</v>
      </c>
      <c r="L469">
        <v>180</v>
      </c>
      <c r="M469">
        <v>0</v>
      </c>
      <c r="N469" t="str">
        <f t="shared" si="14"/>
        <v>M927</v>
      </c>
      <c r="O469">
        <f t="shared" si="15"/>
        <v>0</v>
      </c>
    </row>
    <row r="470" spans="1:15" x14ac:dyDescent="0.25">
      <c r="A470">
        <v>468</v>
      </c>
      <c r="B470">
        <v>4407</v>
      </c>
      <c r="C470" t="s">
        <v>331</v>
      </c>
      <c r="D470">
        <v>8</v>
      </c>
      <c r="E470">
        <v>180</v>
      </c>
      <c r="F470">
        <v>15</v>
      </c>
      <c r="G470" t="s">
        <v>710</v>
      </c>
      <c r="H470">
        <v>69</v>
      </c>
      <c r="I470">
        <v>0</v>
      </c>
      <c r="J470">
        <v>180</v>
      </c>
      <c r="K470">
        <v>180</v>
      </c>
      <c r="L470">
        <v>180</v>
      </c>
      <c r="M470">
        <v>0</v>
      </c>
      <c r="N470" t="str">
        <f t="shared" si="14"/>
        <v>M927</v>
      </c>
      <c r="O470">
        <f t="shared" si="15"/>
        <v>0</v>
      </c>
    </row>
    <row r="471" spans="1:15" x14ac:dyDescent="0.25">
      <c r="A471">
        <v>469</v>
      </c>
      <c r="B471">
        <v>4408</v>
      </c>
      <c r="C471" t="s">
        <v>331</v>
      </c>
      <c r="D471">
        <v>8</v>
      </c>
      <c r="E471">
        <v>36</v>
      </c>
      <c r="F471">
        <v>15</v>
      </c>
      <c r="G471" t="s">
        <v>946</v>
      </c>
      <c r="H471">
        <v>61</v>
      </c>
      <c r="I471">
        <v>0</v>
      </c>
      <c r="J471">
        <v>45</v>
      </c>
      <c r="K471">
        <v>999</v>
      </c>
      <c r="L471">
        <v>36</v>
      </c>
      <c r="M471">
        <v>1</v>
      </c>
      <c r="N471" t="str">
        <f t="shared" si="14"/>
        <v>M930</v>
      </c>
      <c r="O471">
        <f t="shared" si="15"/>
        <v>1</v>
      </c>
    </row>
    <row r="472" spans="1:15" x14ac:dyDescent="0.25">
      <c r="A472">
        <v>470</v>
      </c>
      <c r="B472">
        <v>4409</v>
      </c>
      <c r="C472" t="s">
        <v>331</v>
      </c>
      <c r="D472">
        <v>8</v>
      </c>
      <c r="E472">
        <v>36</v>
      </c>
      <c r="F472">
        <v>15</v>
      </c>
      <c r="G472" t="s">
        <v>947</v>
      </c>
      <c r="H472">
        <v>61</v>
      </c>
      <c r="I472">
        <v>0</v>
      </c>
      <c r="J472">
        <v>30</v>
      </c>
      <c r="K472">
        <v>999</v>
      </c>
      <c r="L472">
        <v>36</v>
      </c>
      <c r="M472">
        <v>1</v>
      </c>
      <c r="N472" t="str">
        <f t="shared" si="14"/>
        <v>M930</v>
      </c>
      <c r="O472">
        <f t="shared" si="15"/>
        <v>1</v>
      </c>
    </row>
    <row r="473" spans="1:15" x14ac:dyDescent="0.25">
      <c r="A473">
        <v>471</v>
      </c>
      <c r="B473">
        <v>4410</v>
      </c>
      <c r="C473" t="s">
        <v>331</v>
      </c>
      <c r="D473">
        <v>8</v>
      </c>
      <c r="E473">
        <v>36</v>
      </c>
      <c r="F473">
        <v>15</v>
      </c>
      <c r="G473" t="s">
        <v>711</v>
      </c>
      <c r="H473">
        <v>54</v>
      </c>
      <c r="I473">
        <v>0</v>
      </c>
      <c r="J473">
        <v>36</v>
      </c>
      <c r="K473">
        <v>180</v>
      </c>
      <c r="L473">
        <v>36</v>
      </c>
      <c r="M473">
        <v>1</v>
      </c>
      <c r="N473" t="str">
        <f t="shared" si="14"/>
        <v>M931</v>
      </c>
      <c r="O473">
        <f t="shared" si="15"/>
        <v>1</v>
      </c>
    </row>
    <row r="474" spans="1:15" x14ac:dyDescent="0.25">
      <c r="A474">
        <v>472</v>
      </c>
      <c r="B474">
        <v>4411</v>
      </c>
      <c r="C474" t="s">
        <v>331</v>
      </c>
      <c r="D474">
        <v>8</v>
      </c>
      <c r="E474">
        <v>36</v>
      </c>
      <c r="F474">
        <v>15</v>
      </c>
      <c r="G474" t="s">
        <v>712</v>
      </c>
      <c r="H474">
        <v>54</v>
      </c>
      <c r="I474">
        <v>0</v>
      </c>
      <c r="J474">
        <v>36</v>
      </c>
      <c r="K474">
        <v>180</v>
      </c>
      <c r="L474">
        <v>36</v>
      </c>
      <c r="M474">
        <v>1</v>
      </c>
      <c r="N474" t="str">
        <f t="shared" si="14"/>
        <v>M931</v>
      </c>
      <c r="O474">
        <f t="shared" si="15"/>
        <v>1</v>
      </c>
    </row>
    <row r="475" spans="1:15" x14ac:dyDescent="0.25">
      <c r="A475">
        <v>473</v>
      </c>
      <c r="B475">
        <v>4412</v>
      </c>
      <c r="C475" t="s">
        <v>331</v>
      </c>
      <c r="D475">
        <v>8</v>
      </c>
      <c r="E475">
        <v>36</v>
      </c>
      <c r="F475">
        <v>15</v>
      </c>
      <c r="G475" t="s">
        <v>713</v>
      </c>
      <c r="H475">
        <v>56</v>
      </c>
      <c r="I475">
        <v>0</v>
      </c>
      <c r="J475">
        <v>30</v>
      </c>
      <c r="K475">
        <v>36</v>
      </c>
      <c r="L475">
        <v>36</v>
      </c>
      <c r="M475">
        <v>1</v>
      </c>
      <c r="N475" t="str">
        <f t="shared" si="14"/>
        <v>M935</v>
      </c>
      <c r="O475">
        <f t="shared" si="15"/>
        <v>1</v>
      </c>
    </row>
    <row r="476" spans="1:15" x14ac:dyDescent="0.25">
      <c r="A476">
        <v>474</v>
      </c>
      <c r="B476">
        <v>4413</v>
      </c>
      <c r="C476" t="s">
        <v>331</v>
      </c>
      <c r="D476">
        <v>8</v>
      </c>
      <c r="E476">
        <v>30</v>
      </c>
      <c r="F476">
        <v>15</v>
      </c>
      <c r="G476" t="s">
        <v>714</v>
      </c>
      <c r="H476">
        <v>56</v>
      </c>
      <c r="I476">
        <v>0</v>
      </c>
      <c r="J476">
        <v>36</v>
      </c>
      <c r="K476">
        <v>36</v>
      </c>
      <c r="L476">
        <v>30</v>
      </c>
      <c r="M476">
        <v>1</v>
      </c>
      <c r="N476" t="str">
        <f t="shared" si="14"/>
        <v>M935</v>
      </c>
      <c r="O476">
        <f t="shared" si="15"/>
        <v>1</v>
      </c>
    </row>
    <row r="477" spans="1:15" x14ac:dyDescent="0.25">
      <c r="A477">
        <v>475</v>
      </c>
      <c r="B477">
        <v>4415</v>
      </c>
      <c r="C477" t="s">
        <v>449</v>
      </c>
      <c r="D477">
        <v>9</v>
      </c>
      <c r="E477">
        <v>60</v>
      </c>
      <c r="F477">
        <v>15</v>
      </c>
      <c r="G477" t="s">
        <v>1075</v>
      </c>
      <c r="H477">
        <v>216</v>
      </c>
      <c r="I477">
        <v>0</v>
      </c>
      <c r="J477">
        <v>999</v>
      </c>
      <c r="K477">
        <v>999</v>
      </c>
      <c r="L477">
        <v>60</v>
      </c>
      <c r="M477">
        <v>1</v>
      </c>
      <c r="N477" t="str">
        <f t="shared" si="14"/>
        <v>M952</v>
      </c>
      <c r="O477">
        <f t="shared" si="15"/>
        <v>1</v>
      </c>
    </row>
    <row r="478" spans="1:15" x14ac:dyDescent="0.25">
      <c r="A478">
        <v>476</v>
      </c>
      <c r="B478">
        <v>4416</v>
      </c>
      <c r="C478" t="s">
        <v>449</v>
      </c>
      <c r="D478">
        <v>9</v>
      </c>
      <c r="E478">
        <v>180</v>
      </c>
      <c r="F478">
        <v>15</v>
      </c>
      <c r="G478" t="s">
        <v>1076</v>
      </c>
      <c r="H478">
        <v>115</v>
      </c>
      <c r="I478">
        <v>0</v>
      </c>
      <c r="J478">
        <v>999</v>
      </c>
      <c r="K478">
        <v>999</v>
      </c>
      <c r="L478">
        <v>180</v>
      </c>
      <c r="M478">
        <v>1</v>
      </c>
      <c r="N478" t="str">
        <f t="shared" si="14"/>
        <v>M982</v>
      </c>
      <c r="O478">
        <f t="shared" si="15"/>
        <v>1</v>
      </c>
    </row>
    <row r="479" spans="1:15" x14ac:dyDescent="0.25">
      <c r="A479">
        <v>477</v>
      </c>
      <c r="B479">
        <v>4418</v>
      </c>
      <c r="C479" t="s">
        <v>449</v>
      </c>
      <c r="D479">
        <v>9</v>
      </c>
      <c r="E479">
        <v>180</v>
      </c>
      <c r="F479">
        <v>15</v>
      </c>
      <c r="G479" t="s">
        <v>1077</v>
      </c>
      <c r="H479">
        <v>124</v>
      </c>
      <c r="I479">
        <v>0</v>
      </c>
      <c r="J479">
        <v>999</v>
      </c>
      <c r="K479">
        <v>999</v>
      </c>
      <c r="L479">
        <v>180</v>
      </c>
      <c r="M479">
        <v>1</v>
      </c>
      <c r="N479" t="str">
        <f t="shared" si="14"/>
        <v>M986</v>
      </c>
      <c r="O479">
        <f t="shared" si="15"/>
        <v>1</v>
      </c>
    </row>
    <row r="480" spans="1:15" x14ac:dyDescent="0.25">
      <c r="A480">
        <v>478</v>
      </c>
      <c r="B480">
        <v>4421</v>
      </c>
      <c r="C480" t="s">
        <v>449</v>
      </c>
      <c r="D480">
        <v>9</v>
      </c>
      <c r="E480">
        <v>180</v>
      </c>
      <c r="F480">
        <v>15</v>
      </c>
      <c r="G480" t="s">
        <v>1078</v>
      </c>
      <c r="H480">
        <v>127</v>
      </c>
      <c r="I480">
        <v>0</v>
      </c>
      <c r="J480">
        <v>999</v>
      </c>
      <c r="K480">
        <v>999</v>
      </c>
      <c r="L480">
        <v>180</v>
      </c>
      <c r="M480">
        <v>0</v>
      </c>
      <c r="N480" t="str">
        <f t="shared" si="14"/>
        <v>M987</v>
      </c>
      <c r="O480">
        <f t="shared" si="15"/>
        <v>0</v>
      </c>
    </row>
    <row r="481" spans="1:15" x14ac:dyDescent="0.25">
      <c r="A481">
        <v>479</v>
      </c>
      <c r="B481">
        <v>4422</v>
      </c>
      <c r="C481" t="s">
        <v>449</v>
      </c>
      <c r="D481">
        <v>9</v>
      </c>
      <c r="E481">
        <v>180</v>
      </c>
      <c r="F481">
        <v>15</v>
      </c>
      <c r="G481" t="s">
        <v>1079</v>
      </c>
      <c r="H481">
        <v>72</v>
      </c>
      <c r="I481">
        <v>0</v>
      </c>
      <c r="J481">
        <v>999</v>
      </c>
      <c r="K481">
        <v>999</v>
      </c>
      <c r="L481">
        <v>180</v>
      </c>
      <c r="M481">
        <v>0</v>
      </c>
      <c r="N481" t="str">
        <f t="shared" si="14"/>
        <v>M988</v>
      </c>
      <c r="O481">
        <f t="shared" si="15"/>
        <v>0</v>
      </c>
    </row>
    <row r="482" spans="1:15" x14ac:dyDescent="0.25">
      <c r="A482">
        <v>480</v>
      </c>
      <c r="B482">
        <v>4423</v>
      </c>
      <c r="C482" t="s">
        <v>449</v>
      </c>
      <c r="D482">
        <v>9</v>
      </c>
      <c r="E482">
        <v>180</v>
      </c>
      <c r="F482">
        <v>15</v>
      </c>
      <c r="G482" t="s">
        <v>1080</v>
      </c>
      <c r="H482">
        <v>103</v>
      </c>
      <c r="I482">
        <v>0</v>
      </c>
      <c r="J482">
        <v>999</v>
      </c>
      <c r="K482">
        <v>999</v>
      </c>
      <c r="L482">
        <v>180</v>
      </c>
      <c r="M482">
        <v>1</v>
      </c>
      <c r="N482" t="str">
        <f t="shared" si="14"/>
        <v>M989</v>
      </c>
      <c r="O482">
        <f t="shared" si="15"/>
        <v>1</v>
      </c>
    </row>
    <row r="483" spans="1:15" x14ac:dyDescent="0.25">
      <c r="A483">
        <v>481</v>
      </c>
      <c r="B483">
        <v>4424</v>
      </c>
      <c r="C483" t="s">
        <v>449</v>
      </c>
      <c r="D483">
        <v>9</v>
      </c>
      <c r="E483">
        <v>180</v>
      </c>
      <c r="F483">
        <v>15</v>
      </c>
      <c r="G483" t="s">
        <v>1081</v>
      </c>
      <c r="H483">
        <v>160</v>
      </c>
      <c r="I483">
        <v>0</v>
      </c>
      <c r="J483">
        <v>999</v>
      </c>
      <c r="K483">
        <v>999</v>
      </c>
      <c r="L483">
        <v>180</v>
      </c>
      <c r="M483">
        <v>0</v>
      </c>
      <c r="N483" t="str">
        <f t="shared" si="14"/>
        <v>M994</v>
      </c>
      <c r="O483">
        <f t="shared" si="15"/>
        <v>0</v>
      </c>
    </row>
    <row r="484" spans="1:15" x14ac:dyDescent="0.25">
      <c r="A484">
        <v>482</v>
      </c>
      <c r="B484">
        <v>4426</v>
      </c>
      <c r="C484" t="s">
        <v>449</v>
      </c>
      <c r="D484">
        <v>9</v>
      </c>
      <c r="E484">
        <v>180</v>
      </c>
      <c r="F484">
        <v>15</v>
      </c>
      <c r="G484" t="s">
        <v>1082</v>
      </c>
      <c r="H484">
        <v>107</v>
      </c>
      <c r="I484">
        <v>0</v>
      </c>
      <c r="J484">
        <v>999</v>
      </c>
      <c r="K484">
        <v>999</v>
      </c>
      <c r="L484">
        <v>180</v>
      </c>
      <c r="M484">
        <v>0</v>
      </c>
      <c r="N484" t="str">
        <f t="shared" si="14"/>
        <v>M995</v>
      </c>
      <c r="O484">
        <f t="shared" si="15"/>
        <v>0</v>
      </c>
    </row>
    <row r="485" spans="1:15" x14ac:dyDescent="0.25">
      <c r="A485">
        <v>483</v>
      </c>
      <c r="B485">
        <v>5001</v>
      </c>
      <c r="C485" t="s">
        <v>331</v>
      </c>
      <c r="D485">
        <v>8</v>
      </c>
      <c r="E485">
        <v>16</v>
      </c>
      <c r="F485">
        <v>15</v>
      </c>
      <c r="G485" t="s">
        <v>715</v>
      </c>
      <c r="H485">
        <v>130</v>
      </c>
      <c r="I485">
        <v>0</v>
      </c>
      <c r="J485">
        <v>18</v>
      </c>
      <c r="K485">
        <v>18</v>
      </c>
      <c r="L485">
        <v>16.359998999999899</v>
      </c>
      <c r="M485">
        <v>0</v>
      </c>
      <c r="N485" t="str">
        <f t="shared" si="14"/>
        <v>P001</v>
      </c>
      <c r="O485">
        <f t="shared" si="15"/>
        <v>0</v>
      </c>
    </row>
    <row r="486" spans="1:15" x14ac:dyDescent="0.25">
      <c r="A486">
        <v>484</v>
      </c>
      <c r="B486">
        <v>5002</v>
      </c>
      <c r="C486" t="s">
        <v>331</v>
      </c>
      <c r="D486">
        <v>8</v>
      </c>
      <c r="E486">
        <v>18</v>
      </c>
      <c r="F486">
        <v>15</v>
      </c>
      <c r="G486" t="s">
        <v>716</v>
      </c>
      <c r="H486">
        <v>130</v>
      </c>
      <c r="I486">
        <v>0</v>
      </c>
      <c r="J486">
        <v>16.359998999999899</v>
      </c>
      <c r="K486">
        <v>18</v>
      </c>
      <c r="L486">
        <v>18</v>
      </c>
      <c r="M486">
        <v>0</v>
      </c>
      <c r="N486" t="str">
        <f t="shared" si="14"/>
        <v>P001</v>
      </c>
      <c r="O486">
        <f t="shared" si="15"/>
        <v>0</v>
      </c>
    </row>
    <row r="487" spans="1:15" x14ac:dyDescent="0.25">
      <c r="A487">
        <v>485</v>
      </c>
      <c r="B487">
        <v>5003</v>
      </c>
      <c r="C487" t="s">
        <v>331</v>
      </c>
      <c r="D487">
        <v>8</v>
      </c>
      <c r="E487">
        <v>20</v>
      </c>
      <c r="F487">
        <v>15</v>
      </c>
      <c r="G487" t="s">
        <v>717</v>
      </c>
      <c r="H487">
        <v>93</v>
      </c>
      <c r="I487">
        <v>0</v>
      </c>
      <c r="J487">
        <v>20</v>
      </c>
      <c r="K487">
        <v>20</v>
      </c>
      <c r="L487">
        <v>20</v>
      </c>
      <c r="M487">
        <v>0</v>
      </c>
      <c r="N487" t="str">
        <f t="shared" si="14"/>
        <v>P002</v>
      </c>
      <c r="O487">
        <f t="shared" si="15"/>
        <v>0</v>
      </c>
    </row>
    <row r="488" spans="1:15" x14ac:dyDescent="0.25">
      <c r="A488">
        <v>486</v>
      </c>
      <c r="B488">
        <v>5004</v>
      </c>
      <c r="C488" t="s">
        <v>331</v>
      </c>
      <c r="D488">
        <v>8</v>
      </c>
      <c r="E488">
        <v>20</v>
      </c>
      <c r="F488">
        <v>15</v>
      </c>
      <c r="G488" t="s">
        <v>718</v>
      </c>
      <c r="H488">
        <v>92</v>
      </c>
      <c r="I488">
        <v>0</v>
      </c>
      <c r="J488">
        <v>20</v>
      </c>
      <c r="K488">
        <v>20</v>
      </c>
      <c r="L488">
        <v>20</v>
      </c>
      <c r="M488">
        <v>0</v>
      </c>
      <c r="N488" t="str">
        <f t="shared" si="14"/>
        <v>P002</v>
      </c>
      <c r="O488">
        <f t="shared" si="15"/>
        <v>0</v>
      </c>
    </row>
    <row r="489" spans="1:15" x14ac:dyDescent="0.25">
      <c r="A489">
        <v>487</v>
      </c>
      <c r="B489">
        <v>5005</v>
      </c>
      <c r="C489" t="s">
        <v>331</v>
      </c>
      <c r="D489">
        <v>8</v>
      </c>
      <c r="E489">
        <v>30</v>
      </c>
      <c r="F489">
        <v>15</v>
      </c>
      <c r="G489" t="s">
        <v>719</v>
      </c>
      <c r="H489">
        <v>78</v>
      </c>
      <c r="I489">
        <v>0</v>
      </c>
      <c r="J489">
        <v>30</v>
      </c>
      <c r="K489">
        <v>30</v>
      </c>
      <c r="L489">
        <v>30</v>
      </c>
      <c r="M489">
        <v>0</v>
      </c>
      <c r="N489" t="str">
        <f t="shared" si="14"/>
        <v>P003</v>
      </c>
      <c r="O489">
        <f t="shared" si="15"/>
        <v>0</v>
      </c>
    </row>
    <row r="490" spans="1:15" x14ac:dyDescent="0.25">
      <c r="A490">
        <v>488</v>
      </c>
      <c r="B490">
        <v>5006</v>
      </c>
      <c r="C490" t="s">
        <v>331</v>
      </c>
      <c r="D490">
        <v>8</v>
      </c>
      <c r="E490">
        <v>30</v>
      </c>
      <c r="F490">
        <v>15</v>
      </c>
      <c r="G490" t="s">
        <v>720</v>
      </c>
      <c r="H490">
        <v>78</v>
      </c>
      <c r="I490">
        <v>0</v>
      </c>
      <c r="J490">
        <v>30</v>
      </c>
      <c r="K490">
        <v>30</v>
      </c>
      <c r="L490">
        <v>30</v>
      </c>
      <c r="M490">
        <v>0</v>
      </c>
      <c r="N490" t="str">
        <f t="shared" si="14"/>
        <v>P003</v>
      </c>
      <c r="O490">
        <f t="shared" si="15"/>
        <v>0</v>
      </c>
    </row>
    <row r="491" spans="1:15" x14ac:dyDescent="0.25">
      <c r="A491">
        <v>489</v>
      </c>
      <c r="B491">
        <v>5007</v>
      </c>
      <c r="C491" t="s">
        <v>331</v>
      </c>
      <c r="D491">
        <v>8</v>
      </c>
      <c r="E491">
        <v>30</v>
      </c>
      <c r="F491">
        <v>15</v>
      </c>
      <c r="G491" t="s">
        <v>721</v>
      </c>
      <c r="H491">
        <v>35</v>
      </c>
      <c r="I491">
        <v>0</v>
      </c>
      <c r="J491">
        <v>30</v>
      </c>
      <c r="K491">
        <v>30</v>
      </c>
      <c r="L491">
        <v>30</v>
      </c>
      <c r="M491">
        <v>0</v>
      </c>
      <c r="N491" t="str">
        <f t="shared" si="14"/>
        <v>P010</v>
      </c>
      <c r="O491">
        <f t="shared" si="15"/>
        <v>0</v>
      </c>
    </row>
    <row r="492" spans="1:15" x14ac:dyDescent="0.25">
      <c r="A492">
        <v>490</v>
      </c>
      <c r="B492">
        <v>5008</v>
      </c>
      <c r="C492" t="s">
        <v>331</v>
      </c>
      <c r="D492">
        <v>8</v>
      </c>
      <c r="E492">
        <v>30</v>
      </c>
      <c r="F492">
        <v>15</v>
      </c>
      <c r="G492" t="s">
        <v>722</v>
      </c>
      <c r="H492">
        <v>38</v>
      </c>
      <c r="I492">
        <v>0</v>
      </c>
      <c r="J492">
        <v>30</v>
      </c>
      <c r="K492">
        <v>30</v>
      </c>
      <c r="L492">
        <v>30</v>
      </c>
      <c r="M492">
        <v>0</v>
      </c>
      <c r="N492" t="str">
        <f t="shared" si="14"/>
        <v>P010</v>
      </c>
      <c r="O492">
        <f t="shared" si="15"/>
        <v>0</v>
      </c>
    </row>
    <row r="493" spans="1:15" x14ac:dyDescent="0.25">
      <c r="A493">
        <v>491</v>
      </c>
      <c r="B493">
        <v>5009</v>
      </c>
      <c r="C493" t="s">
        <v>331</v>
      </c>
      <c r="D493">
        <v>8</v>
      </c>
      <c r="E493">
        <v>60</v>
      </c>
      <c r="F493">
        <v>15</v>
      </c>
      <c r="G493" t="s">
        <v>723</v>
      </c>
      <c r="H493">
        <v>58</v>
      </c>
      <c r="I493">
        <v>0</v>
      </c>
      <c r="J493">
        <v>60</v>
      </c>
      <c r="K493">
        <v>60</v>
      </c>
      <c r="L493">
        <v>60</v>
      </c>
      <c r="M493">
        <v>0</v>
      </c>
      <c r="N493" t="str">
        <f t="shared" si="14"/>
        <v>P011</v>
      </c>
      <c r="O493">
        <f t="shared" si="15"/>
        <v>0</v>
      </c>
    </row>
    <row r="494" spans="1:15" x14ac:dyDescent="0.25">
      <c r="A494">
        <v>492</v>
      </c>
      <c r="B494">
        <v>5010</v>
      </c>
      <c r="C494" t="s">
        <v>331</v>
      </c>
      <c r="D494">
        <v>8</v>
      </c>
      <c r="E494">
        <v>60</v>
      </c>
      <c r="F494">
        <v>15</v>
      </c>
      <c r="G494" t="s">
        <v>724</v>
      </c>
      <c r="H494">
        <v>59</v>
      </c>
      <c r="I494">
        <v>0</v>
      </c>
      <c r="J494">
        <v>60</v>
      </c>
      <c r="K494">
        <v>60</v>
      </c>
      <c r="L494">
        <v>60</v>
      </c>
      <c r="M494">
        <v>0</v>
      </c>
      <c r="N494" t="str">
        <f t="shared" si="14"/>
        <v>P011</v>
      </c>
      <c r="O494">
        <f t="shared" si="15"/>
        <v>0</v>
      </c>
    </row>
    <row r="495" spans="1:15" x14ac:dyDescent="0.25">
      <c r="A495">
        <v>493</v>
      </c>
      <c r="B495">
        <v>5011</v>
      </c>
      <c r="C495" t="s">
        <v>331</v>
      </c>
      <c r="D495">
        <v>8</v>
      </c>
      <c r="E495">
        <v>90</v>
      </c>
      <c r="F495">
        <v>15</v>
      </c>
      <c r="G495" t="s">
        <v>725</v>
      </c>
      <c r="H495">
        <v>49</v>
      </c>
      <c r="I495">
        <v>0</v>
      </c>
      <c r="J495">
        <v>90</v>
      </c>
      <c r="K495">
        <v>90</v>
      </c>
      <c r="L495">
        <v>90</v>
      </c>
      <c r="M495">
        <v>0</v>
      </c>
      <c r="N495" t="str">
        <f t="shared" si="14"/>
        <v>P013</v>
      </c>
      <c r="O495">
        <f t="shared" si="15"/>
        <v>0</v>
      </c>
    </row>
    <row r="496" spans="1:15" x14ac:dyDescent="0.25">
      <c r="A496">
        <v>494</v>
      </c>
      <c r="B496">
        <v>5012</v>
      </c>
      <c r="C496" t="s">
        <v>331</v>
      </c>
      <c r="D496">
        <v>8</v>
      </c>
      <c r="E496">
        <v>90</v>
      </c>
      <c r="F496">
        <v>15</v>
      </c>
      <c r="G496" t="s">
        <v>726</v>
      </c>
      <c r="H496">
        <v>49</v>
      </c>
      <c r="I496">
        <v>0</v>
      </c>
      <c r="J496">
        <v>90</v>
      </c>
      <c r="K496">
        <v>90</v>
      </c>
      <c r="L496">
        <v>90</v>
      </c>
      <c r="M496">
        <v>0</v>
      </c>
      <c r="N496" t="str">
        <f t="shared" si="14"/>
        <v>P013</v>
      </c>
      <c r="O496">
        <f t="shared" si="15"/>
        <v>0</v>
      </c>
    </row>
    <row r="497" spans="1:15" x14ac:dyDescent="0.25">
      <c r="A497">
        <v>495</v>
      </c>
      <c r="B497">
        <v>5013</v>
      </c>
      <c r="C497" t="s">
        <v>331</v>
      </c>
      <c r="D497">
        <v>8</v>
      </c>
      <c r="E497">
        <v>60</v>
      </c>
      <c r="F497">
        <v>15</v>
      </c>
      <c r="G497" t="s">
        <v>727</v>
      </c>
      <c r="H497">
        <v>55</v>
      </c>
      <c r="I497">
        <v>0</v>
      </c>
      <c r="J497">
        <v>60</v>
      </c>
      <c r="K497">
        <v>60</v>
      </c>
      <c r="L497">
        <v>60</v>
      </c>
      <c r="M497">
        <v>0</v>
      </c>
      <c r="N497" t="str">
        <f t="shared" si="14"/>
        <v>P014</v>
      </c>
      <c r="O497">
        <f t="shared" si="15"/>
        <v>0</v>
      </c>
    </row>
    <row r="498" spans="1:15" x14ac:dyDescent="0.25">
      <c r="A498">
        <v>496</v>
      </c>
      <c r="B498">
        <v>5014</v>
      </c>
      <c r="C498" t="s">
        <v>331</v>
      </c>
      <c r="D498">
        <v>8</v>
      </c>
      <c r="E498">
        <v>60</v>
      </c>
      <c r="F498">
        <v>15</v>
      </c>
      <c r="G498" t="s">
        <v>728</v>
      </c>
      <c r="H498">
        <v>55</v>
      </c>
      <c r="I498">
        <v>0</v>
      </c>
      <c r="J498">
        <v>60</v>
      </c>
      <c r="K498">
        <v>60</v>
      </c>
      <c r="L498">
        <v>60</v>
      </c>
      <c r="M498">
        <v>0</v>
      </c>
      <c r="N498" t="str">
        <f t="shared" si="14"/>
        <v>P014</v>
      </c>
      <c r="O498">
        <f t="shared" si="15"/>
        <v>0</v>
      </c>
    </row>
    <row r="499" spans="1:15" x14ac:dyDescent="0.25">
      <c r="A499">
        <v>497</v>
      </c>
      <c r="B499">
        <v>5015</v>
      </c>
      <c r="C499" t="s">
        <v>331</v>
      </c>
      <c r="D499">
        <v>8</v>
      </c>
      <c r="E499">
        <v>60</v>
      </c>
      <c r="F499">
        <v>15</v>
      </c>
      <c r="G499" t="s">
        <v>729</v>
      </c>
      <c r="H499">
        <v>54</v>
      </c>
      <c r="I499">
        <v>0</v>
      </c>
      <c r="J499">
        <v>60</v>
      </c>
      <c r="K499">
        <v>60</v>
      </c>
      <c r="L499">
        <v>60</v>
      </c>
      <c r="M499">
        <v>0</v>
      </c>
      <c r="N499" t="str">
        <f t="shared" si="14"/>
        <v>P016</v>
      </c>
      <c r="O499">
        <f t="shared" si="15"/>
        <v>0</v>
      </c>
    </row>
    <row r="500" spans="1:15" x14ac:dyDescent="0.25">
      <c r="A500">
        <v>498</v>
      </c>
      <c r="B500">
        <v>5016</v>
      </c>
      <c r="C500" t="s">
        <v>331</v>
      </c>
      <c r="D500">
        <v>8</v>
      </c>
      <c r="E500">
        <v>60</v>
      </c>
      <c r="F500">
        <v>15</v>
      </c>
      <c r="G500" t="s">
        <v>730</v>
      </c>
      <c r="H500">
        <v>55</v>
      </c>
      <c r="I500">
        <v>0</v>
      </c>
      <c r="J500">
        <v>60</v>
      </c>
      <c r="K500">
        <v>60</v>
      </c>
      <c r="L500">
        <v>60</v>
      </c>
      <c r="M500">
        <v>0</v>
      </c>
      <c r="N500" t="str">
        <f t="shared" si="14"/>
        <v>P016</v>
      </c>
      <c r="O500">
        <f t="shared" si="15"/>
        <v>0</v>
      </c>
    </row>
    <row r="501" spans="1:15" x14ac:dyDescent="0.25">
      <c r="A501">
        <v>499</v>
      </c>
      <c r="B501">
        <v>5017</v>
      </c>
      <c r="C501" t="s">
        <v>331</v>
      </c>
      <c r="D501">
        <v>8</v>
      </c>
      <c r="E501">
        <v>30</v>
      </c>
      <c r="F501">
        <v>15</v>
      </c>
      <c r="G501" t="s">
        <v>731</v>
      </c>
      <c r="H501">
        <v>51</v>
      </c>
      <c r="I501">
        <v>0</v>
      </c>
      <c r="J501">
        <v>30</v>
      </c>
      <c r="K501">
        <v>30</v>
      </c>
      <c r="L501">
        <v>30</v>
      </c>
      <c r="M501">
        <v>0</v>
      </c>
      <c r="N501" t="str">
        <f t="shared" si="14"/>
        <v>P028</v>
      </c>
      <c r="O501">
        <f t="shared" si="15"/>
        <v>0</v>
      </c>
    </row>
    <row r="502" spans="1:15" x14ac:dyDescent="0.25">
      <c r="A502">
        <v>500</v>
      </c>
      <c r="B502">
        <v>5018</v>
      </c>
      <c r="C502" t="s">
        <v>331</v>
      </c>
      <c r="D502">
        <v>8</v>
      </c>
      <c r="E502">
        <v>30</v>
      </c>
      <c r="F502">
        <v>15</v>
      </c>
      <c r="G502" t="s">
        <v>732</v>
      </c>
      <c r="H502">
        <v>48</v>
      </c>
      <c r="I502">
        <v>0</v>
      </c>
      <c r="J502">
        <v>30</v>
      </c>
      <c r="K502">
        <v>30</v>
      </c>
      <c r="L502">
        <v>30</v>
      </c>
      <c r="M502">
        <v>0</v>
      </c>
      <c r="N502" t="str">
        <f t="shared" si="14"/>
        <v>P028</v>
      </c>
      <c r="O502">
        <f t="shared" si="15"/>
        <v>0</v>
      </c>
    </row>
    <row r="503" spans="1:15" x14ac:dyDescent="0.25">
      <c r="A503">
        <v>501</v>
      </c>
      <c r="B503">
        <v>5019</v>
      </c>
      <c r="C503" t="s">
        <v>331</v>
      </c>
      <c r="D503">
        <v>8</v>
      </c>
      <c r="E503">
        <v>30</v>
      </c>
      <c r="F503">
        <v>15</v>
      </c>
      <c r="G503" t="s">
        <v>733</v>
      </c>
      <c r="H503">
        <v>58</v>
      </c>
      <c r="I503">
        <v>0</v>
      </c>
      <c r="J503">
        <v>30</v>
      </c>
      <c r="K503">
        <v>30</v>
      </c>
      <c r="L503">
        <v>30</v>
      </c>
      <c r="M503">
        <v>0</v>
      </c>
      <c r="N503" t="str">
        <f t="shared" si="14"/>
        <v>P041</v>
      </c>
      <c r="O503">
        <f t="shared" si="15"/>
        <v>0</v>
      </c>
    </row>
    <row r="504" spans="1:15" x14ac:dyDescent="0.25">
      <c r="A504">
        <v>502</v>
      </c>
      <c r="B504">
        <v>5020</v>
      </c>
      <c r="C504" t="s">
        <v>331</v>
      </c>
      <c r="D504">
        <v>8</v>
      </c>
      <c r="E504">
        <v>30</v>
      </c>
      <c r="F504">
        <v>15</v>
      </c>
      <c r="G504" t="s">
        <v>734</v>
      </c>
      <c r="H504">
        <v>57</v>
      </c>
      <c r="I504">
        <v>0</v>
      </c>
      <c r="J504">
        <v>30</v>
      </c>
      <c r="K504">
        <v>30</v>
      </c>
      <c r="L504">
        <v>30</v>
      </c>
      <c r="M504">
        <v>0</v>
      </c>
      <c r="N504" t="str">
        <f t="shared" si="14"/>
        <v>P041</v>
      </c>
      <c r="O504">
        <f t="shared" si="15"/>
        <v>0</v>
      </c>
    </row>
    <row r="505" spans="1:15" x14ac:dyDescent="0.25">
      <c r="A505">
        <v>503</v>
      </c>
      <c r="B505">
        <v>5021</v>
      </c>
      <c r="C505" t="s">
        <v>331</v>
      </c>
      <c r="D505">
        <v>8</v>
      </c>
      <c r="E505">
        <v>60</v>
      </c>
      <c r="F505">
        <v>15</v>
      </c>
      <c r="G505" t="s">
        <v>735</v>
      </c>
      <c r="H505">
        <v>51</v>
      </c>
      <c r="I505">
        <v>0</v>
      </c>
      <c r="J505">
        <v>60</v>
      </c>
      <c r="K505">
        <v>60</v>
      </c>
      <c r="L505">
        <v>60</v>
      </c>
      <c r="M505">
        <v>0</v>
      </c>
      <c r="N505" t="str">
        <f t="shared" si="14"/>
        <v>P042</v>
      </c>
      <c r="O505">
        <f t="shared" si="15"/>
        <v>0</v>
      </c>
    </row>
    <row r="506" spans="1:15" x14ac:dyDescent="0.25">
      <c r="A506">
        <v>504</v>
      </c>
      <c r="B506">
        <v>5022</v>
      </c>
      <c r="C506" t="s">
        <v>331</v>
      </c>
      <c r="D506">
        <v>8</v>
      </c>
      <c r="E506">
        <v>60</v>
      </c>
      <c r="F506">
        <v>15</v>
      </c>
      <c r="G506" t="s">
        <v>736</v>
      </c>
      <c r="H506">
        <v>51</v>
      </c>
      <c r="I506">
        <v>0</v>
      </c>
      <c r="J506">
        <v>60</v>
      </c>
      <c r="K506">
        <v>60</v>
      </c>
      <c r="L506">
        <v>60</v>
      </c>
      <c r="M506">
        <v>0</v>
      </c>
      <c r="N506" t="str">
        <f t="shared" si="14"/>
        <v>P042</v>
      </c>
      <c r="O506">
        <f t="shared" si="15"/>
        <v>0</v>
      </c>
    </row>
    <row r="507" spans="1:15" x14ac:dyDescent="0.25">
      <c r="A507">
        <v>505</v>
      </c>
      <c r="B507">
        <v>5023</v>
      </c>
      <c r="C507" t="s">
        <v>331</v>
      </c>
      <c r="D507">
        <v>8</v>
      </c>
      <c r="E507">
        <v>60</v>
      </c>
      <c r="F507">
        <v>15</v>
      </c>
      <c r="G507" t="s">
        <v>737</v>
      </c>
      <c r="H507">
        <v>60</v>
      </c>
      <c r="I507">
        <v>0</v>
      </c>
      <c r="J507">
        <v>60</v>
      </c>
      <c r="K507">
        <v>60</v>
      </c>
      <c r="L507">
        <v>60</v>
      </c>
      <c r="M507">
        <v>0</v>
      </c>
      <c r="N507" t="str">
        <f t="shared" si="14"/>
        <v>P045</v>
      </c>
      <c r="O507">
        <f t="shared" si="15"/>
        <v>0</v>
      </c>
    </row>
    <row r="508" spans="1:15" x14ac:dyDescent="0.25">
      <c r="A508">
        <v>506</v>
      </c>
      <c r="B508">
        <v>5024</v>
      </c>
      <c r="C508" t="s">
        <v>331</v>
      </c>
      <c r="D508">
        <v>8</v>
      </c>
      <c r="E508">
        <v>60</v>
      </c>
      <c r="F508">
        <v>15</v>
      </c>
      <c r="G508" t="s">
        <v>738</v>
      </c>
      <c r="H508">
        <v>60</v>
      </c>
      <c r="I508">
        <v>0</v>
      </c>
      <c r="J508">
        <v>60</v>
      </c>
      <c r="K508">
        <v>60</v>
      </c>
      <c r="L508">
        <v>60</v>
      </c>
      <c r="M508">
        <v>0</v>
      </c>
      <c r="N508" t="str">
        <f t="shared" si="14"/>
        <v>P045</v>
      </c>
      <c r="O508">
        <f t="shared" si="15"/>
        <v>0</v>
      </c>
    </row>
    <row r="509" spans="1:15" x14ac:dyDescent="0.25">
      <c r="A509">
        <v>507</v>
      </c>
      <c r="B509">
        <v>5025</v>
      </c>
      <c r="C509" t="s">
        <v>331</v>
      </c>
      <c r="D509">
        <v>8</v>
      </c>
      <c r="E509">
        <v>30</v>
      </c>
      <c r="F509">
        <v>15</v>
      </c>
      <c r="G509" t="s">
        <v>739</v>
      </c>
      <c r="H509">
        <v>70</v>
      </c>
      <c r="I509">
        <v>0</v>
      </c>
      <c r="J509">
        <v>30</v>
      </c>
      <c r="K509">
        <v>30</v>
      </c>
      <c r="L509">
        <v>30</v>
      </c>
      <c r="M509">
        <v>0</v>
      </c>
      <c r="N509" t="str">
        <f t="shared" si="14"/>
        <v>P048</v>
      </c>
      <c r="O509">
        <f t="shared" si="15"/>
        <v>0</v>
      </c>
    </row>
    <row r="510" spans="1:15" x14ac:dyDescent="0.25">
      <c r="A510">
        <v>508</v>
      </c>
      <c r="B510">
        <v>5026</v>
      </c>
      <c r="C510" t="s">
        <v>331</v>
      </c>
      <c r="D510">
        <v>8</v>
      </c>
      <c r="E510">
        <v>30</v>
      </c>
      <c r="F510">
        <v>15</v>
      </c>
      <c r="G510" t="s">
        <v>740</v>
      </c>
      <c r="H510">
        <v>70</v>
      </c>
      <c r="I510">
        <v>0</v>
      </c>
      <c r="J510">
        <v>30</v>
      </c>
      <c r="K510">
        <v>30</v>
      </c>
      <c r="L510">
        <v>30</v>
      </c>
      <c r="M510">
        <v>0</v>
      </c>
      <c r="N510" t="str">
        <f t="shared" si="14"/>
        <v>P048</v>
      </c>
      <c r="O510">
        <f t="shared" si="15"/>
        <v>0</v>
      </c>
    </row>
    <row r="511" spans="1:15" x14ac:dyDescent="0.25">
      <c r="A511">
        <v>509</v>
      </c>
      <c r="B511">
        <v>5027</v>
      </c>
      <c r="C511" t="s">
        <v>331</v>
      </c>
      <c r="D511">
        <v>8</v>
      </c>
      <c r="E511">
        <v>60</v>
      </c>
      <c r="F511">
        <v>15</v>
      </c>
      <c r="G511" t="s">
        <v>741</v>
      </c>
      <c r="H511">
        <v>76</v>
      </c>
      <c r="I511">
        <v>0</v>
      </c>
      <c r="J511">
        <v>60</v>
      </c>
      <c r="K511">
        <v>60</v>
      </c>
      <c r="L511">
        <v>60</v>
      </c>
      <c r="M511">
        <v>0</v>
      </c>
      <c r="N511" t="str">
        <f t="shared" si="14"/>
        <v>P051</v>
      </c>
      <c r="O511">
        <f t="shared" si="15"/>
        <v>0</v>
      </c>
    </row>
    <row r="512" spans="1:15" x14ac:dyDescent="0.25">
      <c r="A512">
        <v>510</v>
      </c>
      <c r="B512">
        <v>5028</v>
      </c>
      <c r="C512" t="s">
        <v>331</v>
      </c>
      <c r="D512">
        <v>8</v>
      </c>
      <c r="E512">
        <v>60</v>
      </c>
      <c r="F512">
        <v>15</v>
      </c>
      <c r="G512" t="s">
        <v>742</v>
      </c>
      <c r="H512">
        <v>82</v>
      </c>
      <c r="I512">
        <v>0</v>
      </c>
      <c r="J512">
        <v>60</v>
      </c>
      <c r="K512">
        <v>60</v>
      </c>
      <c r="L512">
        <v>60</v>
      </c>
      <c r="M512">
        <v>0</v>
      </c>
      <c r="N512" t="str">
        <f t="shared" si="14"/>
        <v>P051</v>
      </c>
      <c r="O512">
        <f t="shared" si="15"/>
        <v>0</v>
      </c>
    </row>
    <row r="513" spans="1:15" x14ac:dyDescent="0.25">
      <c r="A513">
        <v>511</v>
      </c>
      <c r="B513">
        <v>5029</v>
      </c>
      <c r="C513" t="s">
        <v>331</v>
      </c>
      <c r="D513">
        <v>8</v>
      </c>
      <c r="E513">
        <v>30</v>
      </c>
      <c r="F513">
        <v>15</v>
      </c>
      <c r="G513" t="s">
        <v>743</v>
      </c>
      <c r="H513">
        <v>32</v>
      </c>
      <c r="I513">
        <v>0</v>
      </c>
      <c r="J513">
        <v>30</v>
      </c>
      <c r="K513">
        <v>30</v>
      </c>
      <c r="L513">
        <v>30</v>
      </c>
      <c r="M513">
        <v>0</v>
      </c>
      <c r="N513" t="str">
        <f t="shared" si="14"/>
        <v>P052</v>
      </c>
      <c r="O513">
        <f t="shared" si="15"/>
        <v>0</v>
      </c>
    </row>
    <row r="514" spans="1:15" x14ac:dyDescent="0.25">
      <c r="A514">
        <v>512</v>
      </c>
      <c r="B514">
        <v>5030</v>
      </c>
      <c r="C514" t="s">
        <v>331</v>
      </c>
      <c r="D514">
        <v>8</v>
      </c>
      <c r="E514">
        <v>30</v>
      </c>
      <c r="F514">
        <v>15</v>
      </c>
      <c r="G514" t="s">
        <v>744</v>
      </c>
      <c r="H514">
        <v>33</v>
      </c>
      <c r="I514">
        <v>0</v>
      </c>
      <c r="J514">
        <v>30</v>
      </c>
      <c r="K514">
        <v>30</v>
      </c>
      <c r="L514">
        <v>30</v>
      </c>
      <c r="M514">
        <v>0</v>
      </c>
      <c r="N514" t="str">
        <f t="shared" si="14"/>
        <v>P052</v>
      </c>
      <c r="O514">
        <f t="shared" si="15"/>
        <v>0</v>
      </c>
    </row>
    <row r="515" spans="1:15" x14ac:dyDescent="0.25">
      <c r="A515">
        <v>513</v>
      </c>
      <c r="B515">
        <v>5031</v>
      </c>
      <c r="C515" t="s">
        <v>331</v>
      </c>
      <c r="D515">
        <v>8</v>
      </c>
      <c r="E515">
        <v>60</v>
      </c>
      <c r="F515">
        <v>15</v>
      </c>
      <c r="G515" t="s">
        <v>745</v>
      </c>
      <c r="H515">
        <v>114</v>
      </c>
      <c r="I515">
        <v>0</v>
      </c>
      <c r="J515">
        <v>60</v>
      </c>
      <c r="K515">
        <v>60</v>
      </c>
      <c r="L515">
        <v>60</v>
      </c>
      <c r="M515">
        <v>0</v>
      </c>
      <c r="N515" t="str">
        <f t="shared" ref="N515:N578" si="16">LEFT(G515,LEN(G515)-2)</f>
        <v>P053</v>
      </c>
      <c r="O515">
        <f t="shared" ref="O515:O578" si="17">M515</f>
        <v>0</v>
      </c>
    </row>
    <row r="516" spans="1:15" x14ac:dyDescent="0.25">
      <c r="A516">
        <v>514</v>
      </c>
      <c r="B516">
        <v>5032</v>
      </c>
      <c r="C516" t="s">
        <v>331</v>
      </c>
      <c r="D516">
        <v>8</v>
      </c>
      <c r="E516">
        <v>60</v>
      </c>
      <c r="F516">
        <v>15</v>
      </c>
      <c r="G516" t="s">
        <v>746</v>
      </c>
      <c r="H516">
        <v>114</v>
      </c>
      <c r="I516">
        <v>0</v>
      </c>
      <c r="J516">
        <v>60</v>
      </c>
      <c r="K516">
        <v>60</v>
      </c>
      <c r="L516">
        <v>60</v>
      </c>
      <c r="M516">
        <v>0</v>
      </c>
      <c r="N516" t="str">
        <f t="shared" si="16"/>
        <v>P053</v>
      </c>
      <c r="O516">
        <f t="shared" si="17"/>
        <v>0</v>
      </c>
    </row>
    <row r="517" spans="1:15" x14ac:dyDescent="0.25">
      <c r="A517">
        <v>515</v>
      </c>
      <c r="B517">
        <v>5033</v>
      </c>
      <c r="C517" t="s">
        <v>331</v>
      </c>
      <c r="D517">
        <v>8</v>
      </c>
      <c r="E517">
        <v>30</v>
      </c>
      <c r="F517">
        <v>15</v>
      </c>
      <c r="G517" t="s">
        <v>747</v>
      </c>
      <c r="H517">
        <v>39</v>
      </c>
      <c r="I517">
        <v>0</v>
      </c>
      <c r="J517">
        <v>30</v>
      </c>
      <c r="K517">
        <v>30</v>
      </c>
      <c r="L517">
        <v>30</v>
      </c>
      <c r="M517">
        <v>0</v>
      </c>
      <c r="N517" t="str">
        <f t="shared" si="16"/>
        <v>P054</v>
      </c>
      <c r="O517">
        <f t="shared" si="17"/>
        <v>0</v>
      </c>
    </row>
    <row r="518" spans="1:15" x14ac:dyDescent="0.25">
      <c r="A518">
        <v>516</v>
      </c>
      <c r="B518">
        <v>5034</v>
      </c>
      <c r="C518" t="s">
        <v>331</v>
      </c>
      <c r="D518">
        <v>8</v>
      </c>
      <c r="E518">
        <v>30</v>
      </c>
      <c r="F518">
        <v>15</v>
      </c>
      <c r="G518" t="s">
        <v>748</v>
      </c>
      <c r="H518">
        <v>40</v>
      </c>
      <c r="I518">
        <v>0</v>
      </c>
      <c r="J518">
        <v>30</v>
      </c>
      <c r="K518">
        <v>30</v>
      </c>
      <c r="L518">
        <v>30</v>
      </c>
      <c r="M518">
        <v>0</v>
      </c>
      <c r="N518" t="str">
        <f t="shared" si="16"/>
        <v>P054</v>
      </c>
      <c r="O518">
        <f t="shared" si="17"/>
        <v>0</v>
      </c>
    </row>
    <row r="519" spans="1:15" x14ac:dyDescent="0.25">
      <c r="A519">
        <v>517</v>
      </c>
      <c r="B519">
        <v>5035</v>
      </c>
      <c r="C519" t="s">
        <v>331</v>
      </c>
      <c r="D519">
        <v>8</v>
      </c>
      <c r="E519">
        <v>30</v>
      </c>
      <c r="F519">
        <v>15</v>
      </c>
      <c r="G519" t="s">
        <v>749</v>
      </c>
      <c r="H519">
        <v>43</v>
      </c>
      <c r="I519">
        <v>0</v>
      </c>
      <c r="J519">
        <v>30</v>
      </c>
      <c r="K519">
        <v>30</v>
      </c>
      <c r="L519">
        <v>30</v>
      </c>
      <c r="M519">
        <v>0</v>
      </c>
      <c r="N519" t="str">
        <f t="shared" si="16"/>
        <v>P055</v>
      </c>
      <c r="O519">
        <f t="shared" si="17"/>
        <v>0</v>
      </c>
    </row>
    <row r="520" spans="1:15" x14ac:dyDescent="0.25">
      <c r="A520">
        <v>518</v>
      </c>
      <c r="B520">
        <v>5036</v>
      </c>
      <c r="C520" t="s">
        <v>331</v>
      </c>
      <c r="D520">
        <v>8</v>
      </c>
      <c r="E520">
        <v>30</v>
      </c>
      <c r="F520">
        <v>15</v>
      </c>
      <c r="G520" t="s">
        <v>750</v>
      </c>
      <c r="H520">
        <v>43</v>
      </c>
      <c r="I520">
        <v>0</v>
      </c>
      <c r="J520">
        <v>30</v>
      </c>
      <c r="K520">
        <v>30</v>
      </c>
      <c r="L520">
        <v>30</v>
      </c>
      <c r="M520">
        <v>0</v>
      </c>
      <c r="N520" t="str">
        <f t="shared" si="16"/>
        <v>P055</v>
      </c>
      <c r="O520">
        <f t="shared" si="17"/>
        <v>0</v>
      </c>
    </row>
    <row r="521" spans="1:15" x14ac:dyDescent="0.25">
      <c r="A521">
        <v>519</v>
      </c>
      <c r="B521">
        <v>5037</v>
      </c>
      <c r="C521" t="s">
        <v>331</v>
      </c>
      <c r="D521">
        <v>8</v>
      </c>
      <c r="E521">
        <v>60</v>
      </c>
      <c r="F521">
        <v>15</v>
      </c>
      <c r="G521" t="s">
        <v>751</v>
      </c>
      <c r="H521">
        <v>38</v>
      </c>
      <c r="I521">
        <v>0</v>
      </c>
      <c r="J521">
        <v>60</v>
      </c>
      <c r="K521">
        <v>60</v>
      </c>
      <c r="L521">
        <v>60</v>
      </c>
      <c r="M521">
        <v>0</v>
      </c>
      <c r="N521" t="str">
        <f t="shared" si="16"/>
        <v>P056</v>
      </c>
      <c r="O521">
        <f t="shared" si="17"/>
        <v>0</v>
      </c>
    </row>
    <row r="522" spans="1:15" x14ac:dyDescent="0.25">
      <c r="A522">
        <v>520</v>
      </c>
      <c r="B522">
        <v>5038</v>
      </c>
      <c r="C522" t="s">
        <v>331</v>
      </c>
      <c r="D522">
        <v>8</v>
      </c>
      <c r="E522">
        <v>60</v>
      </c>
      <c r="F522">
        <v>15</v>
      </c>
      <c r="G522" t="s">
        <v>752</v>
      </c>
      <c r="H522">
        <v>38</v>
      </c>
      <c r="I522">
        <v>0</v>
      </c>
      <c r="J522">
        <v>60</v>
      </c>
      <c r="K522">
        <v>60</v>
      </c>
      <c r="L522">
        <v>60</v>
      </c>
      <c r="M522">
        <v>0</v>
      </c>
      <c r="N522" t="str">
        <f t="shared" si="16"/>
        <v>P056</v>
      </c>
      <c r="O522">
        <f t="shared" si="17"/>
        <v>0</v>
      </c>
    </row>
    <row r="523" spans="1:15" x14ac:dyDescent="0.25">
      <c r="A523">
        <v>521</v>
      </c>
      <c r="B523">
        <v>5039</v>
      </c>
      <c r="C523" t="s">
        <v>331</v>
      </c>
      <c r="D523">
        <v>8</v>
      </c>
      <c r="E523">
        <v>30</v>
      </c>
      <c r="F523">
        <v>15</v>
      </c>
      <c r="G523" t="s">
        <v>753</v>
      </c>
      <c r="H523">
        <v>59</v>
      </c>
      <c r="I523">
        <v>0</v>
      </c>
      <c r="J523">
        <v>30</v>
      </c>
      <c r="K523">
        <v>30</v>
      </c>
      <c r="L523">
        <v>30</v>
      </c>
      <c r="M523">
        <v>0</v>
      </c>
      <c r="N523" t="str">
        <f t="shared" si="16"/>
        <v>P057</v>
      </c>
      <c r="O523">
        <f t="shared" si="17"/>
        <v>0</v>
      </c>
    </row>
    <row r="524" spans="1:15" x14ac:dyDescent="0.25">
      <c r="A524">
        <v>522</v>
      </c>
      <c r="B524">
        <v>5040</v>
      </c>
      <c r="C524" t="s">
        <v>331</v>
      </c>
      <c r="D524">
        <v>8</v>
      </c>
      <c r="E524">
        <v>30</v>
      </c>
      <c r="F524">
        <v>15</v>
      </c>
      <c r="G524" t="s">
        <v>754</v>
      </c>
      <c r="H524">
        <v>59</v>
      </c>
      <c r="I524">
        <v>0</v>
      </c>
      <c r="J524">
        <v>30</v>
      </c>
      <c r="K524">
        <v>30</v>
      </c>
      <c r="L524">
        <v>30</v>
      </c>
      <c r="M524">
        <v>0</v>
      </c>
      <c r="N524" t="str">
        <f t="shared" si="16"/>
        <v>P057</v>
      </c>
      <c r="O524">
        <f t="shared" si="17"/>
        <v>0</v>
      </c>
    </row>
    <row r="525" spans="1:15" x14ac:dyDescent="0.25">
      <c r="A525">
        <v>523</v>
      </c>
      <c r="B525">
        <v>5042</v>
      </c>
      <c r="C525" t="s">
        <v>331</v>
      </c>
      <c r="D525">
        <v>8</v>
      </c>
      <c r="E525">
        <v>90</v>
      </c>
      <c r="F525">
        <v>15</v>
      </c>
      <c r="G525" t="s">
        <v>1083</v>
      </c>
      <c r="H525">
        <v>57</v>
      </c>
      <c r="I525">
        <v>0</v>
      </c>
      <c r="J525">
        <v>999</v>
      </c>
      <c r="K525">
        <v>999</v>
      </c>
      <c r="L525">
        <v>90</v>
      </c>
      <c r="M525">
        <v>0</v>
      </c>
      <c r="N525" t="str">
        <f t="shared" si="16"/>
        <v>P062</v>
      </c>
      <c r="O525">
        <f t="shared" si="17"/>
        <v>0</v>
      </c>
    </row>
    <row r="526" spans="1:15" x14ac:dyDescent="0.25">
      <c r="A526">
        <v>524</v>
      </c>
      <c r="B526">
        <v>5043</v>
      </c>
      <c r="C526" t="s">
        <v>331</v>
      </c>
      <c r="D526">
        <v>8</v>
      </c>
      <c r="E526">
        <v>60</v>
      </c>
      <c r="F526">
        <v>15</v>
      </c>
      <c r="G526" t="s">
        <v>755</v>
      </c>
      <c r="H526">
        <v>75</v>
      </c>
      <c r="I526">
        <v>0</v>
      </c>
      <c r="J526">
        <v>60</v>
      </c>
      <c r="K526">
        <v>60</v>
      </c>
      <c r="L526">
        <v>60</v>
      </c>
      <c r="M526">
        <v>0</v>
      </c>
      <c r="N526" t="str">
        <f t="shared" si="16"/>
        <v>P100</v>
      </c>
      <c r="O526">
        <f t="shared" si="17"/>
        <v>0</v>
      </c>
    </row>
    <row r="527" spans="1:15" x14ac:dyDescent="0.25">
      <c r="A527">
        <v>525</v>
      </c>
      <c r="B527">
        <v>5044</v>
      </c>
      <c r="C527" t="s">
        <v>331</v>
      </c>
      <c r="D527">
        <v>8</v>
      </c>
      <c r="E527">
        <v>60</v>
      </c>
      <c r="F527">
        <v>15</v>
      </c>
      <c r="G527" t="s">
        <v>756</v>
      </c>
      <c r="H527">
        <v>77</v>
      </c>
      <c r="I527">
        <v>0</v>
      </c>
      <c r="J527">
        <v>60</v>
      </c>
      <c r="K527">
        <v>60</v>
      </c>
      <c r="L527">
        <v>60</v>
      </c>
      <c r="M527">
        <v>0</v>
      </c>
      <c r="N527" t="str">
        <f t="shared" si="16"/>
        <v>P100</v>
      </c>
      <c r="O527">
        <f t="shared" si="17"/>
        <v>0</v>
      </c>
    </row>
    <row r="528" spans="1:15" x14ac:dyDescent="0.25">
      <c r="A528">
        <v>526</v>
      </c>
      <c r="B528">
        <v>5045</v>
      </c>
      <c r="C528" t="s">
        <v>331</v>
      </c>
      <c r="D528">
        <v>8</v>
      </c>
      <c r="E528">
        <v>45</v>
      </c>
      <c r="F528">
        <v>15</v>
      </c>
      <c r="G528" t="s">
        <v>1084</v>
      </c>
      <c r="H528">
        <v>118</v>
      </c>
      <c r="I528">
        <v>0</v>
      </c>
      <c r="J528">
        <v>999</v>
      </c>
      <c r="K528">
        <v>999</v>
      </c>
      <c r="L528">
        <v>45</v>
      </c>
      <c r="M528">
        <v>0</v>
      </c>
      <c r="N528" t="str">
        <f t="shared" si="16"/>
        <v>P102</v>
      </c>
      <c r="O528">
        <f t="shared" si="17"/>
        <v>0</v>
      </c>
    </row>
    <row r="529" spans="1:15" x14ac:dyDescent="0.25">
      <c r="A529">
        <v>527</v>
      </c>
      <c r="B529">
        <v>5047</v>
      </c>
      <c r="C529" t="s">
        <v>331</v>
      </c>
      <c r="D529">
        <v>8</v>
      </c>
      <c r="E529">
        <v>30</v>
      </c>
      <c r="F529">
        <v>15</v>
      </c>
      <c r="G529" t="s">
        <v>757</v>
      </c>
      <c r="H529">
        <v>44</v>
      </c>
      <c r="I529">
        <v>0</v>
      </c>
      <c r="J529">
        <v>30</v>
      </c>
      <c r="K529">
        <v>30</v>
      </c>
      <c r="L529">
        <v>30</v>
      </c>
      <c r="M529">
        <v>0</v>
      </c>
      <c r="N529" t="str">
        <f t="shared" si="16"/>
        <v>P202</v>
      </c>
      <c r="O529">
        <f t="shared" si="17"/>
        <v>0</v>
      </c>
    </row>
    <row r="530" spans="1:15" x14ac:dyDescent="0.25">
      <c r="A530">
        <v>528</v>
      </c>
      <c r="B530">
        <v>5048</v>
      </c>
      <c r="C530" t="s">
        <v>331</v>
      </c>
      <c r="D530">
        <v>8</v>
      </c>
      <c r="E530">
        <v>30</v>
      </c>
      <c r="F530">
        <v>15</v>
      </c>
      <c r="G530" t="s">
        <v>758</v>
      </c>
      <c r="H530">
        <v>43</v>
      </c>
      <c r="I530">
        <v>0</v>
      </c>
      <c r="J530">
        <v>30</v>
      </c>
      <c r="K530">
        <v>30</v>
      </c>
      <c r="L530">
        <v>30</v>
      </c>
      <c r="M530">
        <v>0</v>
      </c>
      <c r="N530" t="str">
        <f t="shared" si="16"/>
        <v>P202</v>
      </c>
      <c r="O530">
        <f t="shared" si="17"/>
        <v>0</v>
      </c>
    </row>
    <row r="531" spans="1:15" x14ac:dyDescent="0.25">
      <c r="A531">
        <v>529</v>
      </c>
      <c r="B531">
        <v>5049</v>
      </c>
      <c r="C531" t="s">
        <v>331</v>
      </c>
      <c r="D531">
        <v>8</v>
      </c>
      <c r="E531">
        <v>30</v>
      </c>
      <c r="F531">
        <v>15</v>
      </c>
      <c r="G531" t="s">
        <v>759</v>
      </c>
      <c r="H531">
        <v>29</v>
      </c>
      <c r="I531">
        <v>0</v>
      </c>
      <c r="J531">
        <v>30</v>
      </c>
      <c r="K531">
        <v>30</v>
      </c>
      <c r="L531">
        <v>30</v>
      </c>
      <c r="M531">
        <v>0</v>
      </c>
      <c r="N531" t="str">
        <f t="shared" si="16"/>
        <v>P204</v>
      </c>
      <c r="O531">
        <f t="shared" si="17"/>
        <v>0</v>
      </c>
    </row>
    <row r="532" spans="1:15" x14ac:dyDescent="0.25">
      <c r="A532">
        <v>530</v>
      </c>
      <c r="B532">
        <v>5050</v>
      </c>
      <c r="C532" t="s">
        <v>331</v>
      </c>
      <c r="D532">
        <v>8</v>
      </c>
      <c r="E532">
        <v>30</v>
      </c>
      <c r="F532">
        <v>15</v>
      </c>
      <c r="G532" t="s">
        <v>760</v>
      </c>
      <c r="H532">
        <v>29</v>
      </c>
      <c r="I532">
        <v>0</v>
      </c>
      <c r="J532">
        <v>30</v>
      </c>
      <c r="K532">
        <v>30</v>
      </c>
      <c r="L532">
        <v>30</v>
      </c>
      <c r="M532">
        <v>0</v>
      </c>
      <c r="N532" t="str">
        <f t="shared" si="16"/>
        <v>P204</v>
      </c>
      <c r="O532">
        <f t="shared" si="17"/>
        <v>0</v>
      </c>
    </row>
    <row r="533" spans="1:15" x14ac:dyDescent="0.25">
      <c r="A533">
        <v>531</v>
      </c>
      <c r="B533">
        <v>5051</v>
      </c>
      <c r="C533" t="s">
        <v>331</v>
      </c>
      <c r="D533">
        <v>8</v>
      </c>
      <c r="E533">
        <v>45</v>
      </c>
      <c r="F533">
        <v>15</v>
      </c>
      <c r="G533" t="s">
        <v>761</v>
      </c>
      <c r="H533">
        <v>38</v>
      </c>
      <c r="I533">
        <v>0</v>
      </c>
      <c r="J533">
        <v>36</v>
      </c>
      <c r="K533">
        <v>45</v>
      </c>
      <c r="L533">
        <v>45</v>
      </c>
      <c r="M533">
        <v>0</v>
      </c>
      <c r="N533" t="str">
        <f t="shared" si="16"/>
        <v>P206</v>
      </c>
      <c r="O533">
        <f t="shared" si="17"/>
        <v>0</v>
      </c>
    </row>
    <row r="534" spans="1:15" x14ac:dyDescent="0.25">
      <c r="A534">
        <v>532</v>
      </c>
      <c r="B534">
        <v>5052</v>
      </c>
      <c r="C534" t="s">
        <v>331</v>
      </c>
      <c r="D534">
        <v>8</v>
      </c>
      <c r="E534">
        <v>36</v>
      </c>
      <c r="F534">
        <v>15</v>
      </c>
      <c r="G534" t="s">
        <v>762</v>
      </c>
      <c r="H534">
        <v>35</v>
      </c>
      <c r="I534">
        <v>0</v>
      </c>
      <c r="J534">
        <v>45</v>
      </c>
      <c r="K534">
        <v>45</v>
      </c>
      <c r="L534">
        <v>36</v>
      </c>
      <c r="M534">
        <v>0</v>
      </c>
      <c r="N534" t="str">
        <f t="shared" si="16"/>
        <v>P206</v>
      </c>
      <c r="O534">
        <f t="shared" si="17"/>
        <v>0</v>
      </c>
    </row>
    <row r="535" spans="1:15" x14ac:dyDescent="0.25">
      <c r="A535">
        <v>533</v>
      </c>
      <c r="B535">
        <v>5053</v>
      </c>
      <c r="C535" t="s">
        <v>331</v>
      </c>
      <c r="D535">
        <v>8</v>
      </c>
      <c r="E535">
        <v>90</v>
      </c>
      <c r="F535">
        <v>15</v>
      </c>
      <c r="G535" t="s">
        <v>763</v>
      </c>
      <c r="H535">
        <v>47</v>
      </c>
      <c r="I535">
        <v>0</v>
      </c>
      <c r="J535">
        <v>180</v>
      </c>
      <c r="K535">
        <v>180</v>
      </c>
      <c r="L535">
        <v>90</v>
      </c>
      <c r="M535">
        <v>0</v>
      </c>
      <c r="N535" t="str">
        <f t="shared" si="16"/>
        <v>P212</v>
      </c>
      <c r="O535">
        <f t="shared" si="17"/>
        <v>0</v>
      </c>
    </row>
    <row r="536" spans="1:15" x14ac:dyDescent="0.25">
      <c r="A536">
        <v>534</v>
      </c>
      <c r="B536">
        <v>5054</v>
      </c>
      <c r="C536" t="s">
        <v>331</v>
      </c>
      <c r="D536">
        <v>8</v>
      </c>
      <c r="E536">
        <v>180</v>
      </c>
      <c r="F536">
        <v>15</v>
      </c>
      <c r="G536" t="s">
        <v>764</v>
      </c>
      <c r="H536">
        <v>42</v>
      </c>
      <c r="I536">
        <v>0</v>
      </c>
      <c r="J536">
        <v>90</v>
      </c>
      <c r="K536">
        <v>180</v>
      </c>
      <c r="L536">
        <v>180</v>
      </c>
      <c r="M536">
        <v>0</v>
      </c>
      <c r="N536" t="str">
        <f t="shared" si="16"/>
        <v>P212</v>
      </c>
      <c r="O536">
        <f t="shared" si="17"/>
        <v>0</v>
      </c>
    </row>
    <row r="537" spans="1:15" x14ac:dyDescent="0.25">
      <c r="A537">
        <v>535</v>
      </c>
      <c r="B537">
        <v>5055</v>
      </c>
      <c r="C537" t="s">
        <v>331</v>
      </c>
      <c r="D537">
        <v>8</v>
      </c>
      <c r="E537">
        <v>30</v>
      </c>
      <c r="F537">
        <v>15</v>
      </c>
      <c r="G537" t="s">
        <v>765</v>
      </c>
      <c r="H537">
        <v>51</v>
      </c>
      <c r="I537">
        <v>0</v>
      </c>
      <c r="J537">
        <v>30</v>
      </c>
      <c r="K537">
        <v>30</v>
      </c>
      <c r="L537">
        <v>30</v>
      </c>
      <c r="M537">
        <v>0</v>
      </c>
      <c r="N537" t="str">
        <f t="shared" si="16"/>
        <v>P214</v>
      </c>
      <c r="O537">
        <f t="shared" si="17"/>
        <v>0</v>
      </c>
    </row>
    <row r="538" spans="1:15" x14ac:dyDescent="0.25">
      <c r="A538">
        <v>536</v>
      </c>
      <c r="B538">
        <v>5056</v>
      </c>
      <c r="C538" t="s">
        <v>331</v>
      </c>
      <c r="D538">
        <v>8</v>
      </c>
      <c r="E538">
        <v>30</v>
      </c>
      <c r="F538">
        <v>15</v>
      </c>
      <c r="G538" t="s">
        <v>766</v>
      </c>
      <c r="H538">
        <v>51</v>
      </c>
      <c r="I538">
        <v>0</v>
      </c>
      <c r="J538">
        <v>30</v>
      </c>
      <c r="K538">
        <v>30</v>
      </c>
      <c r="L538">
        <v>30</v>
      </c>
      <c r="M538">
        <v>0</v>
      </c>
      <c r="N538" t="str">
        <f t="shared" si="16"/>
        <v>P214</v>
      </c>
      <c r="O538">
        <f t="shared" si="17"/>
        <v>0</v>
      </c>
    </row>
    <row r="539" spans="1:15" x14ac:dyDescent="0.25">
      <c r="A539">
        <v>537</v>
      </c>
      <c r="B539">
        <v>5057</v>
      </c>
      <c r="C539" t="s">
        <v>331</v>
      </c>
      <c r="D539">
        <v>8</v>
      </c>
      <c r="E539">
        <v>30</v>
      </c>
      <c r="F539">
        <v>15</v>
      </c>
      <c r="G539" t="s">
        <v>767</v>
      </c>
      <c r="H539">
        <v>44</v>
      </c>
      <c r="I539">
        <v>0</v>
      </c>
      <c r="J539">
        <v>36</v>
      </c>
      <c r="K539">
        <v>36</v>
      </c>
      <c r="L539">
        <v>30</v>
      </c>
      <c r="M539">
        <v>0</v>
      </c>
      <c r="N539" t="str">
        <f t="shared" si="16"/>
        <v>P300</v>
      </c>
      <c r="O539">
        <f t="shared" si="17"/>
        <v>0</v>
      </c>
    </row>
    <row r="540" spans="1:15" x14ac:dyDescent="0.25">
      <c r="A540">
        <v>538</v>
      </c>
      <c r="B540">
        <v>5058</v>
      </c>
      <c r="C540" t="s">
        <v>331</v>
      </c>
      <c r="D540">
        <v>8</v>
      </c>
      <c r="E540">
        <v>36</v>
      </c>
      <c r="F540">
        <v>15</v>
      </c>
      <c r="G540" t="s">
        <v>768</v>
      </c>
      <c r="H540">
        <v>45</v>
      </c>
      <c r="I540">
        <v>0</v>
      </c>
      <c r="J540">
        <v>30</v>
      </c>
      <c r="K540">
        <v>36</v>
      </c>
      <c r="L540">
        <v>36</v>
      </c>
      <c r="M540">
        <v>0</v>
      </c>
      <c r="N540" t="str">
        <f t="shared" si="16"/>
        <v>P300</v>
      </c>
      <c r="O540">
        <f t="shared" si="17"/>
        <v>0</v>
      </c>
    </row>
    <row r="541" spans="1:15" x14ac:dyDescent="0.25">
      <c r="A541">
        <v>539</v>
      </c>
      <c r="B541">
        <v>5059</v>
      </c>
      <c r="C541" t="s">
        <v>331</v>
      </c>
      <c r="D541">
        <v>8</v>
      </c>
      <c r="E541">
        <v>30</v>
      </c>
      <c r="F541">
        <v>15</v>
      </c>
      <c r="G541" t="s">
        <v>769</v>
      </c>
      <c r="H541">
        <v>80</v>
      </c>
      <c r="I541">
        <v>0</v>
      </c>
      <c r="J541">
        <v>45</v>
      </c>
      <c r="K541">
        <v>45</v>
      </c>
      <c r="L541">
        <v>30</v>
      </c>
      <c r="M541">
        <v>0</v>
      </c>
      <c r="N541" t="str">
        <f t="shared" si="16"/>
        <v>P400</v>
      </c>
      <c r="O541">
        <f t="shared" si="17"/>
        <v>0</v>
      </c>
    </row>
    <row r="542" spans="1:15" x14ac:dyDescent="0.25">
      <c r="A542">
        <v>540</v>
      </c>
      <c r="B542">
        <v>5060</v>
      </c>
      <c r="C542" t="s">
        <v>331</v>
      </c>
      <c r="D542">
        <v>8</v>
      </c>
      <c r="E542">
        <v>45</v>
      </c>
      <c r="F542">
        <v>15</v>
      </c>
      <c r="G542" t="s">
        <v>770</v>
      </c>
      <c r="H542">
        <v>77</v>
      </c>
      <c r="I542">
        <v>0</v>
      </c>
      <c r="J542">
        <v>30</v>
      </c>
      <c r="K542">
        <v>45</v>
      </c>
      <c r="L542">
        <v>45</v>
      </c>
      <c r="M542">
        <v>0</v>
      </c>
      <c r="N542" t="str">
        <f t="shared" si="16"/>
        <v>P400</v>
      </c>
      <c r="O542">
        <f t="shared" si="17"/>
        <v>0</v>
      </c>
    </row>
    <row r="543" spans="1:15" x14ac:dyDescent="0.25">
      <c r="A543">
        <v>541</v>
      </c>
      <c r="B543">
        <v>5061</v>
      </c>
      <c r="C543" t="s">
        <v>331</v>
      </c>
      <c r="D543">
        <v>8</v>
      </c>
      <c r="E543">
        <v>60</v>
      </c>
      <c r="F543">
        <v>15</v>
      </c>
      <c r="G543" t="s">
        <v>771</v>
      </c>
      <c r="H543">
        <v>97</v>
      </c>
      <c r="I543">
        <v>0</v>
      </c>
      <c r="J543">
        <v>90</v>
      </c>
      <c r="K543">
        <v>90</v>
      </c>
      <c r="L543">
        <v>60</v>
      </c>
      <c r="M543">
        <v>0</v>
      </c>
      <c r="N543" t="str">
        <f t="shared" si="16"/>
        <v>P402</v>
      </c>
      <c r="O543">
        <f t="shared" si="17"/>
        <v>0</v>
      </c>
    </row>
    <row r="544" spans="1:15" x14ac:dyDescent="0.25">
      <c r="A544">
        <v>542</v>
      </c>
      <c r="B544">
        <v>5062</v>
      </c>
      <c r="C544" t="s">
        <v>331</v>
      </c>
      <c r="D544">
        <v>8</v>
      </c>
      <c r="E544">
        <v>90</v>
      </c>
      <c r="F544">
        <v>15</v>
      </c>
      <c r="G544" t="s">
        <v>772</v>
      </c>
      <c r="H544">
        <v>102</v>
      </c>
      <c r="I544">
        <v>0</v>
      </c>
      <c r="J544">
        <v>60</v>
      </c>
      <c r="K544">
        <v>90</v>
      </c>
      <c r="L544">
        <v>90</v>
      </c>
      <c r="M544">
        <v>0</v>
      </c>
      <c r="N544" t="str">
        <f t="shared" si="16"/>
        <v>P402</v>
      </c>
      <c r="O544">
        <f t="shared" si="17"/>
        <v>0</v>
      </c>
    </row>
    <row r="545" spans="1:15" x14ac:dyDescent="0.25">
      <c r="A545">
        <v>543</v>
      </c>
      <c r="B545">
        <v>5063</v>
      </c>
      <c r="C545" t="s">
        <v>331</v>
      </c>
      <c r="D545">
        <v>8</v>
      </c>
      <c r="E545">
        <v>60</v>
      </c>
      <c r="F545">
        <v>15</v>
      </c>
      <c r="G545" t="s">
        <v>773</v>
      </c>
      <c r="H545">
        <v>40</v>
      </c>
      <c r="I545">
        <v>0</v>
      </c>
      <c r="J545">
        <v>60</v>
      </c>
      <c r="K545">
        <v>60</v>
      </c>
      <c r="L545">
        <v>60</v>
      </c>
      <c r="M545">
        <v>0</v>
      </c>
      <c r="N545" t="str">
        <f t="shared" si="16"/>
        <v>P409</v>
      </c>
      <c r="O545">
        <f t="shared" si="17"/>
        <v>0</v>
      </c>
    </row>
    <row r="546" spans="1:15" x14ac:dyDescent="0.25">
      <c r="A546">
        <v>544</v>
      </c>
      <c r="B546">
        <v>5064</v>
      </c>
      <c r="C546" t="s">
        <v>331</v>
      </c>
      <c r="D546">
        <v>8</v>
      </c>
      <c r="E546">
        <v>60</v>
      </c>
      <c r="F546">
        <v>15</v>
      </c>
      <c r="G546" t="s">
        <v>774</v>
      </c>
      <c r="H546">
        <v>40</v>
      </c>
      <c r="I546">
        <v>0</v>
      </c>
      <c r="J546">
        <v>60</v>
      </c>
      <c r="K546">
        <v>60</v>
      </c>
      <c r="L546">
        <v>60</v>
      </c>
      <c r="M546">
        <v>0</v>
      </c>
      <c r="N546" t="str">
        <f t="shared" si="16"/>
        <v>P409</v>
      </c>
      <c r="O546">
        <f t="shared" si="17"/>
        <v>0</v>
      </c>
    </row>
    <row r="547" spans="1:15" x14ac:dyDescent="0.25">
      <c r="A547">
        <v>545</v>
      </c>
      <c r="B547">
        <v>5065</v>
      </c>
      <c r="C547" t="s">
        <v>331</v>
      </c>
      <c r="D547">
        <v>8</v>
      </c>
      <c r="E547">
        <v>36</v>
      </c>
      <c r="F547">
        <v>15</v>
      </c>
      <c r="G547" t="s">
        <v>775</v>
      </c>
      <c r="H547">
        <v>42</v>
      </c>
      <c r="I547">
        <v>0</v>
      </c>
      <c r="J547">
        <v>30</v>
      </c>
      <c r="K547">
        <v>36</v>
      </c>
      <c r="L547">
        <v>36</v>
      </c>
      <c r="M547">
        <v>0</v>
      </c>
      <c r="N547" t="str">
        <f t="shared" si="16"/>
        <v>P410</v>
      </c>
      <c r="O547">
        <f t="shared" si="17"/>
        <v>0</v>
      </c>
    </row>
    <row r="548" spans="1:15" x14ac:dyDescent="0.25">
      <c r="A548">
        <v>546</v>
      </c>
      <c r="B548">
        <v>5066</v>
      </c>
      <c r="C548" t="s">
        <v>331</v>
      </c>
      <c r="D548">
        <v>8</v>
      </c>
      <c r="E548">
        <v>30</v>
      </c>
      <c r="F548">
        <v>15</v>
      </c>
      <c r="G548" t="s">
        <v>776</v>
      </c>
      <c r="H548">
        <v>40</v>
      </c>
      <c r="I548">
        <v>0</v>
      </c>
      <c r="J548">
        <v>36</v>
      </c>
      <c r="K548">
        <v>36</v>
      </c>
      <c r="L548">
        <v>30</v>
      </c>
      <c r="M548">
        <v>0</v>
      </c>
      <c r="N548" t="str">
        <f t="shared" si="16"/>
        <v>P410</v>
      </c>
      <c r="O548">
        <f t="shared" si="17"/>
        <v>0</v>
      </c>
    </row>
    <row r="549" spans="1:15" x14ac:dyDescent="0.25">
      <c r="A549">
        <v>547</v>
      </c>
      <c r="B549">
        <v>5067</v>
      </c>
      <c r="C549" t="s">
        <v>331</v>
      </c>
      <c r="D549">
        <v>8</v>
      </c>
      <c r="E549">
        <v>90</v>
      </c>
      <c r="F549">
        <v>15</v>
      </c>
      <c r="G549" t="s">
        <v>1085</v>
      </c>
      <c r="H549">
        <v>77</v>
      </c>
      <c r="I549">
        <v>0</v>
      </c>
      <c r="J549">
        <v>999</v>
      </c>
      <c r="K549">
        <v>999</v>
      </c>
      <c r="L549">
        <v>90</v>
      </c>
      <c r="M549">
        <v>0</v>
      </c>
      <c r="N549" t="str">
        <f t="shared" si="16"/>
        <v>P475</v>
      </c>
      <c r="O549">
        <f t="shared" si="17"/>
        <v>0</v>
      </c>
    </row>
    <row r="550" spans="1:15" x14ac:dyDescent="0.25">
      <c r="A550">
        <v>548</v>
      </c>
      <c r="B550">
        <v>5070</v>
      </c>
      <c r="C550" t="s">
        <v>331</v>
      </c>
      <c r="D550">
        <v>8</v>
      </c>
      <c r="E550">
        <v>90</v>
      </c>
      <c r="F550">
        <v>15</v>
      </c>
      <c r="G550" t="s">
        <v>1086</v>
      </c>
      <c r="H550">
        <v>50</v>
      </c>
      <c r="I550">
        <v>0</v>
      </c>
      <c r="J550">
        <v>999</v>
      </c>
      <c r="K550">
        <v>999</v>
      </c>
      <c r="L550">
        <v>90</v>
      </c>
      <c r="M550">
        <v>0</v>
      </c>
      <c r="N550" t="str">
        <f t="shared" si="16"/>
        <v>P485</v>
      </c>
      <c r="O550">
        <f t="shared" si="17"/>
        <v>0</v>
      </c>
    </row>
    <row r="551" spans="1:15" x14ac:dyDescent="0.25">
      <c r="A551">
        <v>549</v>
      </c>
      <c r="B551">
        <v>5072</v>
      </c>
      <c r="C551" t="s">
        <v>331</v>
      </c>
      <c r="D551">
        <v>8</v>
      </c>
      <c r="E551">
        <v>30</v>
      </c>
      <c r="F551">
        <v>15</v>
      </c>
      <c r="G551" t="s">
        <v>1087</v>
      </c>
      <c r="H551">
        <v>18</v>
      </c>
      <c r="I551">
        <v>0</v>
      </c>
      <c r="J551">
        <v>999</v>
      </c>
      <c r="K551">
        <v>999</v>
      </c>
      <c r="L551">
        <v>30</v>
      </c>
      <c r="M551">
        <v>0</v>
      </c>
      <c r="N551" t="str">
        <f t="shared" si="16"/>
        <v>P495</v>
      </c>
      <c r="O551">
        <f t="shared" si="17"/>
        <v>0</v>
      </c>
    </row>
    <row r="552" spans="1:15" x14ac:dyDescent="0.25">
      <c r="A552">
        <v>550</v>
      </c>
      <c r="B552">
        <v>5074</v>
      </c>
      <c r="C552" t="s">
        <v>331</v>
      </c>
      <c r="D552">
        <v>8</v>
      </c>
      <c r="E552">
        <v>36</v>
      </c>
      <c r="F552">
        <v>15</v>
      </c>
      <c r="G552" t="s">
        <v>1088</v>
      </c>
      <c r="H552">
        <v>21</v>
      </c>
      <c r="I552">
        <v>0</v>
      </c>
      <c r="J552">
        <v>999</v>
      </c>
      <c r="K552">
        <v>999</v>
      </c>
      <c r="L552">
        <v>36</v>
      </c>
      <c r="M552">
        <v>0</v>
      </c>
      <c r="N552" t="str">
        <f t="shared" si="16"/>
        <v>P497</v>
      </c>
      <c r="O552">
        <f t="shared" si="17"/>
        <v>0</v>
      </c>
    </row>
    <row r="553" spans="1:15" x14ac:dyDescent="0.25">
      <c r="A553">
        <v>551</v>
      </c>
      <c r="B553">
        <v>5075</v>
      </c>
      <c r="C553" t="s">
        <v>331</v>
      </c>
      <c r="D553">
        <v>8</v>
      </c>
      <c r="E553">
        <v>60</v>
      </c>
      <c r="F553">
        <v>15</v>
      </c>
      <c r="G553" t="s">
        <v>777</v>
      </c>
      <c r="H553">
        <v>78</v>
      </c>
      <c r="I553">
        <v>0</v>
      </c>
      <c r="J553">
        <v>60</v>
      </c>
      <c r="K553">
        <v>60</v>
      </c>
      <c r="L553">
        <v>60</v>
      </c>
      <c r="M553">
        <v>0</v>
      </c>
      <c r="N553" t="str">
        <f t="shared" si="16"/>
        <v>P500</v>
      </c>
      <c r="O553">
        <f t="shared" si="17"/>
        <v>0</v>
      </c>
    </row>
    <row r="554" spans="1:15" x14ac:dyDescent="0.25">
      <c r="A554">
        <v>552</v>
      </c>
      <c r="B554">
        <v>5076</v>
      </c>
      <c r="C554" t="s">
        <v>331</v>
      </c>
      <c r="D554">
        <v>8</v>
      </c>
      <c r="E554">
        <v>60</v>
      </c>
      <c r="F554">
        <v>15</v>
      </c>
      <c r="G554" t="s">
        <v>778</v>
      </c>
      <c r="H554">
        <v>83</v>
      </c>
      <c r="I554">
        <v>0</v>
      </c>
      <c r="J554">
        <v>60</v>
      </c>
      <c r="K554">
        <v>60</v>
      </c>
      <c r="L554">
        <v>60</v>
      </c>
      <c r="M554">
        <v>0</v>
      </c>
      <c r="N554" t="str">
        <f t="shared" si="16"/>
        <v>P500</v>
      </c>
      <c r="O554">
        <f t="shared" si="17"/>
        <v>0</v>
      </c>
    </row>
    <row r="555" spans="1:15" x14ac:dyDescent="0.25">
      <c r="A555">
        <v>553</v>
      </c>
      <c r="B555">
        <v>5077</v>
      </c>
      <c r="C555" t="s">
        <v>331</v>
      </c>
      <c r="D555">
        <v>8</v>
      </c>
      <c r="E555">
        <v>60</v>
      </c>
      <c r="F555">
        <v>15</v>
      </c>
      <c r="G555" t="s">
        <v>779</v>
      </c>
      <c r="H555">
        <v>107</v>
      </c>
      <c r="I555">
        <v>0</v>
      </c>
      <c r="J555">
        <v>90</v>
      </c>
      <c r="K555">
        <v>90</v>
      </c>
      <c r="L555">
        <v>60</v>
      </c>
      <c r="M555">
        <v>0</v>
      </c>
      <c r="N555" t="str">
        <f t="shared" si="16"/>
        <v>P501</v>
      </c>
      <c r="O555">
        <f t="shared" si="17"/>
        <v>0</v>
      </c>
    </row>
    <row r="556" spans="1:15" x14ac:dyDescent="0.25">
      <c r="A556">
        <v>554</v>
      </c>
      <c r="B556">
        <v>5078</v>
      </c>
      <c r="C556" t="s">
        <v>331</v>
      </c>
      <c r="D556">
        <v>8</v>
      </c>
      <c r="E556">
        <v>90</v>
      </c>
      <c r="F556">
        <v>15</v>
      </c>
      <c r="G556" t="s">
        <v>780</v>
      </c>
      <c r="H556">
        <v>112</v>
      </c>
      <c r="I556">
        <v>0</v>
      </c>
      <c r="J556">
        <v>90</v>
      </c>
      <c r="K556">
        <v>90</v>
      </c>
      <c r="L556">
        <v>90</v>
      </c>
      <c r="M556">
        <v>0</v>
      </c>
      <c r="N556" t="str">
        <f t="shared" si="16"/>
        <v>P501</v>
      </c>
      <c r="O556">
        <f t="shared" si="17"/>
        <v>0</v>
      </c>
    </row>
    <row r="557" spans="1:15" x14ac:dyDescent="0.25">
      <c r="A557">
        <v>555</v>
      </c>
      <c r="B557">
        <v>5079</v>
      </c>
      <c r="C557" t="s">
        <v>331</v>
      </c>
      <c r="D557">
        <v>8</v>
      </c>
      <c r="E557">
        <v>36</v>
      </c>
      <c r="F557">
        <v>15</v>
      </c>
      <c r="G557" t="s">
        <v>781</v>
      </c>
      <c r="H557">
        <v>47</v>
      </c>
      <c r="I557">
        <v>0</v>
      </c>
      <c r="J557">
        <v>180</v>
      </c>
      <c r="K557">
        <v>72</v>
      </c>
      <c r="L557">
        <v>36</v>
      </c>
      <c r="M557">
        <v>0</v>
      </c>
      <c r="N557" t="str">
        <f t="shared" si="16"/>
        <v>P503</v>
      </c>
      <c r="O557">
        <f t="shared" si="17"/>
        <v>0</v>
      </c>
    </row>
    <row r="558" spans="1:15" x14ac:dyDescent="0.25">
      <c r="A558">
        <v>556</v>
      </c>
      <c r="B558">
        <v>5080</v>
      </c>
      <c r="C558" t="s">
        <v>331</v>
      </c>
      <c r="D558">
        <v>8</v>
      </c>
      <c r="E558">
        <v>180</v>
      </c>
      <c r="F558">
        <v>15</v>
      </c>
      <c r="G558" t="s">
        <v>782</v>
      </c>
      <c r="H558">
        <v>44</v>
      </c>
      <c r="I558">
        <v>0</v>
      </c>
      <c r="J558">
        <v>36</v>
      </c>
      <c r="K558">
        <v>72</v>
      </c>
      <c r="L558">
        <v>180</v>
      </c>
      <c r="M558">
        <v>0</v>
      </c>
      <c r="N558" t="str">
        <f t="shared" si="16"/>
        <v>P503</v>
      </c>
      <c r="O558">
        <f t="shared" si="17"/>
        <v>0</v>
      </c>
    </row>
    <row r="559" spans="1:15" x14ac:dyDescent="0.25">
      <c r="A559">
        <v>557</v>
      </c>
      <c r="B559">
        <v>6001</v>
      </c>
      <c r="C559" t="s">
        <v>783</v>
      </c>
      <c r="D559">
        <v>5</v>
      </c>
      <c r="E559">
        <v>45</v>
      </c>
      <c r="F559">
        <v>15</v>
      </c>
      <c r="G559" t="s">
        <v>959</v>
      </c>
      <c r="H559">
        <v>12</v>
      </c>
      <c r="I559">
        <v>0</v>
      </c>
      <c r="J559">
        <v>180</v>
      </c>
      <c r="K559">
        <v>999</v>
      </c>
      <c r="L559">
        <v>45</v>
      </c>
      <c r="M559">
        <v>0</v>
      </c>
      <c r="N559" t="str">
        <f t="shared" si="16"/>
        <v>RCSE</v>
      </c>
      <c r="O559">
        <f t="shared" si="17"/>
        <v>0</v>
      </c>
    </row>
    <row r="560" spans="1:15" x14ac:dyDescent="0.25">
      <c r="A560">
        <v>558</v>
      </c>
      <c r="B560">
        <v>6004</v>
      </c>
      <c r="C560" t="s">
        <v>783</v>
      </c>
      <c r="D560">
        <v>5</v>
      </c>
      <c r="E560">
        <v>36</v>
      </c>
      <c r="F560">
        <v>15</v>
      </c>
      <c r="G560" t="s">
        <v>785</v>
      </c>
      <c r="H560">
        <v>18</v>
      </c>
      <c r="I560">
        <v>0</v>
      </c>
      <c r="J560">
        <v>999</v>
      </c>
      <c r="K560">
        <v>120</v>
      </c>
      <c r="L560">
        <v>36</v>
      </c>
      <c r="M560">
        <v>0</v>
      </c>
      <c r="N560" t="str">
        <f t="shared" si="16"/>
        <v>RCSL</v>
      </c>
      <c r="O560">
        <f t="shared" si="17"/>
        <v>0</v>
      </c>
    </row>
    <row r="561" spans="1:15" x14ac:dyDescent="0.25">
      <c r="A561">
        <v>559</v>
      </c>
      <c r="B561">
        <v>6005</v>
      </c>
      <c r="C561" t="s">
        <v>783</v>
      </c>
      <c r="D561">
        <v>5</v>
      </c>
      <c r="E561">
        <v>90</v>
      </c>
      <c r="F561">
        <v>15</v>
      </c>
      <c r="G561" t="s">
        <v>960</v>
      </c>
      <c r="H561">
        <v>14</v>
      </c>
      <c r="I561">
        <v>0</v>
      </c>
      <c r="J561">
        <v>90</v>
      </c>
      <c r="K561">
        <v>999</v>
      </c>
      <c r="L561">
        <v>90</v>
      </c>
      <c r="M561">
        <v>0</v>
      </c>
      <c r="N561" t="str">
        <f t="shared" si="16"/>
        <v>RCST</v>
      </c>
      <c r="O561">
        <f t="shared" si="17"/>
        <v>0</v>
      </c>
    </row>
    <row r="562" spans="1:15" x14ac:dyDescent="0.25">
      <c r="A562">
        <v>560</v>
      </c>
      <c r="B562">
        <v>6006</v>
      </c>
      <c r="C562" t="s">
        <v>783</v>
      </c>
      <c r="D562">
        <v>5</v>
      </c>
      <c r="E562">
        <v>90</v>
      </c>
      <c r="F562">
        <v>15</v>
      </c>
      <c r="G562" t="s">
        <v>961</v>
      </c>
      <c r="H562">
        <v>14</v>
      </c>
      <c r="I562">
        <v>0</v>
      </c>
      <c r="J562">
        <v>90</v>
      </c>
      <c r="K562">
        <v>999</v>
      </c>
      <c r="L562">
        <v>90</v>
      </c>
      <c r="M562">
        <v>0</v>
      </c>
      <c r="N562" t="str">
        <f t="shared" si="16"/>
        <v>RCST</v>
      </c>
      <c r="O562">
        <f t="shared" si="17"/>
        <v>0</v>
      </c>
    </row>
    <row r="563" spans="1:15" x14ac:dyDescent="0.25">
      <c r="A563">
        <v>561</v>
      </c>
      <c r="B563">
        <v>6007</v>
      </c>
      <c r="C563" t="s">
        <v>787</v>
      </c>
      <c r="D563">
        <v>2</v>
      </c>
      <c r="E563">
        <v>6</v>
      </c>
      <c r="F563">
        <v>15</v>
      </c>
      <c r="G563" t="s">
        <v>786</v>
      </c>
      <c r="H563">
        <v>19</v>
      </c>
      <c r="I563">
        <v>0</v>
      </c>
      <c r="J563">
        <v>6</v>
      </c>
      <c r="K563">
        <v>10</v>
      </c>
      <c r="L563">
        <v>6</v>
      </c>
      <c r="M563">
        <v>0</v>
      </c>
      <c r="N563" t="str">
        <f t="shared" si="16"/>
        <v>RLSS</v>
      </c>
      <c r="O563">
        <f t="shared" si="17"/>
        <v>0</v>
      </c>
    </row>
    <row r="564" spans="1:15" x14ac:dyDescent="0.25">
      <c r="A564">
        <v>562</v>
      </c>
      <c r="B564">
        <v>6008</v>
      </c>
      <c r="C564" t="s">
        <v>787</v>
      </c>
      <c r="D564">
        <v>2</v>
      </c>
      <c r="E564">
        <v>6</v>
      </c>
      <c r="F564">
        <v>15</v>
      </c>
      <c r="G564" t="s">
        <v>789</v>
      </c>
      <c r="H564">
        <v>19</v>
      </c>
      <c r="I564">
        <v>0</v>
      </c>
      <c r="J564">
        <v>6</v>
      </c>
      <c r="K564">
        <v>10</v>
      </c>
      <c r="L564">
        <v>6</v>
      </c>
      <c r="M564">
        <v>0</v>
      </c>
      <c r="N564" t="str">
        <f t="shared" si="16"/>
        <v>RLSS</v>
      </c>
      <c r="O564">
        <f t="shared" si="17"/>
        <v>0</v>
      </c>
    </row>
    <row r="565" spans="1:15" x14ac:dyDescent="0.25">
      <c r="A565">
        <v>563</v>
      </c>
      <c r="B565">
        <v>6009</v>
      </c>
      <c r="C565" t="s">
        <v>787</v>
      </c>
      <c r="D565">
        <v>2</v>
      </c>
      <c r="E565">
        <v>12</v>
      </c>
      <c r="F565">
        <v>15</v>
      </c>
      <c r="G565" t="s">
        <v>790</v>
      </c>
      <c r="H565">
        <v>6</v>
      </c>
      <c r="I565">
        <v>0</v>
      </c>
      <c r="J565">
        <v>12</v>
      </c>
      <c r="K565">
        <v>12</v>
      </c>
      <c r="L565">
        <v>12</v>
      </c>
      <c r="M565">
        <v>0</v>
      </c>
      <c r="N565" t="str">
        <f t="shared" si="16"/>
        <v>RLTA</v>
      </c>
      <c r="O565">
        <f t="shared" si="17"/>
        <v>0</v>
      </c>
    </row>
    <row r="566" spans="1:15" x14ac:dyDescent="0.25">
      <c r="A566">
        <v>564</v>
      </c>
      <c r="B566">
        <v>6010</v>
      </c>
      <c r="C566" t="s">
        <v>787</v>
      </c>
      <c r="D566">
        <v>2</v>
      </c>
      <c r="E566">
        <v>12</v>
      </c>
      <c r="F566">
        <v>15</v>
      </c>
      <c r="G566" t="s">
        <v>791</v>
      </c>
      <c r="H566">
        <v>6</v>
      </c>
      <c r="I566">
        <v>0</v>
      </c>
      <c r="J566">
        <v>12</v>
      </c>
      <c r="K566">
        <v>12</v>
      </c>
      <c r="L566">
        <v>12</v>
      </c>
      <c r="M566">
        <v>0</v>
      </c>
      <c r="N566" t="str">
        <f t="shared" si="16"/>
        <v>RLTA</v>
      </c>
      <c r="O566">
        <f t="shared" si="17"/>
        <v>0</v>
      </c>
    </row>
    <row r="567" spans="1:15" x14ac:dyDescent="0.25">
      <c r="A567">
        <v>565</v>
      </c>
      <c r="B567">
        <v>6011</v>
      </c>
      <c r="C567" t="s">
        <v>787</v>
      </c>
      <c r="D567">
        <v>2</v>
      </c>
      <c r="E567">
        <v>10</v>
      </c>
      <c r="F567">
        <v>15</v>
      </c>
      <c r="G567" t="s">
        <v>792</v>
      </c>
      <c r="H567">
        <v>2</v>
      </c>
      <c r="I567">
        <v>0</v>
      </c>
      <c r="J567">
        <v>10</v>
      </c>
      <c r="K567">
        <v>10</v>
      </c>
      <c r="L567">
        <v>10</v>
      </c>
      <c r="M567">
        <v>0</v>
      </c>
      <c r="N567" t="str">
        <f t="shared" si="16"/>
        <v>RMON</v>
      </c>
      <c r="O567">
        <f t="shared" si="17"/>
        <v>0</v>
      </c>
    </row>
    <row r="568" spans="1:15" x14ac:dyDescent="0.25">
      <c r="A568">
        <v>566</v>
      </c>
      <c r="B568">
        <v>6012</v>
      </c>
      <c r="C568" t="s">
        <v>787</v>
      </c>
      <c r="D568">
        <v>2</v>
      </c>
      <c r="E568">
        <v>10</v>
      </c>
      <c r="F568">
        <v>15</v>
      </c>
      <c r="G568" t="s">
        <v>793</v>
      </c>
      <c r="H568">
        <v>2</v>
      </c>
      <c r="I568">
        <v>0</v>
      </c>
      <c r="J568">
        <v>10</v>
      </c>
      <c r="K568">
        <v>10</v>
      </c>
      <c r="L568">
        <v>10</v>
      </c>
      <c r="M568">
        <v>0</v>
      </c>
      <c r="N568" t="str">
        <f t="shared" si="16"/>
        <v>RMON</v>
      </c>
      <c r="O568">
        <f t="shared" si="17"/>
        <v>0</v>
      </c>
    </row>
    <row r="569" spans="1:15" x14ac:dyDescent="0.25">
      <c r="A569">
        <v>567</v>
      </c>
      <c r="B569">
        <v>7002</v>
      </c>
      <c r="C569" t="s">
        <v>331</v>
      </c>
      <c r="D569">
        <v>8</v>
      </c>
      <c r="E569">
        <v>11</v>
      </c>
      <c r="F569">
        <v>15</v>
      </c>
      <c r="G569" t="s">
        <v>1089</v>
      </c>
      <c r="H569">
        <v>122</v>
      </c>
      <c r="I569">
        <v>0</v>
      </c>
      <c r="J569">
        <v>999</v>
      </c>
      <c r="K569">
        <v>999</v>
      </c>
      <c r="L569">
        <v>11.3</v>
      </c>
      <c r="M569">
        <v>0</v>
      </c>
      <c r="N569" t="str">
        <f t="shared" si="16"/>
        <v>S510</v>
      </c>
      <c r="O569">
        <f t="shared" si="17"/>
        <v>0</v>
      </c>
    </row>
    <row r="570" spans="1:15" x14ac:dyDescent="0.25">
      <c r="A570">
        <v>568</v>
      </c>
      <c r="B570">
        <v>7005</v>
      </c>
      <c r="C570" t="s">
        <v>331</v>
      </c>
      <c r="D570">
        <v>8</v>
      </c>
      <c r="E570">
        <v>13</v>
      </c>
      <c r="F570">
        <v>15</v>
      </c>
      <c r="G570" t="s">
        <v>795</v>
      </c>
      <c r="H570">
        <v>113</v>
      </c>
      <c r="I570">
        <v>0</v>
      </c>
      <c r="J570">
        <v>999</v>
      </c>
      <c r="K570">
        <v>120</v>
      </c>
      <c r="L570">
        <v>13.8</v>
      </c>
      <c r="M570">
        <v>0</v>
      </c>
      <c r="N570" t="str">
        <f t="shared" si="16"/>
        <v>S511</v>
      </c>
      <c r="O570">
        <f t="shared" si="17"/>
        <v>0</v>
      </c>
    </row>
    <row r="571" spans="1:15" x14ac:dyDescent="0.25">
      <c r="A571">
        <v>569</v>
      </c>
      <c r="B571">
        <v>7009</v>
      </c>
      <c r="C571" t="s">
        <v>331</v>
      </c>
      <c r="D571">
        <v>8</v>
      </c>
      <c r="E571">
        <v>15</v>
      </c>
      <c r="F571">
        <v>15</v>
      </c>
      <c r="G571" t="s">
        <v>797</v>
      </c>
      <c r="H571">
        <v>138</v>
      </c>
      <c r="I571">
        <v>0</v>
      </c>
      <c r="J571">
        <v>999</v>
      </c>
      <c r="K571">
        <v>15</v>
      </c>
      <c r="L571">
        <v>15</v>
      </c>
      <c r="M571">
        <v>0</v>
      </c>
      <c r="N571" t="str">
        <f t="shared" si="16"/>
        <v>S512</v>
      </c>
      <c r="O571">
        <f t="shared" si="17"/>
        <v>0</v>
      </c>
    </row>
    <row r="572" spans="1:15" x14ac:dyDescent="0.25">
      <c r="A572">
        <v>570</v>
      </c>
      <c r="B572">
        <v>7011</v>
      </c>
      <c r="C572" t="s">
        <v>331</v>
      </c>
      <c r="D572">
        <v>8</v>
      </c>
      <c r="E572">
        <v>23</v>
      </c>
      <c r="F572">
        <v>15</v>
      </c>
      <c r="G572" t="s">
        <v>1090</v>
      </c>
      <c r="H572">
        <v>137</v>
      </c>
      <c r="I572">
        <v>0</v>
      </c>
      <c r="J572">
        <v>999</v>
      </c>
      <c r="K572">
        <v>999</v>
      </c>
      <c r="L572">
        <v>23</v>
      </c>
      <c r="M572">
        <v>0</v>
      </c>
      <c r="N572" t="str">
        <f t="shared" si="16"/>
        <v>S513</v>
      </c>
      <c r="O572">
        <f t="shared" si="17"/>
        <v>0</v>
      </c>
    </row>
    <row r="573" spans="1:15" x14ac:dyDescent="0.25">
      <c r="A573">
        <v>571</v>
      </c>
      <c r="B573">
        <v>7014</v>
      </c>
      <c r="C573" t="s">
        <v>331</v>
      </c>
      <c r="D573">
        <v>8</v>
      </c>
      <c r="E573">
        <v>12</v>
      </c>
      <c r="F573">
        <v>15</v>
      </c>
      <c r="G573" t="s">
        <v>799</v>
      </c>
      <c r="H573">
        <v>157</v>
      </c>
      <c r="I573">
        <v>0</v>
      </c>
      <c r="J573">
        <v>999</v>
      </c>
      <c r="K573">
        <v>51</v>
      </c>
      <c r="L573">
        <v>12.860001</v>
      </c>
      <c r="M573">
        <v>1</v>
      </c>
      <c r="N573" t="str">
        <f t="shared" si="16"/>
        <v>S522</v>
      </c>
      <c r="O573">
        <f t="shared" si="17"/>
        <v>1</v>
      </c>
    </row>
    <row r="574" spans="1:15" x14ac:dyDescent="0.25">
      <c r="A574">
        <v>572</v>
      </c>
      <c r="B574">
        <v>7015</v>
      </c>
      <c r="C574" t="s">
        <v>331</v>
      </c>
      <c r="D574">
        <v>8</v>
      </c>
      <c r="E574">
        <v>30</v>
      </c>
      <c r="F574">
        <v>15</v>
      </c>
      <c r="G574" t="s">
        <v>800</v>
      </c>
      <c r="H574">
        <v>146</v>
      </c>
      <c r="I574">
        <v>0</v>
      </c>
      <c r="J574">
        <v>12.860001</v>
      </c>
      <c r="K574">
        <v>25.720001</v>
      </c>
      <c r="L574">
        <v>30</v>
      </c>
      <c r="M574">
        <v>1</v>
      </c>
      <c r="N574" t="str">
        <f t="shared" si="16"/>
        <v>S522</v>
      </c>
      <c r="O574">
        <f t="shared" si="17"/>
        <v>1</v>
      </c>
    </row>
    <row r="575" spans="1:15" x14ac:dyDescent="0.25">
      <c r="A575">
        <v>573</v>
      </c>
      <c r="B575">
        <v>7016</v>
      </c>
      <c r="C575" t="s">
        <v>331</v>
      </c>
      <c r="D575">
        <v>8</v>
      </c>
      <c r="E575">
        <v>13</v>
      </c>
      <c r="F575">
        <v>15</v>
      </c>
      <c r="G575" t="s">
        <v>801</v>
      </c>
      <c r="H575">
        <v>113</v>
      </c>
      <c r="I575">
        <v>0</v>
      </c>
      <c r="J575">
        <v>45</v>
      </c>
      <c r="K575">
        <v>180</v>
      </c>
      <c r="L575">
        <v>13.8</v>
      </c>
      <c r="M575">
        <v>1</v>
      </c>
      <c r="N575" t="str">
        <f t="shared" si="16"/>
        <v>S532</v>
      </c>
      <c r="O575">
        <f t="shared" si="17"/>
        <v>1</v>
      </c>
    </row>
    <row r="576" spans="1:15" x14ac:dyDescent="0.25">
      <c r="A576">
        <v>574</v>
      </c>
      <c r="B576">
        <v>7017</v>
      </c>
      <c r="C576" t="s">
        <v>331</v>
      </c>
      <c r="D576">
        <v>8</v>
      </c>
      <c r="E576">
        <v>45</v>
      </c>
      <c r="F576">
        <v>15</v>
      </c>
      <c r="G576" t="s">
        <v>964</v>
      </c>
      <c r="H576">
        <v>112</v>
      </c>
      <c r="I576">
        <v>0</v>
      </c>
      <c r="J576">
        <v>18</v>
      </c>
      <c r="K576">
        <v>999</v>
      </c>
      <c r="L576">
        <v>45</v>
      </c>
      <c r="M576">
        <v>1</v>
      </c>
      <c r="N576" t="str">
        <f t="shared" si="16"/>
        <v>S532</v>
      </c>
      <c r="O576">
        <f t="shared" si="17"/>
        <v>1</v>
      </c>
    </row>
    <row r="577" spans="1:15" x14ac:dyDescent="0.25">
      <c r="A577">
        <v>575</v>
      </c>
      <c r="B577">
        <v>7018</v>
      </c>
      <c r="C577" t="s">
        <v>331</v>
      </c>
      <c r="D577">
        <v>8</v>
      </c>
      <c r="E577">
        <v>30</v>
      </c>
      <c r="F577">
        <v>15</v>
      </c>
      <c r="G577" t="s">
        <v>802</v>
      </c>
      <c r="H577">
        <v>109</v>
      </c>
      <c r="I577">
        <v>0</v>
      </c>
      <c r="J577">
        <v>30</v>
      </c>
      <c r="K577">
        <v>30</v>
      </c>
      <c r="L577">
        <v>30</v>
      </c>
      <c r="M577">
        <v>1</v>
      </c>
      <c r="N577" t="str">
        <f t="shared" si="16"/>
        <v>S535</v>
      </c>
      <c r="O577">
        <f t="shared" si="17"/>
        <v>1</v>
      </c>
    </row>
    <row r="578" spans="1:15" x14ac:dyDescent="0.25">
      <c r="A578">
        <v>576</v>
      </c>
      <c r="B578">
        <v>7019</v>
      </c>
      <c r="C578" t="s">
        <v>331</v>
      </c>
      <c r="D578">
        <v>8</v>
      </c>
      <c r="E578">
        <v>30</v>
      </c>
      <c r="F578">
        <v>15</v>
      </c>
      <c r="G578" t="s">
        <v>803</v>
      </c>
      <c r="H578">
        <v>104</v>
      </c>
      <c r="I578">
        <v>0</v>
      </c>
      <c r="J578">
        <v>30</v>
      </c>
      <c r="K578">
        <v>30</v>
      </c>
      <c r="L578">
        <v>30</v>
      </c>
      <c r="M578">
        <v>1</v>
      </c>
      <c r="N578" t="str">
        <f t="shared" si="16"/>
        <v>S535</v>
      </c>
      <c r="O578">
        <f t="shared" si="17"/>
        <v>1</v>
      </c>
    </row>
    <row r="579" spans="1:15" x14ac:dyDescent="0.25">
      <c r="A579">
        <v>577</v>
      </c>
      <c r="B579">
        <v>7020</v>
      </c>
      <c r="C579" t="s">
        <v>331</v>
      </c>
      <c r="D579">
        <v>8</v>
      </c>
      <c r="E579">
        <v>26</v>
      </c>
      <c r="F579">
        <v>15</v>
      </c>
      <c r="G579" t="s">
        <v>804</v>
      </c>
      <c r="H579">
        <v>83</v>
      </c>
      <c r="I579">
        <v>0</v>
      </c>
      <c r="J579">
        <v>26</v>
      </c>
      <c r="K579">
        <v>180</v>
      </c>
      <c r="L579">
        <v>26</v>
      </c>
      <c r="M579">
        <v>1</v>
      </c>
      <c r="N579" t="str">
        <f t="shared" ref="N579:N626" si="18">LEFT(G579,LEN(G579)-2)</f>
        <v>S540</v>
      </c>
      <c r="O579">
        <f t="shared" ref="O579:O626" si="19">M579</f>
        <v>1</v>
      </c>
    </row>
    <row r="580" spans="1:15" x14ac:dyDescent="0.25">
      <c r="A580">
        <v>578</v>
      </c>
      <c r="B580">
        <v>7021</v>
      </c>
      <c r="C580" t="s">
        <v>331</v>
      </c>
      <c r="D580">
        <v>8</v>
      </c>
      <c r="E580">
        <v>26</v>
      </c>
      <c r="F580">
        <v>15</v>
      </c>
      <c r="G580" t="s">
        <v>805</v>
      </c>
      <c r="H580">
        <v>64</v>
      </c>
      <c r="I580">
        <v>0</v>
      </c>
      <c r="J580">
        <v>23</v>
      </c>
      <c r="K580">
        <v>120</v>
      </c>
      <c r="L580">
        <v>26</v>
      </c>
      <c r="M580">
        <v>1</v>
      </c>
      <c r="N580" t="str">
        <f t="shared" si="18"/>
        <v>S540</v>
      </c>
      <c r="O580">
        <f t="shared" si="19"/>
        <v>1</v>
      </c>
    </row>
    <row r="581" spans="1:15" x14ac:dyDescent="0.25">
      <c r="A581">
        <v>579</v>
      </c>
      <c r="B581">
        <v>7022</v>
      </c>
      <c r="C581" t="s">
        <v>331</v>
      </c>
      <c r="D581">
        <v>8</v>
      </c>
      <c r="E581">
        <v>16</v>
      </c>
      <c r="F581">
        <v>15</v>
      </c>
      <c r="G581" t="s">
        <v>806</v>
      </c>
      <c r="H581">
        <v>98</v>
      </c>
      <c r="I581">
        <v>0</v>
      </c>
      <c r="J581">
        <v>23</v>
      </c>
      <c r="K581">
        <v>180</v>
      </c>
      <c r="L581">
        <v>16.399999999999899</v>
      </c>
      <c r="M581">
        <v>1</v>
      </c>
      <c r="N581" t="str">
        <f t="shared" si="18"/>
        <v>S541</v>
      </c>
      <c r="O581">
        <f t="shared" si="19"/>
        <v>1</v>
      </c>
    </row>
    <row r="582" spans="1:15" x14ac:dyDescent="0.25">
      <c r="A582">
        <v>580</v>
      </c>
      <c r="B582">
        <v>7023</v>
      </c>
      <c r="C582" t="s">
        <v>331</v>
      </c>
      <c r="D582">
        <v>8</v>
      </c>
      <c r="E582">
        <v>18</v>
      </c>
      <c r="F582">
        <v>15</v>
      </c>
      <c r="G582" t="s">
        <v>807</v>
      </c>
      <c r="H582">
        <v>97</v>
      </c>
      <c r="I582">
        <v>0</v>
      </c>
      <c r="J582">
        <v>20</v>
      </c>
      <c r="K582">
        <v>180</v>
      </c>
      <c r="L582">
        <v>18</v>
      </c>
      <c r="M582">
        <v>1</v>
      </c>
      <c r="N582" t="str">
        <f t="shared" si="18"/>
        <v>S541</v>
      </c>
      <c r="O582">
        <f t="shared" si="19"/>
        <v>1</v>
      </c>
    </row>
    <row r="583" spans="1:15" x14ac:dyDescent="0.25">
      <c r="A583">
        <v>581</v>
      </c>
      <c r="B583">
        <v>7024</v>
      </c>
      <c r="C583" t="s">
        <v>331</v>
      </c>
      <c r="D583">
        <v>8</v>
      </c>
      <c r="E583">
        <v>16</v>
      </c>
      <c r="F583">
        <v>15</v>
      </c>
      <c r="G583" t="s">
        <v>808</v>
      </c>
      <c r="H583">
        <v>114</v>
      </c>
      <c r="I583">
        <v>0</v>
      </c>
      <c r="J583">
        <v>20</v>
      </c>
      <c r="K583">
        <v>45</v>
      </c>
      <c r="L583">
        <v>16.399999999999899</v>
      </c>
      <c r="M583">
        <v>1</v>
      </c>
      <c r="N583" t="str">
        <f t="shared" si="18"/>
        <v>S542</v>
      </c>
      <c r="O583">
        <f t="shared" si="19"/>
        <v>1</v>
      </c>
    </row>
    <row r="584" spans="1:15" x14ac:dyDescent="0.25">
      <c r="A584">
        <v>582</v>
      </c>
      <c r="B584">
        <v>7025</v>
      </c>
      <c r="C584" t="s">
        <v>331</v>
      </c>
      <c r="D584">
        <v>8</v>
      </c>
      <c r="E584">
        <v>18</v>
      </c>
      <c r="F584">
        <v>15</v>
      </c>
      <c r="G584" t="s">
        <v>809</v>
      </c>
      <c r="H584">
        <v>107</v>
      </c>
      <c r="I584">
        <v>0</v>
      </c>
      <c r="J584">
        <v>16.399999999999899</v>
      </c>
      <c r="K584">
        <v>33</v>
      </c>
      <c r="L584">
        <v>18</v>
      </c>
      <c r="M584">
        <v>1</v>
      </c>
      <c r="N584" t="str">
        <f t="shared" si="18"/>
        <v>S542</v>
      </c>
      <c r="O584">
        <f t="shared" si="19"/>
        <v>1</v>
      </c>
    </row>
    <row r="585" spans="1:15" x14ac:dyDescent="0.25">
      <c r="A585">
        <v>583</v>
      </c>
      <c r="B585">
        <v>7026</v>
      </c>
      <c r="C585" t="s">
        <v>331</v>
      </c>
      <c r="D585">
        <v>8</v>
      </c>
      <c r="E585">
        <v>7</v>
      </c>
      <c r="F585">
        <v>15</v>
      </c>
      <c r="G585" t="s">
        <v>810</v>
      </c>
      <c r="H585">
        <v>149</v>
      </c>
      <c r="I585">
        <v>0</v>
      </c>
      <c r="J585">
        <v>8.6000004000000008</v>
      </c>
      <c r="K585">
        <v>12.4</v>
      </c>
      <c r="L585">
        <v>7.8000002000000004</v>
      </c>
      <c r="M585">
        <v>1</v>
      </c>
      <c r="N585" t="str">
        <f t="shared" si="18"/>
        <v>S545</v>
      </c>
      <c r="O585">
        <f t="shared" si="19"/>
        <v>1</v>
      </c>
    </row>
    <row r="586" spans="1:15" x14ac:dyDescent="0.25">
      <c r="A586">
        <v>584</v>
      </c>
      <c r="B586">
        <v>7027</v>
      </c>
      <c r="C586" t="s">
        <v>331</v>
      </c>
      <c r="D586">
        <v>8</v>
      </c>
      <c r="E586">
        <v>10</v>
      </c>
      <c r="F586">
        <v>15</v>
      </c>
      <c r="G586" t="s">
        <v>811</v>
      </c>
      <c r="H586">
        <v>154</v>
      </c>
      <c r="I586">
        <v>0</v>
      </c>
      <c r="J586">
        <v>6.4000000999999997</v>
      </c>
      <c r="K586">
        <v>12.4</v>
      </c>
      <c r="L586">
        <v>10</v>
      </c>
      <c r="M586">
        <v>1</v>
      </c>
      <c r="N586" t="str">
        <f t="shared" si="18"/>
        <v>S545</v>
      </c>
      <c r="O586">
        <f t="shared" si="19"/>
        <v>1</v>
      </c>
    </row>
    <row r="587" spans="1:15" x14ac:dyDescent="0.25">
      <c r="A587">
        <v>585</v>
      </c>
      <c r="B587">
        <v>7030</v>
      </c>
      <c r="C587" t="s">
        <v>331</v>
      </c>
      <c r="D587">
        <v>8</v>
      </c>
      <c r="E587">
        <v>6</v>
      </c>
      <c r="F587">
        <v>15</v>
      </c>
      <c r="G587" t="s">
        <v>1091</v>
      </c>
      <c r="H587">
        <v>76</v>
      </c>
      <c r="I587">
        <v>0</v>
      </c>
      <c r="J587">
        <v>999</v>
      </c>
      <c r="K587">
        <v>999</v>
      </c>
      <c r="L587">
        <v>6</v>
      </c>
      <c r="M587">
        <v>1</v>
      </c>
      <c r="N587" t="str">
        <f t="shared" si="18"/>
        <v>S550</v>
      </c>
      <c r="O587">
        <f t="shared" si="19"/>
        <v>1</v>
      </c>
    </row>
    <row r="588" spans="1:15" x14ac:dyDescent="0.25">
      <c r="A588">
        <v>586</v>
      </c>
      <c r="B588">
        <v>7031</v>
      </c>
      <c r="C588" t="s">
        <v>331</v>
      </c>
      <c r="D588">
        <v>8</v>
      </c>
      <c r="E588">
        <v>11</v>
      </c>
      <c r="F588">
        <v>15</v>
      </c>
      <c r="G588" t="s">
        <v>1092</v>
      </c>
      <c r="H588">
        <v>90</v>
      </c>
      <c r="I588">
        <v>0</v>
      </c>
      <c r="J588">
        <v>999</v>
      </c>
      <c r="K588">
        <v>999</v>
      </c>
      <c r="L588">
        <v>11.3</v>
      </c>
      <c r="M588">
        <v>1</v>
      </c>
      <c r="N588" t="str">
        <f t="shared" si="18"/>
        <v>S550</v>
      </c>
      <c r="O588">
        <f t="shared" si="19"/>
        <v>1</v>
      </c>
    </row>
    <row r="589" spans="1:15" x14ac:dyDescent="0.25">
      <c r="A589">
        <v>587</v>
      </c>
      <c r="B589">
        <v>7034</v>
      </c>
      <c r="C589" t="s">
        <v>331</v>
      </c>
      <c r="D589">
        <v>8</v>
      </c>
      <c r="E589">
        <v>15</v>
      </c>
      <c r="F589">
        <v>15</v>
      </c>
      <c r="G589" t="s">
        <v>1093</v>
      </c>
      <c r="H589">
        <v>102</v>
      </c>
      <c r="I589">
        <v>0</v>
      </c>
      <c r="J589">
        <v>999</v>
      </c>
      <c r="K589">
        <v>999</v>
      </c>
      <c r="L589">
        <v>15</v>
      </c>
      <c r="M589">
        <v>1</v>
      </c>
      <c r="N589" t="str">
        <f t="shared" si="18"/>
        <v>S554</v>
      </c>
      <c r="O589">
        <f t="shared" si="19"/>
        <v>1</v>
      </c>
    </row>
    <row r="590" spans="1:15" x14ac:dyDescent="0.25">
      <c r="A590">
        <v>588</v>
      </c>
      <c r="B590">
        <v>7035</v>
      </c>
      <c r="C590" t="s">
        <v>331</v>
      </c>
      <c r="D590">
        <v>8</v>
      </c>
      <c r="E590">
        <v>36</v>
      </c>
      <c r="F590">
        <v>15</v>
      </c>
      <c r="G590" t="s">
        <v>1094</v>
      </c>
      <c r="H590">
        <v>110</v>
      </c>
      <c r="I590">
        <v>0</v>
      </c>
      <c r="J590">
        <v>999</v>
      </c>
      <c r="K590">
        <v>999</v>
      </c>
      <c r="L590">
        <v>36</v>
      </c>
      <c r="M590">
        <v>1</v>
      </c>
      <c r="N590" t="str">
        <f t="shared" si="18"/>
        <v>S554</v>
      </c>
      <c r="O590">
        <f t="shared" si="19"/>
        <v>1</v>
      </c>
    </row>
    <row r="591" spans="1:15" x14ac:dyDescent="0.25">
      <c r="A591">
        <v>589</v>
      </c>
      <c r="B591">
        <v>7037</v>
      </c>
      <c r="C591" t="s">
        <v>331</v>
      </c>
      <c r="D591">
        <v>8</v>
      </c>
      <c r="E591">
        <v>36</v>
      </c>
      <c r="F591">
        <v>15</v>
      </c>
      <c r="G591" t="s">
        <v>812</v>
      </c>
      <c r="H591">
        <v>170</v>
      </c>
      <c r="I591">
        <v>0</v>
      </c>
      <c r="J591">
        <v>999</v>
      </c>
      <c r="K591">
        <v>180</v>
      </c>
      <c r="L591">
        <v>36</v>
      </c>
      <c r="M591">
        <v>1</v>
      </c>
      <c r="N591" t="str">
        <f t="shared" si="18"/>
        <v>S555</v>
      </c>
      <c r="O591">
        <f t="shared" si="19"/>
        <v>1</v>
      </c>
    </row>
    <row r="592" spans="1:15" x14ac:dyDescent="0.25">
      <c r="A592">
        <v>590</v>
      </c>
      <c r="B592">
        <v>7038</v>
      </c>
      <c r="C592" t="s">
        <v>331</v>
      </c>
      <c r="D592">
        <v>8</v>
      </c>
      <c r="E592">
        <v>30</v>
      </c>
      <c r="F592">
        <v>15</v>
      </c>
      <c r="G592" t="s">
        <v>813</v>
      </c>
      <c r="H592">
        <v>173</v>
      </c>
      <c r="I592">
        <v>0</v>
      </c>
      <c r="J592">
        <v>999</v>
      </c>
      <c r="K592">
        <v>180</v>
      </c>
      <c r="L592">
        <v>30</v>
      </c>
      <c r="M592">
        <v>1</v>
      </c>
      <c r="N592" t="str">
        <f t="shared" si="18"/>
        <v>S556</v>
      </c>
      <c r="O592">
        <f t="shared" si="19"/>
        <v>1</v>
      </c>
    </row>
    <row r="593" spans="1:15" x14ac:dyDescent="0.25">
      <c r="A593">
        <v>591</v>
      </c>
      <c r="B593">
        <v>7040</v>
      </c>
      <c r="C593" t="s">
        <v>331</v>
      </c>
      <c r="D593">
        <v>8</v>
      </c>
      <c r="E593">
        <v>36</v>
      </c>
      <c r="F593">
        <v>15</v>
      </c>
      <c r="G593" t="s">
        <v>815</v>
      </c>
      <c r="H593">
        <v>194</v>
      </c>
      <c r="I593">
        <v>0</v>
      </c>
      <c r="J593">
        <v>30</v>
      </c>
      <c r="K593">
        <v>28</v>
      </c>
      <c r="L593">
        <v>36</v>
      </c>
      <c r="M593">
        <v>1</v>
      </c>
      <c r="N593" t="str">
        <f t="shared" si="18"/>
        <v>S560</v>
      </c>
      <c r="O593">
        <f t="shared" si="19"/>
        <v>1</v>
      </c>
    </row>
    <row r="594" spans="1:15" x14ac:dyDescent="0.25">
      <c r="A594">
        <v>592</v>
      </c>
      <c r="B594">
        <v>7041</v>
      </c>
      <c r="C594" t="s">
        <v>331</v>
      </c>
      <c r="D594">
        <v>8</v>
      </c>
      <c r="E594">
        <v>30</v>
      </c>
      <c r="F594">
        <v>15</v>
      </c>
      <c r="G594" t="s">
        <v>816</v>
      </c>
      <c r="H594">
        <v>192</v>
      </c>
      <c r="I594">
        <v>0</v>
      </c>
      <c r="J594">
        <v>30</v>
      </c>
      <c r="K594">
        <v>30</v>
      </c>
      <c r="L594">
        <v>30</v>
      </c>
      <c r="M594">
        <v>1</v>
      </c>
      <c r="N594" t="str">
        <f t="shared" si="18"/>
        <v>S560</v>
      </c>
      <c r="O594">
        <f t="shared" si="19"/>
        <v>1</v>
      </c>
    </row>
    <row r="595" spans="1:15" x14ac:dyDescent="0.25">
      <c r="A595">
        <v>593</v>
      </c>
      <c r="B595">
        <v>7042</v>
      </c>
      <c r="C595" t="s">
        <v>331</v>
      </c>
      <c r="D595">
        <v>8</v>
      </c>
      <c r="E595">
        <v>30</v>
      </c>
      <c r="F595">
        <v>15</v>
      </c>
      <c r="G595" t="s">
        <v>817</v>
      </c>
      <c r="H595">
        <v>193</v>
      </c>
      <c r="I595">
        <v>0</v>
      </c>
      <c r="J595">
        <v>20</v>
      </c>
      <c r="K595">
        <v>51</v>
      </c>
      <c r="L595">
        <v>30</v>
      </c>
      <c r="M595">
        <v>1</v>
      </c>
      <c r="N595" t="str">
        <f t="shared" si="18"/>
        <v>S566</v>
      </c>
      <c r="O595">
        <f t="shared" si="19"/>
        <v>1</v>
      </c>
    </row>
    <row r="596" spans="1:15" x14ac:dyDescent="0.25">
      <c r="A596">
        <v>594</v>
      </c>
      <c r="B596">
        <v>7043</v>
      </c>
      <c r="C596" t="s">
        <v>331</v>
      </c>
      <c r="D596">
        <v>8</v>
      </c>
      <c r="E596">
        <v>20</v>
      </c>
      <c r="F596">
        <v>15</v>
      </c>
      <c r="G596" t="s">
        <v>818</v>
      </c>
      <c r="H596">
        <v>189</v>
      </c>
      <c r="I596">
        <v>0</v>
      </c>
      <c r="J596">
        <v>36</v>
      </c>
      <c r="K596">
        <v>40</v>
      </c>
      <c r="L596">
        <v>20</v>
      </c>
      <c r="M596">
        <v>1</v>
      </c>
      <c r="N596" t="str">
        <f t="shared" si="18"/>
        <v>S566</v>
      </c>
      <c r="O596">
        <f t="shared" si="19"/>
        <v>1</v>
      </c>
    </row>
    <row r="597" spans="1:15" x14ac:dyDescent="0.25">
      <c r="A597">
        <v>595</v>
      </c>
      <c r="B597">
        <v>7045</v>
      </c>
      <c r="C597" t="s">
        <v>331</v>
      </c>
      <c r="D597">
        <v>8</v>
      </c>
      <c r="E597">
        <v>30</v>
      </c>
      <c r="F597">
        <v>15</v>
      </c>
      <c r="G597" t="s">
        <v>820</v>
      </c>
      <c r="H597">
        <v>124</v>
      </c>
      <c r="I597">
        <v>0</v>
      </c>
      <c r="J597">
        <v>999</v>
      </c>
      <c r="K597">
        <v>120</v>
      </c>
      <c r="L597">
        <v>30</v>
      </c>
      <c r="M597">
        <v>1</v>
      </c>
      <c r="N597" t="str">
        <f t="shared" si="18"/>
        <v>S567</v>
      </c>
      <c r="O597">
        <f t="shared" si="19"/>
        <v>1</v>
      </c>
    </row>
    <row r="598" spans="1:15" x14ac:dyDescent="0.25">
      <c r="A598">
        <v>596</v>
      </c>
      <c r="B598">
        <v>7046</v>
      </c>
      <c r="C598" t="s">
        <v>331</v>
      </c>
      <c r="D598">
        <v>8</v>
      </c>
      <c r="E598">
        <v>30</v>
      </c>
      <c r="F598">
        <v>15</v>
      </c>
      <c r="G598" t="s">
        <v>821</v>
      </c>
      <c r="H598">
        <v>132</v>
      </c>
      <c r="I598">
        <v>0</v>
      </c>
      <c r="J598">
        <v>30</v>
      </c>
      <c r="K598">
        <v>30</v>
      </c>
      <c r="L598">
        <v>30</v>
      </c>
      <c r="M598">
        <v>0</v>
      </c>
      <c r="N598" t="str">
        <f t="shared" si="18"/>
        <v>S574</v>
      </c>
      <c r="O598">
        <f t="shared" si="19"/>
        <v>0</v>
      </c>
    </row>
    <row r="599" spans="1:15" x14ac:dyDescent="0.25">
      <c r="A599">
        <v>597</v>
      </c>
      <c r="B599">
        <v>7047</v>
      </c>
      <c r="C599" t="s">
        <v>331</v>
      </c>
      <c r="D599">
        <v>8</v>
      </c>
      <c r="E599">
        <v>30</v>
      </c>
      <c r="F599">
        <v>15</v>
      </c>
      <c r="G599" t="s">
        <v>822</v>
      </c>
      <c r="H599">
        <v>130</v>
      </c>
      <c r="I599">
        <v>0</v>
      </c>
      <c r="J599">
        <v>30</v>
      </c>
      <c r="K599">
        <v>30</v>
      </c>
      <c r="L599">
        <v>30</v>
      </c>
      <c r="M599">
        <v>0</v>
      </c>
      <c r="N599" t="str">
        <f t="shared" si="18"/>
        <v>S574</v>
      </c>
      <c r="O599">
        <f t="shared" si="19"/>
        <v>0</v>
      </c>
    </row>
    <row r="600" spans="1:15" x14ac:dyDescent="0.25">
      <c r="A600">
        <v>598</v>
      </c>
      <c r="B600">
        <v>7049</v>
      </c>
      <c r="C600" t="s">
        <v>331</v>
      </c>
      <c r="D600">
        <v>8</v>
      </c>
      <c r="E600">
        <v>16</v>
      </c>
      <c r="F600">
        <v>15</v>
      </c>
      <c r="G600" t="s">
        <v>1095</v>
      </c>
      <c r="H600">
        <v>103</v>
      </c>
      <c r="I600">
        <v>0</v>
      </c>
      <c r="J600">
        <v>999</v>
      </c>
      <c r="K600">
        <v>999</v>
      </c>
      <c r="L600">
        <v>16.359998999999899</v>
      </c>
      <c r="M600">
        <v>0</v>
      </c>
      <c r="N600" t="str">
        <f t="shared" si="18"/>
        <v>S577</v>
      </c>
      <c r="O600">
        <f t="shared" si="19"/>
        <v>0</v>
      </c>
    </row>
    <row r="601" spans="1:15" x14ac:dyDescent="0.25">
      <c r="A601">
        <v>599</v>
      </c>
      <c r="B601">
        <v>7050</v>
      </c>
      <c r="C601" t="s">
        <v>331</v>
      </c>
      <c r="D601">
        <v>8</v>
      </c>
      <c r="E601">
        <v>30</v>
      </c>
      <c r="F601">
        <v>15</v>
      </c>
      <c r="G601" t="s">
        <v>1096</v>
      </c>
      <c r="H601">
        <v>160</v>
      </c>
      <c r="I601">
        <v>0</v>
      </c>
      <c r="J601">
        <v>999</v>
      </c>
      <c r="K601">
        <v>999</v>
      </c>
      <c r="L601">
        <v>30</v>
      </c>
      <c r="M601">
        <v>0</v>
      </c>
      <c r="N601" t="str">
        <f t="shared" si="18"/>
        <v>S578</v>
      </c>
      <c r="O601">
        <f t="shared" si="19"/>
        <v>0</v>
      </c>
    </row>
    <row r="602" spans="1:15" x14ac:dyDescent="0.25">
      <c r="A602">
        <v>600</v>
      </c>
      <c r="B602">
        <v>7052</v>
      </c>
      <c r="C602" t="s">
        <v>331</v>
      </c>
      <c r="D602">
        <v>8</v>
      </c>
      <c r="E602">
        <v>90</v>
      </c>
      <c r="F602">
        <v>15</v>
      </c>
      <c r="G602" t="s">
        <v>823</v>
      </c>
      <c r="H602">
        <v>42</v>
      </c>
      <c r="I602">
        <v>0</v>
      </c>
      <c r="J602">
        <v>45</v>
      </c>
      <c r="K602">
        <v>120</v>
      </c>
      <c r="L602">
        <v>90</v>
      </c>
      <c r="M602">
        <v>0</v>
      </c>
      <c r="N602" t="str">
        <f t="shared" si="18"/>
        <v>S580</v>
      </c>
      <c r="O602">
        <f t="shared" si="19"/>
        <v>0</v>
      </c>
    </row>
    <row r="603" spans="1:15" x14ac:dyDescent="0.25">
      <c r="A603">
        <v>601</v>
      </c>
      <c r="B603">
        <v>7053</v>
      </c>
      <c r="C603" t="s">
        <v>331</v>
      </c>
      <c r="D603">
        <v>8</v>
      </c>
      <c r="E603">
        <v>26</v>
      </c>
      <c r="F603">
        <v>15</v>
      </c>
      <c r="G603" t="s">
        <v>967</v>
      </c>
      <c r="H603">
        <v>44</v>
      </c>
      <c r="I603">
        <v>0</v>
      </c>
      <c r="J603">
        <v>90</v>
      </c>
      <c r="K603">
        <v>999</v>
      </c>
      <c r="L603">
        <v>26</v>
      </c>
      <c r="M603">
        <v>0</v>
      </c>
      <c r="N603" t="str">
        <f t="shared" si="18"/>
        <v>S580</v>
      </c>
      <c r="O603">
        <f t="shared" si="19"/>
        <v>0</v>
      </c>
    </row>
    <row r="604" spans="1:15" x14ac:dyDescent="0.25">
      <c r="A604">
        <v>602</v>
      </c>
      <c r="B604">
        <v>7055</v>
      </c>
      <c r="C604" t="s">
        <v>331</v>
      </c>
      <c r="D604">
        <v>8</v>
      </c>
      <c r="E604">
        <v>30</v>
      </c>
      <c r="F604">
        <v>15</v>
      </c>
      <c r="G604" t="s">
        <v>1097</v>
      </c>
      <c r="H604">
        <v>138</v>
      </c>
      <c r="I604">
        <v>0</v>
      </c>
      <c r="J604">
        <v>999</v>
      </c>
      <c r="K604">
        <v>999</v>
      </c>
      <c r="L604">
        <v>30</v>
      </c>
      <c r="M604">
        <v>0</v>
      </c>
      <c r="N604" t="str">
        <f t="shared" si="18"/>
        <v>S586</v>
      </c>
      <c r="O604">
        <f t="shared" si="19"/>
        <v>0</v>
      </c>
    </row>
    <row r="605" spans="1:15" x14ac:dyDescent="0.25">
      <c r="A605">
        <v>603</v>
      </c>
      <c r="B605">
        <v>7056</v>
      </c>
      <c r="C605" t="s">
        <v>331</v>
      </c>
      <c r="D605">
        <v>8</v>
      </c>
      <c r="E605">
        <v>36</v>
      </c>
      <c r="F605">
        <v>15</v>
      </c>
      <c r="G605" t="s">
        <v>824</v>
      </c>
      <c r="H605">
        <v>158</v>
      </c>
      <c r="I605">
        <v>0</v>
      </c>
      <c r="J605">
        <v>18</v>
      </c>
      <c r="K605">
        <v>20</v>
      </c>
      <c r="L605">
        <v>36</v>
      </c>
      <c r="M605">
        <v>0</v>
      </c>
      <c r="N605" t="str">
        <f t="shared" si="18"/>
        <v>S590</v>
      </c>
      <c r="O605">
        <f t="shared" si="19"/>
        <v>0</v>
      </c>
    </row>
    <row r="606" spans="1:15" x14ac:dyDescent="0.25">
      <c r="A606">
        <v>604</v>
      </c>
      <c r="B606">
        <v>7057</v>
      </c>
      <c r="C606" t="s">
        <v>331</v>
      </c>
      <c r="D606">
        <v>8</v>
      </c>
      <c r="E606">
        <v>18</v>
      </c>
      <c r="F606">
        <v>15</v>
      </c>
      <c r="G606" t="s">
        <v>825</v>
      </c>
      <c r="H606">
        <v>155</v>
      </c>
      <c r="I606">
        <v>0</v>
      </c>
      <c r="J606">
        <v>36</v>
      </c>
      <c r="K606">
        <v>20</v>
      </c>
      <c r="L606">
        <v>18</v>
      </c>
      <c r="M606">
        <v>0</v>
      </c>
      <c r="N606" t="str">
        <f t="shared" si="18"/>
        <v>S590</v>
      </c>
      <c r="O606">
        <f t="shared" si="19"/>
        <v>0</v>
      </c>
    </row>
    <row r="607" spans="1:15" x14ac:dyDescent="0.25">
      <c r="A607">
        <v>605</v>
      </c>
      <c r="B607">
        <v>7059</v>
      </c>
      <c r="C607" t="s">
        <v>331</v>
      </c>
      <c r="D607">
        <v>8</v>
      </c>
      <c r="E607">
        <v>30</v>
      </c>
      <c r="F607">
        <v>15</v>
      </c>
      <c r="G607" t="s">
        <v>1098</v>
      </c>
      <c r="H607">
        <v>178</v>
      </c>
      <c r="I607">
        <v>0</v>
      </c>
      <c r="J607">
        <v>999</v>
      </c>
      <c r="K607">
        <v>999</v>
      </c>
      <c r="L607">
        <v>30</v>
      </c>
      <c r="M607">
        <v>0</v>
      </c>
      <c r="N607" t="str">
        <f t="shared" si="18"/>
        <v>S592</v>
      </c>
      <c r="O607">
        <f t="shared" si="19"/>
        <v>0</v>
      </c>
    </row>
    <row r="608" spans="1:15" x14ac:dyDescent="0.25">
      <c r="A608">
        <v>606</v>
      </c>
      <c r="B608">
        <v>7060</v>
      </c>
      <c r="C608" t="s">
        <v>331</v>
      </c>
      <c r="D608">
        <v>8</v>
      </c>
      <c r="E608">
        <v>30</v>
      </c>
      <c r="F608">
        <v>15</v>
      </c>
      <c r="G608" t="s">
        <v>1099</v>
      </c>
      <c r="H608">
        <v>203</v>
      </c>
      <c r="I608">
        <v>0</v>
      </c>
      <c r="J608">
        <v>999</v>
      </c>
      <c r="K608">
        <v>999</v>
      </c>
      <c r="L608">
        <v>30</v>
      </c>
      <c r="M608">
        <v>0</v>
      </c>
      <c r="N608" t="str">
        <f t="shared" si="18"/>
        <v>S594</v>
      </c>
      <c r="O608">
        <f t="shared" si="19"/>
        <v>0</v>
      </c>
    </row>
    <row r="609" spans="1:15" x14ac:dyDescent="0.25">
      <c r="A609">
        <v>607</v>
      </c>
      <c r="B609">
        <v>7063</v>
      </c>
      <c r="C609" t="s">
        <v>331</v>
      </c>
      <c r="D609">
        <v>8</v>
      </c>
      <c r="E609">
        <v>45</v>
      </c>
      <c r="F609">
        <v>15</v>
      </c>
      <c r="G609" t="s">
        <v>1100</v>
      </c>
      <c r="H609">
        <v>189</v>
      </c>
      <c r="I609">
        <v>0</v>
      </c>
      <c r="J609">
        <v>999</v>
      </c>
      <c r="K609">
        <v>999</v>
      </c>
      <c r="L609">
        <v>45</v>
      </c>
      <c r="M609">
        <v>0</v>
      </c>
      <c r="N609" t="str">
        <f t="shared" si="18"/>
        <v>S595</v>
      </c>
      <c r="O609">
        <f t="shared" si="19"/>
        <v>0</v>
      </c>
    </row>
    <row r="610" spans="1:15" x14ac:dyDescent="0.25">
      <c r="A610">
        <v>608</v>
      </c>
      <c r="B610">
        <v>7064</v>
      </c>
      <c r="C610" t="s">
        <v>331</v>
      </c>
      <c r="D610">
        <v>8</v>
      </c>
      <c r="E610">
        <v>30</v>
      </c>
      <c r="F610">
        <v>15</v>
      </c>
      <c r="G610" t="s">
        <v>1101</v>
      </c>
      <c r="H610">
        <v>16</v>
      </c>
      <c r="I610">
        <v>0</v>
      </c>
      <c r="J610">
        <v>999</v>
      </c>
      <c r="K610">
        <v>999</v>
      </c>
      <c r="L610">
        <v>30</v>
      </c>
      <c r="M610">
        <v>0</v>
      </c>
      <c r="N610" t="str">
        <f t="shared" si="18"/>
        <v>S596</v>
      </c>
      <c r="O610">
        <f t="shared" si="19"/>
        <v>0</v>
      </c>
    </row>
    <row r="611" spans="1:15" x14ac:dyDescent="0.25">
      <c r="A611">
        <v>609</v>
      </c>
      <c r="B611">
        <v>8002</v>
      </c>
      <c r="C611" t="s">
        <v>827</v>
      </c>
      <c r="D611">
        <v>3</v>
      </c>
      <c r="E611">
        <v>25</v>
      </c>
      <c r="F611">
        <v>15</v>
      </c>
      <c r="G611" t="s">
        <v>1102</v>
      </c>
      <c r="H611">
        <v>1</v>
      </c>
      <c r="I611">
        <v>0</v>
      </c>
      <c r="J611">
        <v>999</v>
      </c>
      <c r="K611">
        <v>999</v>
      </c>
      <c r="L611">
        <v>25.710000999999899</v>
      </c>
      <c r="M611">
        <v>0</v>
      </c>
      <c r="N611" t="str">
        <f t="shared" si="18"/>
        <v>WBPO</v>
      </c>
      <c r="O611">
        <f t="shared" si="19"/>
        <v>0</v>
      </c>
    </row>
    <row r="612" spans="1:15" x14ac:dyDescent="0.25">
      <c r="A612">
        <v>610</v>
      </c>
      <c r="B612">
        <v>8003</v>
      </c>
      <c r="C612" t="s">
        <v>827</v>
      </c>
      <c r="D612">
        <v>3</v>
      </c>
      <c r="E612">
        <v>45</v>
      </c>
      <c r="F612">
        <v>15</v>
      </c>
      <c r="G612" t="s">
        <v>826</v>
      </c>
      <c r="H612">
        <v>1</v>
      </c>
      <c r="I612">
        <v>0</v>
      </c>
      <c r="J612">
        <v>45</v>
      </c>
      <c r="K612">
        <v>45</v>
      </c>
      <c r="L612">
        <v>45</v>
      </c>
      <c r="M612">
        <v>0</v>
      </c>
      <c r="N612" t="str">
        <f t="shared" si="18"/>
        <v>WEBW</v>
      </c>
      <c r="O612">
        <f t="shared" si="19"/>
        <v>0</v>
      </c>
    </row>
    <row r="613" spans="1:15" x14ac:dyDescent="0.25">
      <c r="A613">
        <v>611</v>
      </c>
      <c r="B613">
        <v>8004</v>
      </c>
      <c r="C613" t="s">
        <v>827</v>
      </c>
      <c r="D613">
        <v>3</v>
      </c>
      <c r="E613">
        <v>36</v>
      </c>
      <c r="F613">
        <v>15</v>
      </c>
      <c r="G613" t="s">
        <v>829</v>
      </c>
      <c r="H613">
        <v>1</v>
      </c>
      <c r="I613">
        <v>0</v>
      </c>
      <c r="J613">
        <v>36</v>
      </c>
      <c r="K613">
        <v>36</v>
      </c>
      <c r="L613">
        <v>36</v>
      </c>
      <c r="M613">
        <v>0</v>
      </c>
      <c r="N613" t="str">
        <f t="shared" si="18"/>
        <v>WEBW</v>
      </c>
      <c r="O613">
        <f t="shared" si="19"/>
        <v>0</v>
      </c>
    </row>
    <row r="614" spans="1:15" x14ac:dyDescent="0.25">
      <c r="A614">
        <v>612</v>
      </c>
      <c r="B614">
        <v>8005</v>
      </c>
      <c r="C614" t="s">
        <v>827</v>
      </c>
      <c r="D614">
        <v>3</v>
      </c>
      <c r="E614">
        <v>45</v>
      </c>
      <c r="F614">
        <v>15</v>
      </c>
      <c r="G614" t="s">
        <v>830</v>
      </c>
      <c r="H614">
        <v>3</v>
      </c>
      <c r="I614">
        <v>0</v>
      </c>
      <c r="J614">
        <v>45</v>
      </c>
      <c r="K614">
        <v>45</v>
      </c>
      <c r="L614">
        <v>45</v>
      </c>
      <c r="M614">
        <v>0</v>
      </c>
      <c r="N614" t="str">
        <f t="shared" si="18"/>
        <v>WEDK</v>
      </c>
      <c r="O614">
        <f t="shared" si="19"/>
        <v>0</v>
      </c>
    </row>
    <row r="615" spans="1:15" x14ac:dyDescent="0.25">
      <c r="A615">
        <v>613</v>
      </c>
      <c r="B615">
        <v>8006</v>
      </c>
      <c r="C615" t="s">
        <v>827</v>
      </c>
      <c r="D615">
        <v>3</v>
      </c>
      <c r="E615">
        <v>45</v>
      </c>
      <c r="F615">
        <v>15</v>
      </c>
      <c r="G615" t="s">
        <v>831</v>
      </c>
      <c r="H615">
        <v>3</v>
      </c>
      <c r="I615">
        <v>0</v>
      </c>
      <c r="J615">
        <v>45</v>
      </c>
      <c r="K615">
        <v>45</v>
      </c>
      <c r="L615">
        <v>45</v>
      </c>
      <c r="M615">
        <v>0</v>
      </c>
      <c r="N615" t="str">
        <f t="shared" si="18"/>
        <v>WEDK</v>
      </c>
      <c r="O615">
        <f t="shared" si="19"/>
        <v>0</v>
      </c>
    </row>
    <row r="616" spans="1:15" x14ac:dyDescent="0.25">
      <c r="A616">
        <v>614</v>
      </c>
      <c r="B616">
        <v>8007</v>
      </c>
      <c r="C616" t="s">
        <v>827</v>
      </c>
      <c r="D616">
        <v>3</v>
      </c>
      <c r="E616">
        <v>45</v>
      </c>
      <c r="F616">
        <v>15</v>
      </c>
      <c r="G616" t="s">
        <v>832</v>
      </c>
      <c r="H616">
        <v>1</v>
      </c>
      <c r="I616">
        <v>0</v>
      </c>
      <c r="J616">
        <v>45</v>
      </c>
      <c r="K616">
        <v>45</v>
      </c>
      <c r="L616">
        <v>45</v>
      </c>
      <c r="M616">
        <v>0</v>
      </c>
      <c r="N616" t="str">
        <f t="shared" si="18"/>
        <v>WFNS</v>
      </c>
      <c r="O616">
        <f t="shared" si="19"/>
        <v>0</v>
      </c>
    </row>
    <row r="617" spans="1:15" x14ac:dyDescent="0.25">
      <c r="A617">
        <v>615</v>
      </c>
      <c r="B617">
        <v>8008</v>
      </c>
      <c r="C617" t="s">
        <v>827</v>
      </c>
      <c r="D617">
        <v>3</v>
      </c>
      <c r="E617">
        <v>36</v>
      </c>
      <c r="F617">
        <v>15</v>
      </c>
      <c r="G617" t="s">
        <v>833</v>
      </c>
      <c r="H617">
        <v>1</v>
      </c>
      <c r="I617">
        <v>0</v>
      </c>
      <c r="J617">
        <v>36</v>
      </c>
      <c r="K617">
        <v>36</v>
      </c>
      <c r="L617">
        <v>36</v>
      </c>
      <c r="M617">
        <v>0</v>
      </c>
      <c r="N617" t="str">
        <f t="shared" si="18"/>
        <v>WFNS</v>
      </c>
      <c r="O617">
        <f t="shared" si="19"/>
        <v>0</v>
      </c>
    </row>
    <row r="618" spans="1:15" x14ac:dyDescent="0.25">
      <c r="A618">
        <v>616</v>
      </c>
      <c r="B618">
        <v>8009</v>
      </c>
      <c r="C618" t="s">
        <v>827</v>
      </c>
      <c r="D618">
        <v>3</v>
      </c>
      <c r="E618">
        <v>45</v>
      </c>
      <c r="F618">
        <v>15</v>
      </c>
      <c r="G618" t="s">
        <v>834</v>
      </c>
      <c r="H618">
        <v>1</v>
      </c>
      <c r="I618">
        <v>0</v>
      </c>
      <c r="J618">
        <v>45</v>
      </c>
      <c r="K618">
        <v>45</v>
      </c>
      <c r="L618">
        <v>45</v>
      </c>
      <c r="M618">
        <v>0</v>
      </c>
      <c r="N618" t="str">
        <f t="shared" si="18"/>
        <v>WFNV</v>
      </c>
      <c r="O618">
        <f t="shared" si="19"/>
        <v>0</v>
      </c>
    </row>
    <row r="619" spans="1:15" x14ac:dyDescent="0.25">
      <c r="A619">
        <v>617</v>
      </c>
      <c r="B619">
        <v>8010</v>
      </c>
      <c r="C619" t="s">
        <v>827</v>
      </c>
      <c r="D619">
        <v>3</v>
      </c>
      <c r="E619">
        <v>36</v>
      </c>
      <c r="F619">
        <v>15</v>
      </c>
      <c r="G619" t="s">
        <v>835</v>
      </c>
      <c r="H619">
        <v>1</v>
      </c>
      <c r="I619">
        <v>0</v>
      </c>
      <c r="J619">
        <v>36</v>
      </c>
      <c r="K619">
        <v>36</v>
      </c>
      <c r="L619">
        <v>36</v>
      </c>
      <c r="M619">
        <v>0</v>
      </c>
      <c r="N619" t="str">
        <f t="shared" si="18"/>
        <v>WFNV</v>
      </c>
      <c r="O619">
        <f t="shared" si="19"/>
        <v>0</v>
      </c>
    </row>
    <row r="620" spans="1:15" x14ac:dyDescent="0.25">
      <c r="A620">
        <v>618</v>
      </c>
      <c r="B620">
        <v>8011</v>
      </c>
      <c r="C620" t="s">
        <v>827</v>
      </c>
      <c r="D620">
        <v>3</v>
      </c>
      <c r="E620">
        <v>60</v>
      </c>
      <c r="F620">
        <v>15</v>
      </c>
      <c r="G620" t="s">
        <v>836</v>
      </c>
      <c r="H620">
        <v>2</v>
      </c>
      <c r="I620">
        <v>0</v>
      </c>
      <c r="J620">
        <v>60</v>
      </c>
      <c r="K620">
        <v>60</v>
      </c>
      <c r="L620">
        <v>60</v>
      </c>
      <c r="M620">
        <v>0</v>
      </c>
      <c r="N620" t="str">
        <f t="shared" si="18"/>
        <v>WPDT</v>
      </c>
      <c r="O620">
        <f t="shared" si="19"/>
        <v>0</v>
      </c>
    </row>
    <row r="621" spans="1:15" x14ac:dyDescent="0.25">
      <c r="A621">
        <v>619</v>
      </c>
      <c r="B621">
        <v>8012</v>
      </c>
      <c r="C621" t="s">
        <v>827</v>
      </c>
      <c r="D621">
        <v>3</v>
      </c>
      <c r="E621">
        <v>60</v>
      </c>
      <c r="F621">
        <v>15</v>
      </c>
      <c r="G621" t="s">
        <v>837</v>
      </c>
      <c r="H621">
        <v>2</v>
      </c>
      <c r="I621">
        <v>0</v>
      </c>
      <c r="J621">
        <v>60</v>
      </c>
      <c r="K621">
        <v>60</v>
      </c>
      <c r="L621">
        <v>60</v>
      </c>
      <c r="M621">
        <v>0</v>
      </c>
      <c r="N621" t="str">
        <f t="shared" si="18"/>
        <v>WPDT</v>
      </c>
      <c r="O621">
        <f t="shared" si="19"/>
        <v>0</v>
      </c>
    </row>
    <row r="622" spans="1:15" x14ac:dyDescent="0.25">
      <c r="A622">
        <v>620</v>
      </c>
      <c r="B622">
        <v>8013</v>
      </c>
      <c r="C622" t="s">
        <v>827</v>
      </c>
      <c r="D622">
        <v>3</v>
      </c>
      <c r="E622">
        <v>30</v>
      </c>
      <c r="F622">
        <v>15</v>
      </c>
      <c r="G622" t="s">
        <v>1103</v>
      </c>
      <c r="H622">
        <v>1</v>
      </c>
      <c r="I622">
        <v>0</v>
      </c>
      <c r="J622">
        <v>999</v>
      </c>
      <c r="K622">
        <v>999</v>
      </c>
      <c r="L622">
        <v>30</v>
      </c>
      <c r="M622">
        <v>0</v>
      </c>
      <c r="N622" t="str">
        <f t="shared" si="18"/>
        <v>WPOB</v>
      </c>
      <c r="O622">
        <f t="shared" si="19"/>
        <v>0</v>
      </c>
    </row>
    <row r="623" spans="1:15" x14ac:dyDescent="0.25">
      <c r="A623">
        <v>621</v>
      </c>
      <c r="B623">
        <v>8015</v>
      </c>
      <c r="C623" t="s">
        <v>827</v>
      </c>
      <c r="D623">
        <v>3</v>
      </c>
      <c r="E623">
        <v>60</v>
      </c>
      <c r="F623">
        <v>15</v>
      </c>
      <c r="G623" t="s">
        <v>838</v>
      </c>
      <c r="H623">
        <v>3</v>
      </c>
      <c r="I623">
        <v>0</v>
      </c>
      <c r="J623">
        <v>60</v>
      </c>
      <c r="K623">
        <v>60</v>
      </c>
      <c r="L623">
        <v>60</v>
      </c>
      <c r="M623">
        <v>0</v>
      </c>
      <c r="N623" t="str">
        <f t="shared" si="18"/>
        <v>WSBN</v>
      </c>
      <c r="O623">
        <f t="shared" si="19"/>
        <v>0</v>
      </c>
    </row>
    <row r="624" spans="1:15" x14ac:dyDescent="0.25">
      <c r="A624">
        <v>622</v>
      </c>
      <c r="B624">
        <v>8016</v>
      </c>
      <c r="C624" t="s">
        <v>827</v>
      </c>
      <c r="D624">
        <v>3</v>
      </c>
      <c r="E624">
        <v>45</v>
      </c>
      <c r="F624">
        <v>15</v>
      </c>
      <c r="G624" t="s">
        <v>839</v>
      </c>
      <c r="H624">
        <v>3</v>
      </c>
      <c r="I624">
        <v>0</v>
      </c>
      <c r="J624">
        <v>45</v>
      </c>
      <c r="K624">
        <v>45</v>
      </c>
      <c r="L624">
        <v>45</v>
      </c>
      <c r="M624">
        <v>0</v>
      </c>
      <c r="N624" t="str">
        <f t="shared" si="18"/>
        <v>WSBN</v>
      </c>
      <c r="O624">
        <f t="shared" si="19"/>
        <v>0</v>
      </c>
    </row>
    <row r="625" spans="1:15" x14ac:dyDescent="0.25">
      <c r="A625">
        <v>623</v>
      </c>
      <c r="B625">
        <v>8017</v>
      </c>
      <c r="C625" t="s">
        <v>827</v>
      </c>
      <c r="D625">
        <v>3</v>
      </c>
      <c r="E625">
        <v>60</v>
      </c>
      <c r="F625">
        <v>15</v>
      </c>
      <c r="G625" t="s">
        <v>840</v>
      </c>
      <c r="H625">
        <v>6</v>
      </c>
      <c r="I625">
        <v>0</v>
      </c>
      <c r="J625">
        <v>60</v>
      </c>
      <c r="K625">
        <v>60</v>
      </c>
      <c r="L625">
        <v>60</v>
      </c>
      <c r="M625">
        <v>0</v>
      </c>
      <c r="N625" t="str">
        <f t="shared" si="18"/>
        <v>WSBR</v>
      </c>
      <c r="O625">
        <f t="shared" si="19"/>
        <v>0</v>
      </c>
    </row>
    <row r="626" spans="1:15" x14ac:dyDescent="0.25">
      <c r="A626">
        <v>624</v>
      </c>
      <c r="B626">
        <v>8018</v>
      </c>
      <c r="C626" t="s">
        <v>827</v>
      </c>
      <c r="D626">
        <v>3</v>
      </c>
      <c r="E626">
        <v>60</v>
      </c>
      <c r="F626">
        <v>15</v>
      </c>
      <c r="G626" t="s">
        <v>841</v>
      </c>
      <c r="H626">
        <v>6</v>
      </c>
      <c r="I626">
        <v>0</v>
      </c>
      <c r="J626">
        <v>60</v>
      </c>
      <c r="K626">
        <v>60</v>
      </c>
      <c r="L626">
        <v>60</v>
      </c>
      <c r="M626">
        <v>0</v>
      </c>
      <c r="N626" t="str">
        <f t="shared" si="18"/>
        <v>WSBR</v>
      </c>
      <c r="O626">
        <f t="shared" si="19"/>
        <v>0</v>
      </c>
    </row>
    <row r="627" spans="1:15" x14ac:dyDescent="0.25">
      <c r="A627">
        <v>625</v>
      </c>
      <c r="B627">
        <v>8019</v>
      </c>
      <c r="C627" t="s">
        <v>827</v>
      </c>
      <c r="D627">
        <v>3</v>
      </c>
      <c r="E627">
        <v>90</v>
      </c>
      <c r="F627">
        <v>15</v>
      </c>
      <c r="G627" t="s">
        <v>842</v>
      </c>
      <c r="H627">
        <v>5</v>
      </c>
      <c r="I627">
        <v>0</v>
      </c>
      <c r="J627">
        <v>90</v>
      </c>
      <c r="K627">
        <v>90</v>
      </c>
      <c r="L627">
        <v>90</v>
      </c>
      <c r="M627">
        <v>0</v>
      </c>
      <c r="N627" t="str">
        <f t="shared" ref="N627:N630" si="20">LEFT(G627,LEN(G627)-2)</f>
        <v>WSVA</v>
      </c>
      <c r="O627">
        <f t="shared" ref="O627:O630" si="21">M627</f>
        <v>0</v>
      </c>
    </row>
    <row r="628" spans="1:15" x14ac:dyDescent="0.25">
      <c r="A628">
        <v>626</v>
      </c>
      <c r="B628">
        <v>8020</v>
      </c>
      <c r="C628" t="s">
        <v>827</v>
      </c>
      <c r="D628">
        <v>3</v>
      </c>
      <c r="E628">
        <v>90</v>
      </c>
      <c r="F628">
        <v>15</v>
      </c>
      <c r="G628" t="s">
        <v>843</v>
      </c>
      <c r="H628">
        <v>5</v>
      </c>
      <c r="I628">
        <v>0</v>
      </c>
      <c r="J628">
        <v>90</v>
      </c>
      <c r="K628">
        <v>90</v>
      </c>
      <c r="L628">
        <v>90</v>
      </c>
      <c r="M628">
        <v>0</v>
      </c>
      <c r="N628" t="str">
        <f t="shared" si="20"/>
        <v>WSVA</v>
      </c>
      <c r="O628">
        <f t="shared" si="21"/>
        <v>0</v>
      </c>
    </row>
    <row r="629" spans="1:15" x14ac:dyDescent="0.25">
      <c r="A629">
        <v>627</v>
      </c>
      <c r="B629">
        <v>8021</v>
      </c>
      <c r="C629" t="s">
        <v>827</v>
      </c>
      <c r="D629">
        <v>3</v>
      </c>
      <c r="E629">
        <v>90</v>
      </c>
      <c r="F629">
        <v>15</v>
      </c>
      <c r="G629" t="s">
        <v>844</v>
      </c>
      <c r="H629">
        <v>1</v>
      </c>
      <c r="I629">
        <v>0</v>
      </c>
      <c r="J629">
        <v>90</v>
      </c>
      <c r="K629">
        <v>90</v>
      </c>
      <c r="L629">
        <v>90</v>
      </c>
      <c r="M629">
        <v>0</v>
      </c>
      <c r="N629" t="str">
        <f t="shared" si="20"/>
        <v>WVSW</v>
      </c>
      <c r="O629">
        <f t="shared" si="21"/>
        <v>0</v>
      </c>
    </row>
    <row r="630" spans="1:15" x14ac:dyDescent="0.25">
      <c r="A630">
        <v>628</v>
      </c>
      <c r="B630">
        <v>8022</v>
      </c>
      <c r="C630" t="s">
        <v>827</v>
      </c>
      <c r="D630">
        <v>3</v>
      </c>
      <c r="E630">
        <v>90</v>
      </c>
      <c r="F630">
        <v>15</v>
      </c>
      <c r="G630" t="s">
        <v>845</v>
      </c>
      <c r="H630">
        <v>1</v>
      </c>
      <c r="I630">
        <v>0</v>
      </c>
      <c r="J630">
        <v>90</v>
      </c>
      <c r="K630">
        <v>90</v>
      </c>
      <c r="L630">
        <v>90</v>
      </c>
      <c r="M630">
        <v>0</v>
      </c>
      <c r="N630" t="str">
        <f t="shared" si="20"/>
        <v>WVSW</v>
      </c>
      <c r="O630">
        <f t="shared" si="21"/>
        <v>0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5"/>
  <sheetViews>
    <sheetView workbookViewId="0">
      <selection activeCell="C34" sqref="C34"/>
    </sheetView>
  </sheetViews>
  <sheetFormatPr defaultRowHeight="15" x14ac:dyDescent="0.25"/>
  <cols>
    <col min="2" max="2" width="10" bestFit="1" customWidth="1"/>
    <col min="3" max="3" width="8.42578125" bestFit="1" customWidth="1"/>
    <col min="6" max="6" width="13.140625" bestFit="1" customWidth="1"/>
  </cols>
  <sheetData>
    <row r="1" spans="1:6" x14ac:dyDescent="0.25">
      <c r="A1" t="s">
        <v>1121</v>
      </c>
      <c r="B1" t="s">
        <v>1124</v>
      </c>
      <c r="C1" t="s">
        <v>1126</v>
      </c>
      <c r="D1" t="s">
        <v>1104</v>
      </c>
    </row>
    <row r="2" spans="1:6" x14ac:dyDescent="0.25">
      <c r="A2">
        <v>4019</v>
      </c>
      <c r="B2">
        <v>10</v>
      </c>
      <c r="C2" t="s">
        <v>454</v>
      </c>
      <c r="D2" t="str">
        <f>LEFT(C2,LEN(C2)-2)</f>
        <v>M00B</v>
      </c>
      <c r="F2" s="17" t="s">
        <v>1133</v>
      </c>
    </row>
    <row r="3" spans="1:6" x14ac:dyDescent="0.25">
      <c r="A3">
        <v>4020</v>
      </c>
      <c r="B3">
        <v>10</v>
      </c>
      <c r="C3" t="s">
        <v>455</v>
      </c>
      <c r="D3" t="str">
        <f t="shared" ref="D3:D35" si="0">LEFT(C3,LEN(C3)-2)</f>
        <v>M00B</v>
      </c>
      <c r="F3" s="18" t="s">
        <v>1223</v>
      </c>
    </row>
    <row r="4" spans="1:6" x14ac:dyDescent="0.25">
      <c r="A4">
        <v>4277</v>
      </c>
      <c r="B4">
        <v>30</v>
      </c>
      <c r="C4" t="s">
        <v>626</v>
      </c>
      <c r="D4" t="str">
        <f t="shared" si="0"/>
        <v>M221</v>
      </c>
      <c r="F4" s="18" t="s">
        <v>191</v>
      </c>
    </row>
    <row r="5" spans="1:6" x14ac:dyDescent="0.25">
      <c r="A5">
        <v>4278</v>
      </c>
      <c r="B5">
        <v>30</v>
      </c>
      <c r="C5" t="s">
        <v>627</v>
      </c>
      <c r="D5" t="str">
        <f t="shared" si="0"/>
        <v>M221</v>
      </c>
      <c r="F5" s="18" t="s">
        <v>193</v>
      </c>
    </row>
    <row r="6" spans="1:6" x14ac:dyDescent="0.25">
      <c r="A6">
        <v>4281</v>
      </c>
      <c r="B6">
        <v>30</v>
      </c>
      <c r="C6" t="s">
        <v>630</v>
      </c>
      <c r="D6" t="str">
        <f t="shared" si="0"/>
        <v>M226</v>
      </c>
      <c r="F6" s="18" t="s">
        <v>194</v>
      </c>
    </row>
    <row r="7" spans="1:6" x14ac:dyDescent="0.25">
      <c r="A7">
        <v>4282</v>
      </c>
      <c r="B7">
        <v>30</v>
      </c>
      <c r="C7" t="s">
        <v>631</v>
      </c>
      <c r="D7" t="str">
        <f t="shared" si="0"/>
        <v>M226</v>
      </c>
      <c r="F7" s="18" t="s">
        <v>195</v>
      </c>
    </row>
    <row r="8" spans="1:6" x14ac:dyDescent="0.25">
      <c r="A8">
        <v>4283</v>
      </c>
      <c r="B8">
        <v>45</v>
      </c>
      <c r="C8" t="s">
        <v>922</v>
      </c>
      <c r="D8" t="str">
        <f t="shared" si="0"/>
        <v>M232</v>
      </c>
      <c r="F8" s="18" t="s">
        <v>196</v>
      </c>
    </row>
    <row r="9" spans="1:6" x14ac:dyDescent="0.25">
      <c r="A9">
        <v>4287</v>
      </c>
      <c r="B9">
        <v>30</v>
      </c>
      <c r="C9" t="s">
        <v>632</v>
      </c>
      <c r="D9" t="str">
        <f t="shared" si="0"/>
        <v>M234</v>
      </c>
      <c r="F9" s="18" t="s">
        <v>197</v>
      </c>
    </row>
    <row r="10" spans="1:6" x14ac:dyDescent="0.25">
      <c r="A10">
        <v>4288</v>
      </c>
      <c r="B10">
        <v>30</v>
      </c>
      <c r="C10" t="s">
        <v>633</v>
      </c>
      <c r="D10" t="str">
        <f t="shared" si="0"/>
        <v>M234</v>
      </c>
      <c r="F10" s="18" t="s">
        <v>198</v>
      </c>
    </row>
    <row r="11" spans="1:6" x14ac:dyDescent="0.25">
      <c r="A11">
        <v>4289</v>
      </c>
      <c r="B11">
        <v>30</v>
      </c>
      <c r="C11" t="s">
        <v>634</v>
      </c>
      <c r="D11" t="str">
        <f t="shared" si="0"/>
        <v>M235</v>
      </c>
      <c r="F11" s="18" t="s">
        <v>199</v>
      </c>
    </row>
    <row r="12" spans="1:6" x14ac:dyDescent="0.25">
      <c r="A12">
        <v>4290</v>
      </c>
      <c r="B12">
        <v>30</v>
      </c>
      <c r="C12" t="s">
        <v>635</v>
      </c>
      <c r="D12" t="str">
        <f t="shared" si="0"/>
        <v>M235</v>
      </c>
      <c r="F12" s="18" t="s">
        <v>201</v>
      </c>
    </row>
    <row r="13" spans="1:6" x14ac:dyDescent="0.25">
      <c r="A13">
        <v>4291</v>
      </c>
      <c r="B13">
        <v>30</v>
      </c>
      <c r="C13" t="s">
        <v>636</v>
      </c>
      <c r="D13" t="str">
        <f t="shared" si="0"/>
        <v>M236</v>
      </c>
      <c r="F13" s="18" t="s">
        <v>203</v>
      </c>
    </row>
    <row r="14" spans="1:6" x14ac:dyDescent="0.25">
      <c r="A14">
        <v>4292</v>
      </c>
      <c r="B14">
        <v>30</v>
      </c>
      <c r="C14" t="s">
        <v>637</v>
      </c>
      <c r="D14" t="str">
        <f t="shared" si="0"/>
        <v>M236</v>
      </c>
      <c r="F14" s="18" t="s">
        <v>204</v>
      </c>
    </row>
    <row r="15" spans="1:6" x14ac:dyDescent="0.25">
      <c r="A15">
        <v>4294</v>
      </c>
      <c r="B15">
        <v>90</v>
      </c>
      <c r="C15" t="s">
        <v>923</v>
      </c>
      <c r="D15" t="str">
        <f t="shared" si="0"/>
        <v>M237</v>
      </c>
      <c r="F15" s="18" t="s">
        <v>205</v>
      </c>
    </row>
    <row r="16" spans="1:6" x14ac:dyDescent="0.25">
      <c r="A16">
        <v>4295</v>
      </c>
      <c r="B16">
        <v>30</v>
      </c>
      <c r="C16" t="s">
        <v>638</v>
      </c>
      <c r="D16" t="str">
        <f t="shared" si="0"/>
        <v>M238</v>
      </c>
      <c r="F16" s="18" t="s">
        <v>206</v>
      </c>
    </row>
    <row r="17" spans="1:6" x14ac:dyDescent="0.25">
      <c r="A17">
        <v>4296</v>
      </c>
      <c r="B17">
        <v>25</v>
      </c>
      <c r="C17" t="s">
        <v>639</v>
      </c>
      <c r="D17" t="str">
        <f t="shared" si="0"/>
        <v>M238</v>
      </c>
      <c r="F17" s="18" t="s">
        <v>207</v>
      </c>
    </row>
    <row r="18" spans="1:6" x14ac:dyDescent="0.25">
      <c r="A18">
        <v>4299</v>
      </c>
      <c r="B18">
        <v>30</v>
      </c>
      <c r="C18" t="s">
        <v>642</v>
      </c>
      <c r="D18" t="str">
        <f t="shared" si="0"/>
        <v>M241</v>
      </c>
      <c r="F18" s="18" t="s">
        <v>208</v>
      </c>
    </row>
    <row r="19" spans="1:6" x14ac:dyDescent="0.25">
      <c r="A19">
        <v>4300</v>
      </c>
      <c r="B19">
        <v>30</v>
      </c>
      <c r="C19" t="s">
        <v>643</v>
      </c>
      <c r="D19" t="str">
        <f t="shared" si="0"/>
        <v>M241</v>
      </c>
      <c r="F19" s="18" t="s">
        <v>258</v>
      </c>
    </row>
    <row r="20" spans="1:6" x14ac:dyDescent="0.25">
      <c r="A20">
        <v>4302</v>
      </c>
      <c r="B20">
        <v>90</v>
      </c>
      <c r="C20" t="s">
        <v>924</v>
      </c>
      <c r="D20" t="str">
        <f t="shared" si="0"/>
        <v>M243</v>
      </c>
      <c r="F20" s="18" t="s">
        <v>259</v>
      </c>
    </row>
    <row r="21" spans="1:6" x14ac:dyDescent="0.25">
      <c r="A21">
        <v>4305</v>
      </c>
      <c r="B21">
        <v>45</v>
      </c>
      <c r="C21" t="s">
        <v>925</v>
      </c>
      <c r="D21" t="str">
        <f t="shared" si="0"/>
        <v>M244</v>
      </c>
      <c r="F21" s="18" t="s">
        <v>260</v>
      </c>
    </row>
    <row r="22" spans="1:6" x14ac:dyDescent="0.25">
      <c r="A22">
        <v>4306</v>
      </c>
      <c r="B22">
        <v>18</v>
      </c>
      <c r="C22" t="s">
        <v>645</v>
      </c>
      <c r="D22" t="str">
        <f t="shared" si="0"/>
        <v>M245</v>
      </c>
      <c r="F22" s="18" t="s">
        <v>1134</v>
      </c>
    </row>
    <row r="23" spans="1:6" x14ac:dyDescent="0.25">
      <c r="A23">
        <v>4307</v>
      </c>
      <c r="B23">
        <v>18</v>
      </c>
      <c r="C23" t="s">
        <v>646</v>
      </c>
      <c r="D23" t="str">
        <f t="shared" si="0"/>
        <v>M245</v>
      </c>
    </row>
    <row r="24" spans="1:6" x14ac:dyDescent="0.25">
      <c r="A24">
        <v>4308</v>
      </c>
      <c r="B24">
        <v>60</v>
      </c>
      <c r="C24" t="s">
        <v>647</v>
      </c>
      <c r="D24" t="str">
        <f t="shared" si="0"/>
        <v>M246</v>
      </c>
    </row>
    <row r="25" spans="1:6" x14ac:dyDescent="0.25">
      <c r="A25">
        <v>4309</v>
      </c>
      <c r="B25">
        <v>60</v>
      </c>
      <c r="C25" t="s">
        <v>648</v>
      </c>
      <c r="D25" t="str">
        <f t="shared" si="0"/>
        <v>M246</v>
      </c>
    </row>
    <row r="26" spans="1:6" x14ac:dyDescent="0.25">
      <c r="A26">
        <v>4310</v>
      </c>
      <c r="B26">
        <v>30</v>
      </c>
      <c r="C26" t="s">
        <v>649</v>
      </c>
      <c r="D26" t="str">
        <f t="shared" si="0"/>
        <v>M248</v>
      </c>
    </row>
    <row r="27" spans="1:6" x14ac:dyDescent="0.25">
      <c r="A27">
        <v>4311</v>
      </c>
      <c r="B27">
        <v>30</v>
      </c>
      <c r="C27" t="s">
        <v>650</v>
      </c>
      <c r="D27" t="str">
        <f t="shared" si="0"/>
        <v>M248</v>
      </c>
    </row>
    <row r="28" spans="1:6" x14ac:dyDescent="0.25">
      <c r="A28">
        <v>4312</v>
      </c>
      <c r="B28">
        <v>30</v>
      </c>
      <c r="C28" t="s">
        <v>651</v>
      </c>
      <c r="D28" t="str">
        <f t="shared" si="0"/>
        <v>M249</v>
      </c>
    </row>
    <row r="29" spans="1:6" x14ac:dyDescent="0.25">
      <c r="A29">
        <v>4313</v>
      </c>
      <c r="B29">
        <v>36</v>
      </c>
      <c r="C29" t="s">
        <v>652</v>
      </c>
      <c r="D29" t="str">
        <f t="shared" si="0"/>
        <v>M249</v>
      </c>
    </row>
    <row r="30" spans="1:6" x14ac:dyDescent="0.25">
      <c r="A30">
        <v>4408</v>
      </c>
      <c r="B30">
        <v>45</v>
      </c>
      <c r="C30" t="s">
        <v>946</v>
      </c>
      <c r="D30" t="str">
        <f t="shared" si="0"/>
        <v>M930</v>
      </c>
    </row>
    <row r="31" spans="1:6" x14ac:dyDescent="0.25">
      <c r="A31">
        <v>4409</v>
      </c>
      <c r="B31">
        <v>30</v>
      </c>
      <c r="C31" t="s">
        <v>947</v>
      </c>
      <c r="D31" t="str">
        <f t="shared" si="0"/>
        <v>M930</v>
      </c>
    </row>
    <row r="32" spans="1:6" x14ac:dyDescent="0.25">
      <c r="A32">
        <v>4410</v>
      </c>
      <c r="B32">
        <v>36</v>
      </c>
      <c r="C32" t="s">
        <v>711</v>
      </c>
      <c r="D32" t="str">
        <f t="shared" si="0"/>
        <v>M931</v>
      </c>
    </row>
    <row r="33" spans="1:4" x14ac:dyDescent="0.25">
      <c r="A33">
        <v>4411</v>
      </c>
      <c r="B33">
        <v>36</v>
      </c>
      <c r="C33" t="s">
        <v>712</v>
      </c>
      <c r="D33" t="str">
        <f t="shared" si="0"/>
        <v>M931</v>
      </c>
    </row>
    <row r="34" spans="1:4" x14ac:dyDescent="0.25">
      <c r="A34">
        <v>4412</v>
      </c>
      <c r="B34">
        <v>30</v>
      </c>
      <c r="C34" t="s">
        <v>713</v>
      </c>
      <c r="D34" t="str">
        <f t="shared" si="0"/>
        <v>M935</v>
      </c>
    </row>
    <row r="35" spans="1:4" x14ac:dyDescent="0.25">
      <c r="A35">
        <v>4413</v>
      </c>
      <c r="B35">
        <v>36</v>
      </c>
      <c r="C35" t="s">
        <v>714</v>
      </c>
      <c r="D35" t="str">
        <f t="shared" si="0"/>
        <v>M935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K326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L6" sqref="L6"/>
    </sheetView>
  </sheetViews>
  <sheetFormatPr defaultRowHeight="15" x14ac:dyDescent="0.25"/>
  <cols>
    <col min="1" max="2" width="8.5703125" customWidth="1"/>
    <col min="3" max="6" width="9.5703125" customWidth="1"/>
    <col min="7" max="7" width="10.5703125" customWidth="1"/>
    <col min="8" max="8" width="9.5703125" bestFit="1" customWidth="1"/>
    <col min="17" max="17" width="10" bestFit="1" customWidth="1"/>
    <col min="20" max="20" width="11.5703125" bestFit="1" customWidth="1"/>
    <col min="30" max="30" width="10.42578125" customWidth="1"/>
    <col min="31" max="31" width="11.140625" customWidth="1"/>
    <col min="33" max="33" width="16" bestFit="1" customWidth="1"/>
    <col min="34" max="34" width="13.5703125" customWidth="1"/>
    <col min="35" max="35" width="12.85546875" customWidth="1"/>
    <col min="36" max="36" width="13" customWidth="1"/>
  </cols>
  <sheetData>
    <row r="1" spans="1:37" x14ac:dyDescent="0.25">
      <c r="C1" s="64" t="s">
        <v>1115</v>
      </c>
      <c r="D1" s="65"/>
      <c r="E1" s="65"/>
      <c r="F1" s="65"/>
      <c r="G1" s="66"/>
      <c r="H1" s="64" t="s">
        <v>1107</v>
      </c>
      <c r="I1" s="65"/>
      <c r="J1" s="65"/>
      <c r="K1" s="65"/>
      <c r="L1" s="66"/>
      <c r="R1" s="24"/>
      <c r="S1" s="28"/>
      <c r="T1" s="67" t="s">
        <v>1115</v>
      </c>
      <c r="U1" s="68"/>
      <c r="V1" s="68"/>
      <c r="W1" s="68"/>
      <c r="X1" s="69"/>
      <c r="Y1" s="67" t="s">
        <v>1107</v>
      </c>
      <c r="Z1" s="68"/>
      <c r="AA1" s="68"/>
      <c r="AB1" s="68"/>
      <c r="AC1" s="69"/>
      <c r="AD1" s="70" t="s">
        <v>1213</v>
      </c>
      <c r="AE1" s="71"/>
      <c r="AF1" s="24"/>
    </row>
    <row r="2" spans="1:37" x14ac:dyDescent="0.25">
      <c r="A2" t="s">
        <v>0</v>
      </c>
      <c r="B2" t="s">
        <v>1117</v>
      </c>
      <c r="C2" s="11" t="s">
        <v>1106</v>
      </c>
      <c r="D2" s="12" t="s">
        <v>1108</v>
      </c>
      <c r="E2" s="12" t="s">
        <v>1109</v>
      </c>
      <c r="F2" s="12" t="s">
        <v>1110</v>
      </c>
      <c r="G2" s="13" t="s">
        <v>1111</v>
      </c>
      <c r="H2" s="11" t="s">
        <v>1106</v>
      </c>
      <c r="I2" s="12" t="s">
        <v>1108</v>
      </c>
      <c r="J2" s="12" t="s">
        <v>1109</v>
      </c>
      <c r="K2" s="12" t="s">
        <v>1110</v>
      </c>
      <c r="L2" s="13" t="s">
        <v>1111</v>
      </c>
      <c r="M2" s="14" t="s">
        <v>1113</v>
      </c>
      <c r="N2" s="14" t="s">
        <v>1211</v>
      </c>
      <c r="O2" s="14" t="s">
        <v>1114</v>
      </c>
      <c r="P2" s="14"/>
      <c r="R2" s="24"/>
      <c r="S2" s="31" t="s">
        <v>1117</v>
      </c>
      <c r="T2" s="31" t="s">
        <v>1106</v>
      </c>
      <c r="U2" s="32" t="s">
        <v>1108</v>
      </c>
      <c r="V2" s="32" t="s">
        <v>1109</v>
      </c>
      <c r="W2" s="32" t="s">
        <v>1110</v>
      </c>
      <c r="X2" s="52" t="s">
        <v>1111</v>
      </c>
      <c r="Y2" s="32" t="s">
        <v>1106</v>
      </c>
      <c r="Z2" s="32" t="s">
        <v>1108</v>
      </c>
      <c r="AA2" s="32" t="s">
        <v>1109</v>
      </c>
      <c r="AB2" s="32" t="s">
        <v>1110</v>
      </c>
      <c r="AC2" s="52" t="s">
        <v>1111</v>
      </c>
      <c r="AD2" s="31" t="s">
        <v>1118</v>
      </c>
      <c r="AE2" s="33" t="s">
        <v>1119</v>
      </c>
      <c r="AF2" s="24"/>
    </row>
    <row r="3" spans="1:37" x14ac:dyDescent="0.25">
      <c r="A3" t="s">
        <v>66</v>
      </c>
      <c r="B3" t="str">
        <f>_xlfn.IFNA(VLOOKUP(A3,bkrcast_1530to1830!$F$1:$H$630,3,FALSE),"-")</f>
        <v>LocalBus</v>
      </c>
      <c r="C3" s="3">
        <v>2253</v>
      </c>
      <c r="D3" s="4">
        <v>6109.5</v>
      </c>
      <c r="E3" s="4">
        <v>2830</v>
      </c>
      <c r="F3" s="4">
        <v>2274.5</v>
      </c>
      <c r="G3" s="5">
        <v>13467</v>
      </c>
      <c r="H3" s="3">
        <f>SUMIFS(bkrcast_6to9!$G:$G,bkrcast_6to9!$F:$F,compare_all!$A3)</f>
        <v>674</v>
      </c>
      <c r="I3" s="4">
        <f>SUMIFS(bkrcast_9to1530!$G:$G,bkrcast_9to1530!$F:$F,compare_all!$A3)</f>
        <v>1721</v>
      </c>
      <c r="J3" s="4">
        <f>SUMIFS(bkrcast_1530to1830!$G:$G,bkrcast_1530to1830!$F:$F,compare_all!$A3)</f>
        <v>1110</v>
      </c>
      <c r="K3" s="4">
        <f>SUMIFS(bkrcast_1830to6!$G:$G,bkrcast_1830to6!$F:$F,compare_all!$A3)</f>
        <v>3860</v>
      </c>
      <c r="L3" s="6">
        <f>SUM(H3:K3)</f>
        <v>7365</v>
      </c>
      <c r="M3" s="2">
        <f>(G3-L3)/G3</f>
        <v>0.45310759634662506</v>
      </c>
      <c r="N3" s="19">
        <f>VLOOKUP($A3,transit_line_attrs!$N$1:$O$626,2,FALSE)</f>
        <v>0</v>
      </c>
      <c r="O3">
        <v>500</v>
      </c>
      <c r="Q3" t="s">
        <v>1112</v>
      </c>
      <c r="R3" s="24"/>
      <c r="S3" s="29" t="s">
        <v>332</v>
      </c>
      <c r="T3" s="41">
        <f>SUM(C3:C325)</f>
        <v>116961</v>
      </c>
      <c r="U3" s="42">
        <f t="shared" ref="U3:X3" si="0">SUM(D3:D325)</f>
        <v>171807.5</v>
      </c>
      <c r="V3" s="42">
        <f t="shared" si="0"/>
        <v>124750.5</v>
      </c>
      <c r="W3" s="42">
        <f t="shared" si="0"/>
        <v>71642</v>
      </c>
      <c r="X3" s="43">
        <f t="shared" si="0"/>
        <v>485161</v>
      </c>
      <c r="Y3" s="30">
        <f t="shared" ref="Y3" si="1">SUM(H3:H325)</f>
        <v>151400.69500000001</v>
      </c>
      <c r="Z3" s="30">
        <f t="shared" ref="Z3" si="2">SUM(I3:I325)</f>
        <v>156891.06000000006</v>
      </c>
      <c r="AA3" s="30">
        <f t="shared" ref="AA3:AB3" si="3">SUM(J3:J325)</f>
        <v>151770.80000000005</v>
      </c>
      <c r="AB3" s="30">
        <f t="shared" si="3"/>
        <v>41487.759999999995</v>
      </c>
      <c r="AC3" s="43">
        <f t="shared" ref="AC3" si="4">SUM(L3:L325)</f>
        <v>501550.31500000012</v>
      </c>
      <c r="AD3" s="38">
        <f>AC3-X3</f>
        <v>16389.315000000119</v>
      </c>
      <c r="AE3" s="56">
        <f>AD3/X3</f>
        <v>3.3781188100445253E-2</v>
      </c>
      <c r="AF3" s="24"/>
    </row>
    <row r="4" spans="1:37" x14ac:dyDescent="0.25">
      <c r="A4" t="s">
        <v>98</v>
      </c>
      <c r="B4" t="str">
        <f>_xlfn.IFNA(VLOOKUP(A4,bkrcast_1530to1830!$F$1:$H$630,3,FALSE),"-")</f>
        <v>LocalBus</v>
      </c>
      <c r="C4" s="3">
        <v>2611</v>
      </c>
      <c r="D4" s="4">
        <v>4903.5</v>
      </c>
      <c r="E4" s="4">
        <v>2659.5</v>
      </c>
      <c r="F4" s="4">
        <v>1824</v>
      </c>
      <c r="G4" s="5">
        <v>11998</v>
      </c>
      <c r="H4" s="3">
        <f>SUMIFS(bkrcast_6to9!$G:$G,bkrcast_6to9!$F:$F,compare_all!$A4)</f>
        <v>6287</v>
      </c>
      <c r="I4" s="4">
        <f>SUMIFS(bkrcast_9to1530!$G:$G,bkrcast_9to1530!$F:$F,compare_all!$A4)</f>
        <v>8973</v>
      </c>
      <c r="J4" s="4">
        <f>SUMIFS(bkrcast_1530to1830!$G:$G,bkrcast_1530to1830!$F:$F,compare_all!$A4)</f>
        <v>6689</v>
      </c>
      <c r="K4" s="4">
        <f>SUMIFS(bkrcast_1830to6!$G:$G,bkrcast_1830to6!$F:$F,compare_all!$A4)</f>
        <v>1388</v>
      </c>
      <c r="L4" s="6">
        <f t="shared" ref="L4:L67" si="5">SUM(H4:K4)</f>
        <v>23337</v>
      </c>
      <c r="M4" s="2">
        <f t="shared" ref="M4:M67" si="6">(G4-L4)/G4</f>
        <v>-0.94507417902983826</v>
      </c>
      <c r="N4" s="19">
        <f>VLOOKUP($A4,transit_line_attrs!$N$1:$O$626,2,FALSE)</f>
        <v>0</v>
      </c>
      <c r="O4">
        <v>1000</v>
      </c>
      <c r="Q4" s="16">
        <f>RSQ(L3:L325,G3:G325)</f>
        <v>0.57692376183405225</v>
      </c>
      <c r="R4" s="24"/>
      <c r="S4" s="54"/>
      <c r="T4" s="45"/>
      <c r="U4" s="45"/>
      <c r="V4" s="45"/>
      <c r="W4" s="45"/>
      <c r="X4" s="45"/>
      <c r="Y4" s="45"/>
      <c r="Z4" s="45"/>
      <c r="AA4" s="45"/>
      <c r="AB4" s="45"/>
      <c r="AC4" s="45"/>
      <c r="AD4" s="34"/>
      <c r="AE4" s="55"/>
      <c r="AF4" s="24"/>
    </row>
    <row r="5" spans="1:37" x14ac:dyDescent="0.25">
      <c r="A5" t="s">
        <v>91</v>
      </c>
      <c r="B5" t="str">
        <f>_xlfn.IFNA(VLOOKUP(A5,bkrcast_1530to1830!$F$1:$H$630,3,FALSE),"-")</f>
        <v>LocalBus</v>
      </c>
      <c r="C5" s="3">
        <v>1721</v>
      </c>
      <c r="D5" s="4">
        <v>4867</v>
      </c>
      <c r="E5" s="4">
        <v>2525.5</v>
      </c>
      <c r="F5" s="4">
        <v>1510.5</v>
      </c>
      <c r="G5" s="5">
        <v>10624</v>
      </c>
      <c r="H5" s="3">
        <f>SUMIFS(bkrcast_6to9!$G:$G,bkrcast_6to9!$F:$F,compare_all!$A5)</f>
        <v>3897</v>
      </c>
      <c r="I5" s="4">
        <f>SUMIFS(bkrcast_9to1530!$G:$G,bkrcast_9to1530!$F:$F,compare_all!$A5)</f>
        <v>3433</v>
      </c>
      <c r="J5" s="4">
        <f>SUMIFS(bkrcast_1530to1830!$G:$G,bkrcast_1530to1830!$F:$F,compare_all!$A5)</f>
        <v>2839</v>
      </c>
      <c r="K5" s="4">
        <f>SUMIFS(bkrcast_1830to6!$G:$G,bkrcast_1830to6!$F:$F,compare_all!$A5)</f>
        <v>1415</v>
      </c>
      <c r="L5" s="6">
        <f t="shared" si="5"/>
        <v>11584</v>
      </c>
      <c r="M5" s="2">
        <f t="shared" si="6"/>
        <v>-9.036144578313253E-2</v>
      </c>
      <c r="N5" s="19">
        <f>VLOOKUP($A5,transit_line_attrs!$N$1:$O$626,2,FALSE)</f>
        <v>0</v>
      </c>
      <c r="O5">
        <v>1500</v>
      </c>
      <c r="R5" s="24"/>
      <c r="S5" s="46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  <c r="AF5" s="24"/>
    </row>
    <row r="6" spans="1:37" x14ac:dyDescent="0.25">
      <c r="A6" t="s">
        <v>67</v>
      </c>
      <c r="B6" t="str">
        <f>_xlfn.IFNA(VLOOKUP(A6,bkrcast_1530to1830!$F$1:$H$630,3,FALSE),"-")</f>
        <v>LocalBus</v>
      </c>
      <c r="C6" s="3">
        <v>2300</v>
      </c>
      <c r="D6" s="4">
        <v>4095.5</v>
      </c>
      <c r="E6" s="4">
        <v>2294</v>
      </c>
      <c r="F6" s="4">
        <v>1626.5</v>
      </c>
      <c r="G6" s="5">
        <v>10316</v>
      </c>
      <c r="H6" s="3">
        <f>SUMIFS(bkrcast_6to9!$G:$G,bkrcast_6to9!$F:$F,compare_all!$A6)</f>
        <v>641</v>
      </c>
      <c r="I6" s="4">
        <f>SUMIFS(bkrcast_9to1530!$G:$G,bkrcast_9to1530!$F:$F,compare_all!$A6)</f>
        <v>507</v>
      </c>
      <c r="J6" s="4">
        <f>SUMIFS(bkrcast_1530to1830!$G:$G,bkrcast_1530to1830!$F:$F,compare_all!$A6)</f>
        <v>760</v>
      </c>
      <c r="K6" s="4">
        <f>SUMIFS(bkrcast_1830to6!$G:$G,bkrcast_1830to6!$F:$F,compare_all!$A6)</f>
        <v>0</v>
      </c>
      <c r="L6" s="6">
        <f t="shared" si="5"/>
        <v>1908</v>
      </c>
      <c r="M6" s="2">
        <f t="shared" si="6"/>
        <v>0.81504459092671577</v>
      </c>
      <c r="N6" s="19">
        <f>VLOOKUP($A6,transit_line_attrs!$N$1:$O$626,2,FALSE)</f>
        <v>0</v>
      </c>
      <c r="O6">
        <v>2000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7" x14ac:dyDescent="0.25">
      <c r="A7" t="s">
        <v>94</v>
      </c>
      <c r="B7" t="str">
        <f>_xlfn.IFNA(VLOOKUP(A7,bkrcast_1530to1830!$F$1:$H$630,3,FALSE),"-")</f>
        <v>LocalBus</v>
      </c>
      <c r="C7" s="3">
        <v>2408</v>
      </c>
      <c r="D7" s="4">
        <v>3284.5</v>
      </c>
      <c r="E7" s="4">
        <v>2631</v>
      </c>
      <c r="F7" s="4">
        <v>1411.5</v>
      </c>
      <c r="G7" s="5">
        <v>9735</v>
      </c>
      <c r="H7" s="3">
        <f>SUMIFS(bkrcast_6to9!$G:$G,bkrcast_6to9!$F:$F,compare_all!$A7)</f>
        <v>725</v>
      </c>
      <c r="I7" s="4">
        <f>SUMIFS(bkrcast_9to1530!$G:$G,bkrcast_9to1530!$F:$F,compare_all!$A7)</f>
        <v>2064</v>
      </c>
      <c r="J7" s="4">
        <f>SUMIFS(bkrcast_1530to1830!$G:$G,bkrcast_1530to1830!$F:$F,compare_all!$A7)</f>
        <v>824</v>
      </c>
      <c r="K7" s="4">
        <f>SUMIFS(bkrcast_1830to6!$G:$G,bkrcast_1830to6!$F:$F,compare_all!$A7)</f>
        <v>0</v>
      </c>
      <c r="L7" s="6">
        <f t="shared" si="5"/>
        <v>3613</v>
      </c>
      <c r="M7" s="2">
        <f t="shared" si="6"/>
        <v>0.62886492039034414</v>
      </c>
      <c r="N7" s="19">
        <f>VLOOKUP($A7,transit_line_attrs!$N$1:$O$626,2,FALSE)</f>
        <v>0</v>
      </c>
      <c r="O7">
        <v>2500</v>
      </c>
    </row>
    <row r="8" spans="1:37" x14ac:dyDescent="0.25">
      <c r="A8" t="s">
        <v>313</v>
      </c>
      <c r="B8" t="str">
        <f>_xlfn.IFNA(VLOOKUP(A8,bkrcast_1530to1830!$F$1:$H$630,3,FALSE),"-")</f>
        <v>LocalBus</v>
      </c>
      <c r="C8" s="3">
        <v>2623</v>
      </c>
      <c r="D8" s="4">
        <v>2556.5</v>
      </c>
      <c r="E8" s="4">
        <v>2849.5</v>
      </c>
      <c r="F8" s="4">
        <v>1463</v>
      </c>
      <c r="G8" s="5">
        <v>9492</v>
      </c>
      <c r="H8" s="3">
        <f>SUMIFS(bkrcast_6to9!$G:$G,bkrcast_6to9!$F:$F,compare_all!$A8)</f>
        <v>2320</v>
      </c>
      <c r="I8" s="4">
        <f>SUMIFS(bkrcast_9to1530!$G:$G,bkrcast_9to1530!$F:$F,compare_all!$A8)</f>
        <v>2398</v>
      </c>
      <c r="J8" s="4">
        <f>SUMIFS(bkrcast_1530to1830!$G:$G,bkrcast_1530to1830!$F:$F,compare_all!$A8)</f>
        <v>2563</v>
      </c>
      <c r="K8" s="4">
        <f>SUMIFS(bkrcast_1830to6!$G:$G,bkrcast_1830to6!$F:$F,compare_all!$A8)</f>
        <v>969</v>
      </c>
      <c r="L8" s="6">
        <f t="shared" si="5"/>
        <v>8250</v>
      </c>
      <c r="M8" s="2">
        <f t="shared" si="6"/>
        <v>0.13084702907711757</v>
      </c>
      <c r="N8" s="19">
        <f>VLOOKUP($A8,transit_line_attrs!$N$1:$O$626,2,FALSE)</f>
        <v>1</v>
      </c>
      <c r="O8">
        <v>3000</v>
      </c>
    </row>
    <row r="9" spans="1:37" x14ac:dyDescent="0.25">
      <c r="A9" t="s">
        <v>133</v>
      </c>
      <c r="B9" t="str">
        <f>_xlfn.IFNA(VLOOKUP(A9,bkrcast_1530to1830!$F$1:$H$630,3,FALSE),"-")</f>
        <v>LocalBus</v>
      </c>
      <c r="C9" s="3">
        <v>1820</v>
      </c>
      <c r="D9" s="4">
        <v>3494.5</v>
      </c>
      <c r="E9" s="4">
        <v>2021.5</v>
      </c>
      <c r="F9" s="4">
        <v>1701</v>
      </c>
      <c r="G9" s="5">
        <v>9037</v>
      </c>
      <c r="H9" s="3">
        <f>SUMIFS(bkrcast_6to9!$G:$G,bkrcast_6to9!$F:$F,compare_all!$A9)</f>
        <v>7613</v>
      </c>
      <c r="I9" s="4">
        <f>SUMIFS(bkrcast_9to1530!$G:$G,bkrcast_9to1530!$F:$F,compare_all!$A9)</f>
        <v>5622</v>
      </c>
      <c r="J9" s="4">
        <f>SUMIFS(bkrcast_1530to1830!$G:$G,bkrcast_1530to1830!$F:$F,compare_all!$A9)</f>
        <v>6018</v>
      </c>
      <c r="K9" s="4">
        <f>SUMIFS(bkrcast_1830to6!$G:$G,bkrcast_1830to6!$F:$F,compare_all!$A9)</f>
        <v>3259</v>
      </c>
      <c r="L9" s="6">
        <f t="shared" si="5"/>
        <v>22512</v>
      </c>
      <c r="M9" s="2">
        <f t="shared" si="6"/>
        <v>-1.4910921766072811</v>
      </c>
      <c r="N9" s="19">
        <f>VLOOKUP($A9,transit_line_attrs!$N$1:$O$626,2,FALSE)</f>
        <v>0</v>
      </c>
      <c r="O9">
        <v>3500</v>
      </c>
    </row>
    <row r="10" spans="1:37" x14ac:dyDescent="0.25">
      <c r="A10" t="s">
        <v>312</v>
      </c>
      <c r="B10" t="str">
        <f>_xlfn.IFNA(VLOOKUP(A10,bkrcast_1530to1830!$F$1:$H$630,3,FALSE),"-")</f>
        <v>LocalBus</v>
      </c>
      <c r="C10" s="3">
        <v>2698</v>
      </c>
      <c r="D10" s="4">
        <v>2558.5</v>
      </c>
      <c r="E10" s="4">
        <v>2477.5</v>
      </c>
      <c r="F10" s="4">
        <v>1303</v>
      </c>
      <c r="G10" s="5">
        <v>9037</v>
      </c>
      <c r="H10" s="3">
        <f>SUMIFS(bkrcast_6to9!$G:$G,bkrcast_6to9!$F:$F,compare_all!$A10)</f>
        <v>4133</v>
      </c>
      <c r="I10" s="4">
        <f>SUMIFS(bkrcast_9to1530!$G:$G,bkrcast_9to1530!$F:$F,compare_all!$A10)</f>
        <v>4066</v>
      </c>
      <c r="J10" s="4">
        <f>SUMIFS(bkrcast_1530to1830!$G:$G,bkrcast_1530to1830!$F:$F,compare_all!$A10)</f>
        <v>3243</v>
      </c>
      <c r="K10" s="4">
        <f>SUMIFS(bkrcast_1830to6!$G:$G,bkrcast_1830to6!$F:$F,compare_all!$A10)</f>
        <v>0</v>
      </c>
      <c r="L10" s="6">
        <f t="shared" si="5"/>
        <v>11442</v>
      </c>
      <c r="M10" s="2">
        <f t="shared" si="6"/>
        <v>-0.26612813986942568</v>
      </c>
      <c r="N10" s="19">
        <f>VLOOKUP($A10,transit_line_attrs!$N$1:$O$626,2,FALSE)</f>
        <v>1</v>
      </c>
      <c r="O10">
        <v>4000</v>
      </c>
    </row>
    <row r="11" spans="1:37" x14ac:dyDescent="0.25">
      <c r="A11" t="s">
        <v>99</v>
      </c>
      <c r="B11" t="str">
        <f>_xlfn.IFNA(VLOOKUP(A11,bkrcast_1530to1830!$F$1:$H$630,3,FALSE),"-")</f>
        <v>LocalBus</v>
      </c>
      <c r="C11" s="3">
        <v>1241</v>
      </c>
      <c r="D11" s="4">
        <v>3007</v>
      </c>
      <c r="E11" s="4">
        <v>1783</v>
      </c>
      <c r="F11" s="4">
        <v>1979</v>
      </c>
      <c r="G11" s="5">
        <v>8010</v>
      </c>
      <c r="H11" s="3">
        <f>SUMIFS(bkrcast_6to9!$G:$G,bkrcast_6to9!$F:$F,compare_all!$A11)</f>
        <v>2894</v>
      </c>
      <c r="I11" s="4">
        <f>SUMIFS(bkrcast_9to1530!$G:$G,bkrcast_9to1530!$F:$F,compare_all!$A11)</f>
        <v>3612</v>
      </c>
      <c r="J11" s="4">
        <f>SUMIFS(bkrcast_1530to1830!$G:$G,bkrcast_1530to1830!$F:$F,compare_all!$A11)</f>
        <v>2133</v>
      </c>
      <c r="K11" s="4">
        <f>SUMIFS(bkrcast_1830to6!$G:$G,bkrcast_1830to6!$F:$F,compare_all!$A11)</f>
        <v>967</v>
      </c>
      <c r="L11" s="6">
        <f t="shared" si="5"/>
        <v>9606</v>
      </c>
      <c r="M11" s="2">
        <f t="shared" si="6"/>
        <v>-0.19925093632958801</v>
      </c>
      <c r="N11" s="19">
        <f>VLOOKUP($A11,transit_line_attrs!$N$1:$O$626,2,FALSE)</f>
        <v>0</v>
      </c>
      <c r="O11">
        <v>4500</v>
      </c>
      <c r="AF11" s="24"/>
      <c r="AG11" s="24"/>
      <c r="AH11" s="24"/>
      <c r="AI11" s="24"/>
      <c r="AJ11" s="24"/>
      <c r="AK11" s="24"/>
    </row>
    <row r="12" spans="1:37" x14ac:dyDescent="0.25">
      <c r="A12" t="s">
        <v>93</v>
      </c>
      <c r="B12" t="str">
        <f>_xlfn.IFNA(VLOOKUP(A12,bkrcast_1530to1830!$F$1:$H$630,3,FALSE),"-")</f>
        <v>LocalBus</v>
      </c>
      <c r="C12" s="3">
        <v>1645</v>
      </c>
      <c r="D12" s="4">
        <v>3392.5</v>
      </c>
      <c r="E12" s="4">
        <v>1773</v>
      </c>
      <c r="F12" s="4">
        <v>1124.5</v>
      </c>
      <c r="G12" s="5">
        <v>7935</v>
      </c>
      <c r="H12" s="3">
        <f>SUMIFS(bkrcast_6to9!$G:$G,bkrcast_6to9!$F:$F,compare_all!$A12)</f>
        <v>1976</v>
      </c>
      <c r="I12" s="4">
        <f>SUMIFS(bkrcast_9to1530!$G:$G,bkrcast_9to1530!$F:$F,compare_all!$A12)</f>
        <v>1771</v>
      </c>
      <c r="J12" s="4">
        <f>SUMIFS(bkrcast_1530to1830!$G:$G,bkrcast_1530to1830!$F:$F,compare_all!$A12)</f>
        <v>1437</v>
      </c>
      <c r="K12" s="4">
        <f>SUMIFS(bkrcast_1830to6!$G:$G,bkrcast_1830to6!$F:$F,compare_all!$A12)</f>
        <v>0</v>
      </c>
      <c r="L12" s="6">
        <f t="shared" si="5"/>
        <v>5184</v>
      </c>
      <c r="M12" s="2">
        <f t="shared" si="6"/>
        <v>0.34669187145557656</v>
      </c>
      <c r="N12" s="19">
        <f>VLOOKUP($A12,transit_line_attrs!$N$1:$O$626,2,FALSE)</f>
        <v>0</v>
      </c>
      <c r="O12">
        <v>5000</v>
      </c>
      <c r="AF12" s="24"/>
      <c r="AG12" s="35" t="s">
        <v>1218</v>
      </c>
      <c r="AH12" s="24"/>
      <c r="AI12" s="24"/>
      <c r="AJ12" s="24"/>
      <c r="AK12" s="24"/>
    </row>
    <row r="13" spans="1:37" x14ac:dyDescent="0.25">
      <c r="A13" t="s">
        <v>65</v>
      </c>
      <c r="B13" t="str">
        <f>_xlfn.IFNA(VLOOKUP(A13,bkrcast_1530to1830!$F$1:$H$630,3,FALSE),"-")</f>
        <v>LocalBus</v>
      </c>
      <c r="C13" s="3">
        <v>1844</v>
      </c>
      <c r="D13" s="4">
        <v>2735</v>
      </c>
      <c r="E13" s="4">
        <v>1947</v>
      </c>
      <c r="F13" s="4">
        <v>1343</v>
      </c>
      <c r="G13" s="5">
        <v>7869</v>
      </c>
      <c r="H13" s="3">
        <f>SUMIFS(bkrcast_6to9!$G:$G,bkrcast_6to9!$F:$F,compare_all!$A13)</f>
        <v>2369</v>
      </c>
      <c r="I13" s="4">
        <f>SUMIFS(bkrcast_9to1530!$G:$G,bkrcast_9to1530!$F:$F,compare_all!$A13)</f>
        <v>3442</v>
      </c>
      <c r="J13" s="4">
        <f>SUMIFS(bkrcast_1530to1830!$G:$G,bkrcast_1530to1830!$F:$F,compare_all!$A13)</f>
        <v>2363</v>
      </c>
      <c r="K13" s="4">
        <f>SUMIFS(bkrcast_1830to6!$G:$G,bkrcast_1830to6!$F:$F,compare_all!$A13)</f>
        <v>1671</v>
      </c>
      <c r="L13" s="6">
        <f t="shared" si="5"/>
        <v>9845</v>
      </c>
      <c r="M13" s="2">
        <f t="shared" si="6"/>
        <v>-0.2511119583174482</v>
      </c>
      <c r="N13" s="19">
        <f>VLOOKUP($A13,transit_line_attrs!$N$1:$O$626,2,FALSE)</f>
        <v>0</v>
      </c>
      <c r="O13">
        <v>5500</v>
      </c>
      <c r="AF13" s="24"/>
      <c r="AG13" s="36"/>
      <c r="AH13" s="26" t="s">
        <v>1220</v>
      </c>
      <c r="AI13" s="26" t="s">
        <v>1222</v>
      </c>
      <c r="AJ13" s="26" t="s">
        <v>1221</v>
      </c>
      <c r="AK13" s="24"/>
    </row>
    <row r="14" spans="1:37" x14ac:dyDescent="0.25">
      <c r="A14" t="s">
        <v>95</v>
      </c>
      <c r="B14" t="str">
        <f>_xlfn.IFNA(VLOOKUP(A14,bkrcast_1530to1830!$F$1:$H$630,3,FALSE),"-")</f>
        <v>LocalBus</v>
      </c>
      <c r="C14" s="3">
        <v>1398</v>
      </c>
      <c r="D14" s="4">
        <v>2801</v>
      </c>
      <c r="E14" s="4">
        <v>2047</v>
      </c>
      <c r="F14" s="4">
        <v>1502</v>
      </c>
      <c r="G14" s="5">
        <v>7748</v>
      </c>
      <c r="H14" s="3">
        <f>SUMIFS(bkrcast_6to9!$G:$G,bkrcast_6to9!$F:$F,compare_all!$A14)</f>
        <v>209</v>
      </c>
      <c r="I14" s="4">
        <f>SUMIFS(bkrcast_9to1530!$G:$G,bkrcast_9to1530!$F:$F,compare_all!$A14)</f>
        <v>96</v>
      </c>
      <c r="J14" s="4">
        <f>SUMIFS(bkrcast_1530to1830!$G:$G,bkrcast_1530to1830!$F:$F,compare_all!$A14)</f>
        <v>59</v>
      </c>
      <c r="K14" s="4">
        <f>SUMIFS(bkrcast_1830to6!$G:$G,bkrcast_1830to6!$F:$F,compare_all!$A14)</f>
        <v>0</v>
      </c>
      <c r="L14" s="6">
        <f t="shared" si="5"/>
        <v>364</v>
      </c>
      <c r="M14" s="2">
        <f t="shared" si="6"/>
        <v>0.95302013422818788</v>
      </c>
      <c r="N14" s="19">
        <f>VLOOKUP($A14,transit_line_attrs!$N$1:$O$626,2,FALSE)</f>
        <v>0</v>
      </c>
      <c r="O14">
        <v>6000</v>
      </c>
      <c r="AF14" s="24"/>
      <c r="AG14" s="37" t="s">
        <v>1219</v>
      </c>
      <c r="AH14" s="30">
        <v>416566</v>
      </c>
      <c r="AI14" s="38">
        <f>AC3</f>
        <v>501550.31500000012</v>
      </c>
      <c r="AJ14" s="39">
        <f>AI14/AH14</f>
        <v>1.2040116452134839</v>
      </c>
      <c r="AK14" s="24"/>
    </row>
    <row r="15" spans="1:37" x14ac:dyDescent="0.25">
      <c r="A15" t="s">
        <v>96</v>
      </c>
      <c r="B15" t="str">
        <f>_xlfn.IFNA(VLOOKUP(A15,bkrcast_1530to1830!$F$1:$H$630,3,FALSE),"-")</f>
        <v>LocalBus</v>
      </c>
      <c r="C15" s="3">
        <v>1249</v>
      </c>
      <c r="D15" s="4">
        <v>2820</v>
      </c>
      <c r="E15" s="4">
        <v>1930.5</v>
      </c>
      <c r="F15" s="4">
        <v>1444.5</v>
      </c>
      <c r="G15" s="5">
        <v>7444</v>
      </c>
      <c r="H15" s="3">
        <f>SUMIFS(bkrcast_6to9!$G:$G,bkrcast_6to9!$F:$F,compare_all!$A15)</f>
        <v>2777</v>
      </c>
      <c r="I15" s="4">
        <f>SUMIFS(bkrcast_9to1530!$G:$G,bkrcast_9to1530!$F:$F,compare_all!$A15)</f>
        <v>3655</v>
      </c>
      <c r="J15" s="4">
        <f>SUMIFS(bkrcast_1530to1830!$G:$G,bkrcast_1530to1830!$F:$F,compare_all!$A15)</f>
        <v>2854</v>
      </c>
      <c r="K15" s="4">
        <f>SUMIFS(bkrcast_1830to6!$G:$G,bkrcast_1830to6!$F:$F,compare_all!$A15)</f>
        <v>1942</v>
      </c>
      <c r="L15" s="6">
        <f t="shared" si="5"/>
        <v>11228</v>
      </c>
      <c r="M15" s="2">
        <f t="shared" si="6"/>
        <v>-0.50832885545405693</v>
      </c>
      <c r="N15" s="19">
        <f>VLOOKUP($A15,transit_line_attrs!$N$1:$O$626,2,FALSE)</f>
        <v>0</v>
      </c>
      <c r="O15">
        <v>6500</v>
      </c>
      <c r="AF15" s="24"/>
      <c r="AG15" s="24"/>
      <c r="AH15" s="24"/>
      <c r="AI15" s="24"/>
      <c r="AJ15" s="24"/>
      <c r="AK15" s="24"/>
    </row>
    <row r="16" spans="1:37" x14ac:dyDescent="0.25">
      <c r="A16" t="s">
        <v>146</v>
      </c>
      <c r="B16" t="str">
        <f>_xlfn.IFNA(VLOOKUP(A16,bkrcast_1530to1830!$F$1:$H$630,3,FALSE),"-")</f>
        <v>LocalBus</v>
      </c>
      <c r="C16" s="3">
        <v>1295</v>
      </c>
      <c r="D16" s="4">
        <v>3005.5</v>
      </c>
      <c r="E16" s="4">
        <v>1460.5</v>
      </c>
      <c r="F16" s="4">
        <v>1266</v>
      </c>
      <c r="G16" s="5">
        <v>7027</v>
      </c>
      <c r="H16" s="3">
        <f>SUMIFS(bkrcast_6to9!$G:$G,bkrcast_6to9!$F:$F,compare_all!$A16)</f>
        <v>2090</v>
      </c>
      <c r="I16" s="4">
        <f>SUMIFS(bkrcast_9to1530!$G:$G,bkrcast_9to1530!$F:$F,compare_all!$A16)</f>
        <v>1400</v>
      </c>
      <c r="J16" s="4">
        <f>SUMIFS(bkrcast_1530to1830!$G:$G,bkrcast_1530to1830!$F:$F,compare_all!$A16)</f>
        <v>1707</v>
      </c>
      <c r="K16" s="4">
        <f>SUMIFS(bkrcast_1830to6!$G:$G,bkrcast_1830to6!$F:$F,compare_all!$A16)</f>
        <v>0</v>
      </c>
      <c r="L16" s="6">
        <f t="shared" si="5"/>
        <v>5197</v>
      </c>
      <c r="M16" s="2">
        <f t="shared" si="6"/>
        <v>0.26042407855414829</v>
      </c>
      <c r="N16" s="19">
        <f>VLOOKUP($A16,transit_line_attrs!$N$1:$O$626,2,FALSE)</f>
        <v>0</v>
      </c>
      <c r="O16">
        <v>7000</v>
      </c>
    </row>
    <row r="17" spans="1:34" x14ac:dyDescent="0.25">
      <c r="A17" t="s">
        <v>63</v>
      </c>
      <c r="B17" t="str">
        <f>_xlfn.IFNA(VLOOKUP(A17,bkrcast_1530to1830!$F$1:$H$630,3,FALSE),"-")</f>
        <v>LocalBus</v>
      </c>
      <c r="C17" s="3">
        <v>1460</v>
      </c>
      <c r="D17" s="4">
        <v>3047</v>
      </c>
      <c r="E17" s="4">
        <v>1382</v>
      </c>
      <c r="F17" s="4">
        <v>685</v>
      </c>
      <c r="G17" s="5">
        <v>6574</v>
      </c>
      <c r="H17" s="3">
        <f>SUMIFS(bkrcast_6to9!$G:$G,bkrcast_6to9!$F:$F,compare_all!$A17)</f>
        <v>641</v>
      </c>
      <c r="I17" s="4">
        <f>SUMIFS(bkrcast_9to1530!$G:$G,bkrcast_9to1530!$F:$F,compare_all!$A17)</f>
        <v>967</v>
      </c>
      <c r="J17" s="4">
        <f>SUMIFS(bkrcast_1530to1830!$G:$G,bkrcast_1530to1830!$F:$F,compare_all!$A17)</f>
        <v>873</v>
      </c>
      <c r="K17" s="4">
        <f>SUMIFS(bkrcast_1830to6!$G:$G,bkrcast_1830to6!$F:$F,compare_all!$A17)</f>
        <v>2151</v>
      </c>
      <c r="L17" s="6">
        <f t="shared" si="5"/>
        <v>4632</v>
      </c>
      <c r="M17" s="2">
        <f t="shared" si="6"/>
        <v>0.29540614542135685</v>
      </c>
      <c r="N17" s="19">
        <f>VLOOKUP($A17,transit_line_attrs!$N$1:$O$626,2,FALSE)</f>
        <v>0</v>
      </c>
      <c r="O17">
        <v>7500</v>
      </c>
      <c r="AH17" s="21"/>
    </row>
    <row r="18" spans="1:34" x14ac:dyDescent="0.25">
      <c r="A18" t="s">
        <v>269</v>
      </c>
      <c r="B18" t="str">
        <f>_xlfn.IFNA(VLOOKUP(A18,bkrcast_1530to1830!$F$1:$H$630,3,FALSE),"-")</f>
        <v>LocalBus</v>
      </c>
      <c r="C18" s="3">
        <v>1103</v>
      </c>
      <c r="D18" s="4">
        <v>2994.5</v>
      </c>
      <c r="E18" s="4">
        <v>1397</v>
      </c>
      <c r="F18" s="4">
        <v>980.5</v>
      </c>
      <c r="G18" s="5">
        <v>6475</v>
      </c>
      <c r="H18" s="3">
        <f>SUMIFS(bkrcast_6to9!$G:$G,bkrcast_6to9!$F:$F,compare_all!$A18)</f>
        <v>1093</v>
      </c>
      <c r="I18" s="4">
        <f>SUMIFS(bkrcast_9to1530!$G:$G,bkrcast_9to1530!$F:$F,compare_all!$A18)</f>
        <v>1307</v>
      </c>
      <c r="J18" s="4">
        <f>SUMIFS(bkrcast_1530to1830!$G:$G,bkrcast_1530to1830!$F:$F,compare_all!$A18)</f>
        <v>1062</v>
      </c>
      <c r="K18" s="4">
        <f>SUMIFS(bkrcast_1830to6!$G:$G,bkrcast_1830to6!$F:$F,compare_all!$A18)</f>
        <v>458</v>
      </c>
      <c r="L18" s="6">
        <f t="shared" si="5"/>
        <v>3920</v>
      </c>
      <c r="M18" s="2">
        <f t="shared" si="6"/>
        <v>0.39459459459459462</v>
      </c>
      <c r="N18" s="19">
        <f>VLOOKUP($A18,transit_line_attrs!$N$1:$O$626,2,FALSE)</f>
        <v>0</v>
      </c>
      <c r="O18">
        <v>8000</v>
      </c>
      <c r="AH18" s="53"/>
    </row>
    <row r="19" spans="1:34" x14ac:dyDescent="0.25">
      <c r="A19" t="s">
        <v>211</v>
      </c>
      <c r="B19" t="str">
        <f>_xlfn.IFNA(VLOOKUP(A19,bkrcast_1530to1830!$F$1:$H$630,3,FALSE),"-")</f>
        <v>LocalBus</v>
      </c>
      <c r="C19" s="3">
        <v>1745</v>
      </c>
      <c r="D19" s="4">
        <v>2018</v>
      </c>
      <c r="E19" s="4">
        <v>1677</v>
      </c>
      <c r="F19" s="4">
        <v>932</v>
      </c>
      <c r="G19" s="5">
        <v>6372</v>
      </c>
      <c r="H19" s="3">
        <f>SUMIFS(bkrcast_6to9!$G:$G,bkrcast_6to9!$F:$F,compare_all!$A19)</f>
        <v>2473</v>
      </c>
      <c r="I19" s="4">
        <f>SUMIFS(bkrcast_9to1530!$G:$G,bkrcast_9to1530!$F:$F,compare_all!$A19)</f>
        <v>3025</v>
      </c>
      <c r="J19" s="4">
        <f>SUMIFS(bkrcast_1530to1830!$G:$G,bkrcast_1530to1830!$F:$F,compare_all!$A19)</f>
        <v>2391</v>
      </c>
      <c r="K19" s="4">
        <f>SUMIFS(bkrcast_1830to6!$G:$G,bkrcast_1830to6!$F:$F,compare_all!$A19)</f>
        <v>0</v>
      </c>
      <c r="L19" s="6">
        <f t="shared" si="5"/>
        <v>7889</v>
      </c>
      <c r="M19" s="2">
        <f t="shared" si="6"/>
        <v>-0.23807281858129314</v>
      </c>
      <c r="N19" s="19">
        <f>VLOOKUP($A19,transit_line_attrs!$N$1:$O$626,2,FALSE)</f>
        <v>1</v>
      </c>
      <c r="O19">
        <v>8500</v>
      </c>
    </row>
    <row r="20" spans="1:34" x14ac:dyDescent="0.25">
      <c r="A20" t="s">
        <v>217</v>
      </c>
      <c r="B20" t="str">
        <f>_xlfn.IFNA(VLOOKUP(A20,bkrcast_1530to1830!$F$1:$H$630,3,FALSE),"-")</f>
        <v>LocalBus</v>
      </c>
      <c r="C20" s="3">
        <v>1487</v>
      </c>
      <c r="D20" s="4">
        <v>2544</v>
      </c>
      <c r="E20" s="4">
        <v>1551.5</v>
      </c>
      <c r="F20" s="4">
        <v>773.5</v>
      </c>
      <c r="G20" s="5">
        <v>6356</v>
      </c>
      <c r="H20" s="3">
        <f>SUMIFS(bkrcast_6to9!$G:$G,bkrcast_6to9!$F:$F,compare_all!$A20)</f>
        <v>3159</v>
      </c>
      <c r="I20" s="4">
        <f>SUMIFS(bkrcast_9to1530!$G:$G,bkrcast_9to1530!$F:$F,compare_all!$A20)</f>
        <v>4404</v>
      </c>
      <c r="J20" s="4">
        <f>SUMIFS(bkrcast_1530to1830!$G:$G,bkrcast_1530to1830!$F:$F,compare_all!$A20)</f>
        <v>3294</v>
      </c>
      <c r="K20" s="4">
        <f>SUMIFS(bkrcast_1830to6!$G:$G,bkrcast_1830to6!$F:$F,compare_all!$A20)</f>
        <v>0</v>
      </c>
      <c r="L20" s="6">
        <f t="shared" si="5"/>
        <v>10857</v>
      </c>
      <c r="M20" s="2">
        <f t="shared" si="6"/>
        <v>-0.70814977973568283</v>
      </c>
      <c r="N20" s="19">
        <f>VLOOKUP($A20,transit_line_attrs!$N$1:$O$626,2,FALSE)</f>
        <v>1</v>
      </c>
      <c r="O20">
        <v>9000</v>
      </c>
    </row>
    <row r="21" spans="1:34" x14ac:dyDescent="0.25">
      <c r="A21" t="s">
        <v>115</v>
      </c>
      <c r="B21" t="str">
        <f>_xlfn.IFNA(VLOOKUP(A21,bkrcast_1530to1830!$F$1:$H$630,3,FALSE),"-")</f>
        <v>ExpBus</v>
      </c>
      <c r="C21" s="3">
        <v>937</v>
      </c>
      <c r="D21" s="4">
        <v>2792</v>
      </c>
      <c r="E21" s="4">
        <v>1258.5</v>
      </c>
      <c r="F21" s="4">
        <v>1095.5</v>
      </c>
      <c r="G21" s="5">
        <v>6083</v>
      </c>
      <c r="H21" s="3">
        <f>SUMIFS(bkrcast_6to9!$G:$G,bkrcast_6to9!$F:$F,compare_all!$A21)</f>
        <v>1449</v>
      </c>
      <c r="I21" s="4">
        <f>SUMIFS(bkrcast_9to1530!$G:$G,bkrcast_9to1530!$F:$F,compare_all!$A21)</f>
        <v>3195</v>
      </c>
      <c r="J21" s="4">
        <f>SUMIFS(bkrcast_1530to1830!$G:$G,bkrcast_1530to1830!$F:$F,compare_all!$A21)</f>
        <v>2389</v>
      </c>
      <c r="K21" s="4">
        <f>SUMIFS(bkrcast_1830to6!$G:$G,bkrcast_1830to6!$F:$F,compare_all!$A21)</f>
        <v>0</v>
      </c>
      <c r="L21" s="6">
        <f t="shared" si="5"/>
        <v>7033</v>
      </c>
      <c r="M21" s="2">
        <f t="shared" si="6"/>
        <v>-0.15617294098306755</v>
      </c>
      <c r="N21" s="19">
        <f>VLOOKUP($A21,transit_line_attrs!$N$1:$O$626,2,FALSE)</f>
        <v>0</v>
      </c>
      <c r="O21">
        <v>9500</v>
      </c>
    </row>
    <row r="22" spans="1:34" x14ac:dyDescent="0.25">
      <c r="A22" t="s">
        <v>62</v>
      </c>
      <c r="B22" t="str">
        <f>_xlfn.IFNA(VLOOKUP(A22,bkrcast_1530to1830!$F$1:$H$630,3,FALSE),"-")</f>
        <v>LocalBus</v>
      </c>
      <c r="C22" s="3">
        <v>1222</v>
      </c>
      <c r="D22" s="4">
        <v>2118.5</v>
      </c>
      <c r="E22" s="4">
        <v>1270</v>
      </c>
      <c r="F22" s="4">
        <v>1002.5</v>
      </c>
      <c r="G22" s="5">
        <v>5613</v>
      </c>
      <c r="H22" s="3">
        <f>SUMIFS(bkrcast_6to9!$G:$G,bkrcast_6to9!$F:$F,compare_all!$A22)</f>
        <v>911</v>
      </c>
      <c r="I22" s="4">
        <f>SUMIFS(bkrcast_9to1530!$G:$G,bkrcast_9to1530!$F:$F,compare_all!$A22)</f>
        <v>1308</v>
      </c>
      <c r="J22" s="4">
        <f>SUMIFS(bkrcast_1530to1830!$G:$G,bkrcast_1530to1830!$F:$F,compare_all!$A22)</f>
        <v>1038</v>
      </c>
      <c r="K22" s="4">
        <f>SUMIFS(bkrcast_1830to6!$G:$G,bkrcast_1830to6!$F:$F,compare_all!$A22)</f>
        <v>0</v>
      </c>
      <c r="L22" s="6">
        <f t="shared" si="5"/>
        <v>3257</v>
      </c>
      <c r="M22" s="2">
        <f t="shared" si="6"/>
        <v>0.41973988954213431</v>
      </c>
      <c r="N22" s="19">
        <f>VLOOKUP($A22,transit_line_attrs!$N$1:$O$626,2,FALSE)</f>
        <v>0</v>
      </c>
      <c r="O22">
        <v>10000</v>
      </c>
    </row>
    <row r="23" spans="1:34" x14ac:dyDescent="0.25">
      <c r="A23" t="s">
        <v>113</v>
      </c>
      <c r="B23" t="str">
        <f>_xlfn.IFNA(VLOOKUP(A23,bkrcast_1530to1830!$F$1:$H$630,3,FALSE),"-")</f>
        <v>ExpBus</v>
      </c>
      <c r="C23" s="3">
        <v>825</v>
      </c>
      <c r="D23" s="4">
        <v>2003</v>
      </c>
      <c r="E23" s="4">
        <v>1055.5</v>
      </c>
      <c r="F23" s="4">
        <v>1389.5</v>
      </c>
      <c r="G23" s="5">
        <v>5273</v>
      </c>
      <c r="H23" s="3">
        <f>SUMIFS(bkrcast_6to9!$G:$G,bkrcast_6to9!$F:$F,compare_all!$A23)</f>
        <v>879</v>
      </c>
      <c r="I23" s="4">
        <f>SUMIFS(bkrcast_9to1530!$G:$G,bkrcast_9to1530!$F:$F,compare_all!$A23)</f>
        <v>1835</v>
      </c>
      <c r="J23" s="4">
        <f>SUMIFS(bkrcast_1530to1830!$G:$G,bkrcast_1530to1830!$F:$F,compare_all!$A23)</f>
        <v>1497</v>
      </c>
      <c r="K23" s="4">
        <f>SUMIFS(bkrcast_1830to6!$G:$G,bkrcast_1830to6!$F:$F,compare_all!$A23)</f>
        <v>0</v>
      </c>
      <c r="L23" s="6">
        <f t="shared" si="5"/>
        <v>4211</v>
      </c>
      <c r="M23" s="2">
        <f t="shared" si="6"/>
        <v>0.20140337568746444</v>
      </c>
      <c r="N23" s="19">
        <f>VLOOKUP($A23,transit_line_attrs!$N$1:$O$626,2,FALSE)</f>
        <v>0</v>
      </c>
      <c r="O23">
        <v>10500</v>
      </c>
    </row>
    <row r="24" spans="1:34" x14ac:dyDescent="0.25">
      <c r="A24" t="s">
        <v>124</v>
      </c>
      <c r="B24" t="str">
        <f>_xlfn.IFNA(VLOOKUP(A24,bkrcast_1530to1830!$F$1:$H$630,3,FALSE),"-")</f>
        <v>LocalBus</v>
      </c>
      <c r="C24" s="3">
        <v>1015</v>
      </c>
      <c r="D24" s="4">
        <v>1920</v>
      </c>
      <c r="E24" s="4">
        <v>1156.5</v>
      </c>
      <c r="F24" s="4">
        <v>1049.5</v>
      </c>
      <c r="G24" s="5">
        <v>5141</v>
      </c>
      <c r="H24" s="3">
        <f>SUMIFS(bkrcast_6to9!$G:$G,bkrcast_6to9!$F:$F,compare_all!$A24)</f>
        <v>211</v>
      </c>
      <c r="I24" s="4">
        <f>SUMIFS(bkrcast_9to1530!$G:$G,bkrcast_9to1530!$F:$F,compare_all!$A24)</f>
        <v>274</v>
      </c>
      <c r="J24" s="4">
        <f>SUMIFS(bkrcast_1530to1830!$G:$G,bkrcast_1530to1830!$F:$F,compare_all!$A24)</f>
        <v>143</v>
      </c>
      <c r="K24" s="4">
        <f>SUMIFS(bkrcast_1830to6!$G:$G,bkrcast_1830to6!$F:$F,compare_all!$A24)</f>
        <v>0</v>
      </c>
      <c r="L24" s="6">
        <f t="shared" si="5"/>
        <v>628</v>
      </c>
      <c r="M24" s="2">
        <f t="shared" si="6"/>
        <v>0.87784477728068466</v>
      </c>
      <c r="N24" s="19">
        <f>VLOOKUP($A24,transit_line_attrs!$N$1:$O$626,2,FALSE)</f>
        <v>0</v>
      </c>
      <c r="O24">
        <v>11000</v>
      </c>
    </row>
    <row r="25" spans="1:34" x14ac:dyDescent="0.25">
      <c r="A25" t="s">
        <v>236</v>
      </c>
      <c r="B25" t="str">
        <f>_xlfn.IFNA(VLOOKUP(A25,bkrcast_1530to1830!$F$1:$H$630,3,FALSE),"-")</f>
        <v>ExpBus</v>
      </c>
      <c r="C25" s="3">
        <v>1364</v>
      </c>
      <c r="D25" s="4">
        <v>2039</v>
      </c>
      <c r="E25" s="4">
        <v>1198</v>
      </c>
      <c r="F25" s="4">
        <v>525</v>
      </c>
      <c r="G25" s="5">
        <v>5126</v>
      </c>
      <c r="H25" s="3">
        <f>SUMIFS(bkrcast_6to9!$G:$G,bkrcast_6to9!$F:$F,compare_all!$A25)</f>
        <v>503</v>
      </c>
      <c r="I25" s="4">
        <f>SUMIFS(bkrcast_9to1530!$G:$G,bkrcast_9to1530!$F:$F,compare_all!$A25)</f>
        <v>996</v>
      </c>
      <c r="J25" s="4">
        <f>SUMIFS(bkrcast_1530to1830!$G:$G,bkrcast_1530to1830!$F:$F,compare_all!$A25)</f>
        <v>654</v>
      </c>
      <c r="K25" s="4">
        <f>SUMIFS(bkrcast_1830to6!$G:$G,bkrcast_1830to6!$F:$F,compare_all!$A25)</f>
        <v>0</v>
      </c>
      <c r="L25" s="6">
        <f t="shared" si="5"/>
        <v>2153</v>
      </c>
      <c r="M25" s="2">
        <f t="shared" si="6"/>
        <v>0.57998439328911433</v>
      </c>
      <c r="N25" s="19">
        <f>VLOOKUP($A25,transit_line_attrs!$N$1:$O$626,2,FALSE)</f>
        <v>1</v>
      </c>
      <c r="O25">
        <v>11500</v>
      </c>
    </row>
    <row r="26" spans="1:34" x14ac:dyDescent="0.25">
      <c r="A26" t="s">
        <v>79</v>
      </c>
      <c r="B26" t="str">
        <f>_xlfn.IFNA(VLOOKUP(A26,bkrcast_1530to1830!$F$1:$H$630,3,FALSE),"-")</f>
        <v>LocalBus</v>
      </c>
      <c r="C26" s="3">
        <v>1284</v>
      </c>
      <c r="D26" s="4">
        <v>1612</v>
      </c>
      <c r="E26" s="4">
        <v>1372</v>
      </c>
      <c r="F26" s="4">
        <v>762</v>
      </c>
      <c r="G26" s="5">
        <v>5030</v>
      </c>
      <c r="H26" s="3">
        <f>SUMIFS(bkrcast_6to9!$G:$G,bkrcast_6to9!$F:$F,compare_all!$A26)</f>
        <v>368</v>
      </c>
      <c r="I26" s="4">
        <f>SUMIFS(bkrcast_9to1530!$G:$G,bkrcast_9to1530!$F:$F,compare_all!$A26)</f>
        <v>740</v>
      </c>
      <c r="J26" s="4">
        <f>SUMIFS(bkrcast_1530to1830!$G:$G,bkrcast_1530to1830!$F:$F,compare_all!$A26)</f>
        <v>410</v>
      </c>
      <c r="K26" s="4">
        <f>SUMIFS(bkrcast_1830to6!$G:$G,bkrcast_1830to6!$F:$F,compare_all!$A26)</f>
        <v>0</v>
      </c>
      <c r="L26" s="6">
        <f t="shared" si="5"/>
        <v>1518</v>
      </c>
      <c r="M26" s="2">
        <f t="shared" si="6"/>
        <v>0.69821073558648117</v>
      </c>
      <c r="N26" s="19">
        <f>VLOOKUP($A26,transit_line_attrs!$N$1:$O$626,2,FALSE)</f>
        <v>0</v>
      </c>
      <c r="O26">
        <v>12000</v>
      </c>
    </row>
    <row r="27" spans="1:34" x14ac:dyDescent="0.25">
      <c r="A27" t="s">
        <v>64</v>
      </c>
      <c r="B27" t="str">
        <f>_xlfn.IFNA(VLOOKUP(A27,bkrcast_1530to1830!$F$1:$H$630,3,FALSE),"-")</f>
        <v>LocalBus</v>
      </c>
      <c r="C27" s="3">
        <v>1158</v>
      </c>
      <c r="D27" s="4">
        <v>1844</v>
      </c>
      <c r="E27" s="4">
        <v>1097.5</v>
      </c>
      <c r="F27" s="4">
        <v>894.5</v>
      </c>
      <c r="G27" s="5">
        <v>4994</v>
      </c>
      <c r="H27" s="3">
        <f>SUMIFS(bkrcast_6to9!$G:$G,bkrcast_6to9!$F:$F,compare_all!$A27)</f>
        <v>628</v>
      </c>
      <c r="I27" s="4">
        <f>SUMIFS(bkrcast_9to1530!$G:$G,bkrcast_9to1530!$F:$F,compare_all!$A27)</f>
        <v>1048</v>
      </c>
      <c r="J27" s="4">
        <f>SUMIFS(bkrcast_1530to1830!$G:$G,bkrcast_1530to1830!$F:$F,compare_all!$A27)</f>
        <v>1090</v>
      </c>
      <c r="K27" s="4">
        <f>SUMIFS(bkrcast_1830to6!$G:$G,bkrcast_1830to6!$F:$F,compare_all!$A27)</f>
        <v>0</v>
      </c>
      <c r="L27" s="6">
        <f t="shared" si="5"/>
        <v>2766</v>
      </c>
      <c r="M27" s="2">
        <f t="shared" si="6"/>
        <v>0.44613536243492191</v>
      </c>
      <c r="N27" s="19">
        <f>VLOOKUP($A27,transit_line_attrs!$N$1:$O$626,2,FALSE)</f>
        <v>0</v>
      </c>
      <c r="O27">
        <v>12500</v>
      </c>
    </row>
    <row r="28" spans="1:34" x14ac:dyDescent="0.25">
      <c r="A28" t="s">
        <v>164</v>
      </c>
      <c r="B28" t="str">
        <f>_xlfn.IFNA(VLOOKUP(A28,bkrcast_1530to1830!$F$1:$H$630,3,FALSE),"-")</f>
        <v>LocalBus</v>
      </c>
      <c r="C28" s="3">
        <v>868</v>
      </c>
      <c r="D28" s="4">
        <v>2136</v>
      </c>
      <c r="E28" s="4">
        <v>914</v>
      </c>
      <c r="F28" s="4">
        <v>1042</v>
      </c>
      <c r="G28" s="5">
        <v>4960</v>
      </c>
      <c r="H28" s="3">
        <f>SUMIFS(bkrcast_6to9!$G:$G,bkrcast_6to9!$F:$F,compare_all!$A28)</f>
        <v>971</v>
      </c>
      <c r="I28" s="4">
        <f>SUMIFS(bkrcast_9to1530!$G:$G,bkrcast_9to1530!$F:$F,compare_all!$A28)</f>
        <v>702</v>
      </c>
      <c r="J28" s="4">
        <f>SUMIFS(bkrcast_1530to1830!$G:$G,bkrcast_1530to1830!$F:$F,compare_all!$A28)</f>
        <v>953</v>
      </c>
      <c r="K28" s="4">
        <f>SUMIFS(bkrcast_1830to6!$G:$G,bkrcast_1830to6!$F:$F,compare_all!$A28)</f>
        <v>0</v>
      </c>
      <c r="L28" s="6">
        <f t="shared" si="5"/>
        <v>2626</v>
      </c>
      <c r="M28" s="2">
        <f t="shared" si="6"/>
        <v>0.47056451612903227</v>
      </c>
      <c r="N28" s="19">
        <f>VLOOKUP($A28,transit_line_attrs!$N$1:$O$626,2,FALSE)</f>
        <v>0</v>
      </c>
      <c r="O28">
        <v>13000</v>
      </c>
    </row>
    <row r="29" spans="1:34" x14ac:dyDescent="0.25">
      <c r="A29" t="s">
        <v>121</v>
      </c>
      <c r="B29" t="str">
        <f>_xlfn.IFNA(VLOOKUP(A29,bkrcast_1530to1830!$F$1:$H$630,3,FALSE),"-")</f>
        <v>LocalBus</v>
      </c>
      <c r="C29" s="3">
        <v>1014</v>
      </c>
      <c r="D29" s="4">
        <v>1801.5</v>
      </c>
      <c r="E29" s="4">
        <v>1254.5</v>
      </c>
      <c r="F29" s="4">
        <v>853</v>
      </c>
      <c r="G29" s="5">
        <v>4923</v>
      </c>
      <c r="H29" s="3">
        <f>SUMIFS(bkrcast_6to9!$G:$G,bkrcast_6to9!$F:$F,compare_all!$A29)</f>
        <v>2042</v>
      </c>
      <c r="I29" s="4">
        <f>SUMIFS(bkrcast_9to1530!$G:$G,bkrcast_9to1530!$F:$F,compare_all!$A29)</f>
        <v>2746</v>
      </c>
      <c r="J29" s="4">
        <f>SUMIFS(bkrcast_1530to1830!$G:$G,bkrcast_1530to1830!$F:$F,compare_all!$A29)</f>
        <v>1711</v>
      </c>
      <c r="K29" s="4">
        <f>SUMIFS(bkrcast_1830to6!$G:$G,bkrcast_1830to6!$F:$F,compare_all!$A29)</f>
        <v>0</v>
      </c>
      <c r="L29" s="6">
        <f t="shared" si="5"/>
        <v>6499</v>
      </c>
      <c r="M29" s="2">
        <f t="shared" si="6"/>
        <v>-0.32013000203128172</v>
      </c>
      <c r="N29" s="19">
        <f>VLOOKUP($A29,transit_line_attrs!$N$1:$O$626,2,FALSE)</f>
        <v>0</v>
      </c>
      <c r="O29">
        <v>13500</v>
      </c>
    </row>
    <row r="30" spans="1:34" x14ac:dyDescent="0.25">
      <c r="A30" t="s">
        <v>104</v>
      </c>
      <c r="B30" t="str">
        <f>_xlfn.IFNA(VLOOKUP(A30,bkrcast_1530to1830!$F$1:$H$630,3,FALSE),"-")</f>
        <v>LocalBus</v>
      </c>
      <c r="C30" s="3">
        <v>1111</v>
      </c>
      <c r="D30" s="4">
        <v>2262</v>
      </c>
      <c r="E30" s="4">
        <v>986.5</v>
      </c>
      <c r="F30" s="4">
        <v>541.5</v>
      </c>
      <c r="G30" s="5">
        <v>4901</v>
      </c>
      <c r="H30" s="3">
        <f>SUMIFS(bkrcast_6to9!$G:$G,bkrcast_6to9!$F:$F,compare_all!$A30)</f>
        <v>869</v>
      </c>
      <c r="I30" s="4">
        <f>SUMIFS(bkrcast_9to1530!$G:$G,bkrcast_9to1530!$F:$F,compare_all!$A30)</f>
        <v>1645</v>
      </c>
      <c r="J30" s="4">
        <f>SUMIFS(bkrcast_1530to1830!$G:$G,bkrcast_1530to1830!$F:$F,compare_all!$A30)</f>
        <v>1007</v>
      </c>
      <c r="K30" s="4">
        <f>SUMIFS(bkrcast_1830to6!$G:$G,bkrcast_1830to6!$F:$F,compare_all!$A30)</f>
        <v>0</v>
      </c>
      <c r="L30" s="6">
        <f t="shared" si="5"/>
        <v>3521</v>
      </c>
      <c r="M30" s="2">
        <f t="shared" si="6"/>
        <v>0.28157518873699244</v>
      </c>
      <c r="N30" s="19">
        <f>VLOOKUP($A30,transit_line_attrs!$N$1:$O$626,2,FALSE)</f>
        <v>0</v>
      </c>
      <c r="O30">
        <v>14000</v>
      </c>
    </row>
    <row r="31" spans="1:34" x14ac:dyDescent="0.25">
      <c r="A31" t="s">
        <v>114</v>
      </c>
      <c r="B31" t="str">
        <f>_xlfn.IFNA(VLOOKUP(A31,bkrcast_1530to1830!$F$1:$H$630,3,FALSE),"-")</f>
        <v>ExpBus</v>
      </c>
      <c r="C31" s="3">
        <v>855</v>
      </c>
      <c r="D31" s="4">
        <v>1929</v>
      </c>
      <c r="E31" s="4">
        <v>990.5</v>
      </c>
      <c r="F31" s="4">
        <v>1046.5</v>
      </c>
      <c r="G31" s="5">
        <v>4821</v>
      </c>
      <c r="H31" s="3">
        <f>SUMIFS(bkrcast_6to9!$G:$G,bkrcast_6to9!$F:$F,compare_all!$A31)</f>
        <v>478</v>
      </c>
      <c r="I31" s="4">
        <f>SUMIFS(bkrcast_9to1530!$G:$G,bkrcast_9to1530!$F:$F,compare_all!$A31)</f>
        <v>1834</v>
      </c>
      <c r="J31" s="4">
        <f>SUMIFS(bkrcast_1530to1830!$G:$G,bkrcast_1530to1830!$F:$F,compare_all!$A31)</f>
        <v>1115</v>
      </c>
      <c r="K31" s="4">
        <f>SUMIFS(bkrcast_1830to6!$G:$G,bkrcast_1830to6!$F:$F,compare_all!$A31)</f>
        <v>0</v>
      </c>
      <c r="L31" s="6">
        <f t="shared" si="5"/>
        <v>3427</v>
      </c>
      <c r="M31" s="2">
        <f t="shared" si="6"/>
        <v>0.28915162829288532</v>
      </c>
      <c r="N31" s="19">
        <f>VLOOKUP($A31,transit_line_attrs!$N$1:$O$626,2,FALSE)</f>
        <v>0</v>
      </c>
      <c r="O31">
        <v>14500</v>
      </c>
    </row>
    <row r="32" spans="1:34" x14ac:dyDescent="0.25">
      <c r="A32" t="s">
        <v>75</v>
      </c>
      <c r="B32" t="str">
        <f>_xlfn.IFNA(VLOOKUP(A32,bkrcast_1530to1830!$F$1:$H$630,3,FALSE),"-")</f>
        <v>LocalBus</v>
      </c>
      <c r="C32" s="3">
        <v>1015</v>
      </c>
      <c r="D32" s="4">
        <v>1879.5</v>
      </c>
      <c r="E32" s="4">
        <v>1038</v>
      </c>
      <c r="F32" s="4">
        <v>851.5</v>
      </c>
      <c r="G32" s="5">
        <v>4784</v>
      </c>
      <c r="H32" s="3">
        <f>SUMIFS(bkrcast_6to9!$G:$G,bkrcast_6to9!$F:$F,compare_all!$A32)</f>
        <v>726</v>
      </c>
      <c r="I32" s="4">
        <f>SUMIFS(bkrcast_9to1530!$G:$G,bkrcast_9to1530!$F:$F,compare_all!$A32)</f>
        <v>918</v>
      </c>
      <c r="J32" s="4">
        <f>SUMIFS(bkrcast_1530to1830!$G:$G,bkrcast_1530to1830!$F:$F,compare_all!$A32)</f>
        <v>730</v>
      </c>
      <c r="K32" s="4">
        <f>SUMIFS(bkrcast_1830to6!$G:$G,bkrcast_1830to6!$F:$F,compare_all!$A32)</f>
        <v>0</v>
      </c>
      <c r="L32" s="6">
        <f t="shared" si="5"/>
        <v>2374</v>
      </c>
      <c r="M32" s="2">
        <f t="shared" si="6"/>
        <v>0.50376254180602009</v>
      </c>
      <c r="N32" s="19">
        <f>VLOOKUP($A32,transit_line_attrs!$N$1:$O$626,2,FALSE)</f>
        <v>0</v>
      </c>
      <c r="O32">
        <v>15000</v>
      </c>
    </row>
    <row r="33" spans="1:15" x14ac:dyDescent="0.25">
      <c r="A33" t="s">
        <v>69</v>
      </c>
      <c r="B33" t="str">
        <f>_xlfn.IFNA(VLOOKUP(A33,bkrcast_1530to1830!$F$1:$H$630,3,FALSE),"-")</f>
        <v>LocalBus</v>
      </c>
      <c r="C33" s="3">
        <v>985</v>
      </c>
      <c r="D33" s="4">
        <v>1748</v>
      </c>
      <c r="E33" s="4">
        <v>1291.5</v>
      </c>
      <c r="F33" s="4">
        <v>683.5</v>
      </c>
      <c r="G33" s="5">
        <v>4708</v>
      </c>
      <c r="H33" s="3">
        <f>SUMIFS(bkrcast_6to9!$G:$G,bkrcast_6to9!$F:$F,compare_all!$A33)</f>
        <v>120</v>
      </c>
      <c r="I33" s="4">
        <f>SUMIFS(bkrcast_9to1530!$G:$G,bkrcast_9to1530!$F:$F,compare_all!$A33)</f>
        <v>609</v>
      </c>
      <c r="J33" s="4">
        <f>SUMIFS(bkrcast_1530to1830!$G:$G,bkrcast_1530to1830!$F:$F,compare_all!$A33)</f>
        <v>226</v>
      </c>
      <c r="K33" s="4">
        <f>SUMIFS(bkrcast_1830to6!$G:$G,bkrcast_1830to6!$F:$F,compare_all!$A33)</f>
        <v>0</v>
      </c>
      <c r="L33" s="6">
        <f t="shared" si="5"/>
        <v>955</v>
      </c>
      <c r="M33" s="2">
        <f t="shared" si="6"/>
        <v>0.79715378079864063</v>
      </c>
      <c r="N33" s="19">
        <f>VLOOKUP($A33,transit_line_attrs!$N$1:$O$626,2,FALSE)</f>
        <v>0</v>
      </c>
      <c r="O33">
        <v>15500</v>
      </c>
    </row>
    <row r="34" spans="1:15" x14ac:dyDescent="0.25">
      <c r="A34" t="s">
        <v>112</v>
      </c>
      <c r="B34" t="str">
        <f>_xlfn.IFNA(VLOOKUP(A34,bkrcast_1530to1830!$F$1:$H$630,3,FALSE),"-")</f>
        <v>LocalBus</v>
      </c>
      <c r="C34" s="3">
        <v>1066</v>
      </c>
      <c r="D34" s="4">
        <v>1913</v>
      </c>
      <c r="E34" s="4">
        <v>1432</v>
      </c>
      <c r="F34" s="4">
        <v>236</v>
      </c>
      <c r="G34" s="5">
        <v>4647</v>
      </c>
      <c r="H34" s="3">
        <f>SUMIFS(bkrcast_6to9!$G:$G,bkrcast_6to9!$F:$F,compare_all!$A34)</f>
        <v>3038</v>
      </c>
      <c r="I34" s="4">
        <f>SUMIFS(bkrcast_9to1530!$G:$G,bkrcast_9to1530!$F:$F,compare_all!$A34)</f>
        <v>3240</v>
      </c>
      <c r="J34" s="4">
        <f>SUMIFS(bkrcast_1530to1830!$G:$G,bkrcast_1530to1830!$F:$F,compare_all!$A34)</f>
        <v>1560</v>
      </c>
      <c r="K34" s="4">
        <f>SUMIFS(bkrcast_1830to6!$G:$G,bkrcast_1830to6!$F:$F,compare_all!$A34)</f>
        <v>5453</v>
      </c>
      <c r="L34" s="6">
        <f t="shared" si="5"/>
        <v>13291</v>
      </c>
      <c r="M34" s="2">
        <f t="shared" si="6"/>
        <v>-1.8601248117064773</v>
      </c>
      <c r="N34" s="19">
        <f>VLOOKUP($A34,transit_line_attrs!$N$1:$O$626,2,FALSE)</f>
        <v>0</v>
      </c>
      <c r="O34">
        <v>16000</v>
      </c>
    </row>
    <row r="35" spans="1:15" x14ac:dyDescent="0.25">
      <c r="A35" t="s">
        <v>309</v>
      </c>
      <c r="B35" t="str">
        <f>_xlfn.IFNA(VLOOKUP(A35,bkrcast_1530to1830!$F$1:$H$630,3,FALSE),"-")</f>
        <v>LocalBus</v>
      </c>
      <c r="C35" s="3">
        <v>1151</v>
      </c>
      <c r="D35" s="4">
        <v>1411.5</v>
      </c>
      <c r="E35" s="4">
        <v>1083.5</v>
      </c>
      <c r="F35" s="4">
        <v>914</v>
      </c>
      <c r="G35" s="5">
        <v>4560</v>
      </c>
      <c r="H35" s="3">
        <f>SUMIFS(bkrcast_6to9!$G:$G,bkrcast_6to9!$F:$F,compare_all!$A35)</f>
        <v>2224</v>
      </c>
      <c r="I35" s="4">
        <f>SUMIFS(bkrcast_9to1530!$G:$G,bkrcast_9to1530!$F:$F,compare_all!$A35)</f>
        <v>2135</v>
      </c>
      <c r="J35" s="4">
        <f>SUMIFS(bkrcast_1530to1830!$G:$G,bkrcast_1530to1830!$F:$F,compare_all!$A35)</f>
        <v>1044</v>
      </c>
      <c r="K35" s="4">
        <f>SUMIFS(bkrcast_1830to6!$G:$G,bkrcast_1830to6!$F:$F,compare_all!$A35)</f>
        <v>0</v>
      </c>
      <c r="L35" s="6">
        <f t="shared" si="5"/>
        <v>5403</v>
      </c>
      <c r="M35" s="2">
        <f t="shared" si="6"/>
        <v>-0.18486842105263157</v>
      </c>
      <c r="N35" s="19">
        <f>VLOOKUP($A35,transit_line_attrs!$N$1:$O$626,2,FALSE)</f>
        <v>1</v>
      </c>
      <c r="O35">
        <v>16500</v>
      </c>
    </row>
    <row r="36" spans="1:15" x14ac:dyDescent="0.25">
      <c r="A36" t="s">
        <v>117</v>
      </c>
      <c r="B36" t="str">
        <f>_xlfn.IFNA(VLOOKUP(A36,bkrcast_1530to1830!$F$1:$H$630,3,FALSE),"-")</f>
        <v>LocalBus</v>
      </c>
      <c r="C36" s="3">
        <v>904</v>
      </c>
      <c r="D36" s="4">
        <v>1540</v>
      </c>
      <c r="E36" s="4">
        <v>1101.5</v>
      </c>
      <c r="F36" s="4">
        <v>855.5</v>
      </c>
      <c r="G36" s="5">
        <v>4401</v>
      </c>
      <c r="H36" s="3">
        <f>SUMIFS(bkrcast_6to9!$G:$G,bkrcast_6to9!$F:$F,compare_all!$A36)</f>
        <v>990</v>
      </c>
      <c r="I36" s="4">
        <f>SUMIFS(bkrcast_9to1530!$G:$G,bkrcast_9to1530!$F:$F,compare_all!$A36)</f>
        <v>1789</v>
      </c>
      <c r="J36" s="4">
        <f>SUMIFS(bkrcast_1530to1830!$G:$G,bkrcast_1530to1830!$F:$F,compare_all!$A36)</f>
        <v>1305</v>
      </c>
      <c r="K36" s="4">
        <f>SUMIFS(bkrcast_1830to6!$G:$G,bkrcast_1830to6!$F:$F,compare_all!$A36)</f>
        <v>0</v>
      </c>
      <c r="L36" s="6">
        <f t="shared" si="5"/>
        <v>4084</v>
      </c>
      <c r="M36" s="2">
        <f t="shared" si="6"/>
        <v>7.2029084299022952E-2</v>
      </c>
      <c r="N36" s="19">
        <f>VLOOKUP($A36,transit_line_attrs!$N$1:$O$626,2,FALSE)</f>
        <v>0</v>
      </c>
      <c r="O36">
        <v>17000</v>
      </c>
    </row>
    <row r="37" spans="1:15" x14ac:dyDescent="0.25">
      <c r="A37" t="s">
        <v>139</v>
      </c>
      <c r="B37" t="str">
        <f>_xlfn.IFNA(VLOOKUP(A37,bkrcast_1530to1830!$F$1:$H$630,3,FALSE),"-")</f>
        <v>LocalBus</v>
      </c>
      <c r="C37" s="3">
        <v>819</v>
      </c>
      <c r="D37" s="4">
        <v>2038</v>
      </c>
      <c r="E37" s="4">
        <v>780</v>
      </c>
      <c r="F37" s="4">
        <v>715</v>
      </c>
      <c r="G37" s="5">
        <v>4352</v>
      </c>
      <c r="H37" s="3">
        <f>SUMIFS(bkrcast_6to9!$G:$G,bkrcast_6to9!$F:$F,compare_all!$A37)</f>
        <v>543</v>
      </c>
      <c r="I37" s="4">
        <f>SUMIFS(bkrcast_9to1530!$G:$G,bkrcast_9to1530!$F:$F,compare_all!$A37)</f>
        <v>701</v>
      </c>
      <c r="J37" s="4">
        <f>SUMIFS(bkrcast_1530to1830!$G:$G,bkrcast_1530to1830!$F:$F,compare_all!$A37)</f>
        <v>674</v>
      </c>
      <c r="K37" s="4">
        <f>SUMIFS(bkrcast_1830to6!$G:$G,bkrcast_1830to6!$F:$F,compare_all!$A37)</f>
        <v>0</v>
      </c>
      <c r="L37" s="6">
        <f t="shared" si="5"/>
        <v>1918</v>
      </c>
      <c r="M37" s="2">
        <f t="shared" si="6"/>
        <v>0.55928308823529416</v>
      </c>
      <c r="N37" s="19">
        <f>VLOOKUP($A37,transit_line_attrs!$N$1:$O$626,2,FALSE)</f>
        <v>0</v>
      </c>
      <c r="O37">
        <v>17500</v>
      </c>
    </row>
    <row r="38" spans="1:15" x14ac:dyDescent="0.25">
      <c r="A38" t="s">
        <v>85</v>
      </c>
      <c r="B38" t="str">
        <f>_xlfn.IFNA(VLOOKUP(A38,bkrcast_1530to1830!$F$1:$H$630,3,FALSE),"-")</f>
        <v>ExpBus</v>
      </c>
      <c r="C38" s="3">
        <v>1341</v>
      </c>
      <c r="D38" s="4">
        <v>889</v>
      </c>
      <c r="E38" s="4">
        <v>1253.5</v>
      </c>
      <c r="F38" s="4">
        <v>669.5</v>
      </c>
      <c r="G38" s="5">
        <v>4153</v>
      </c>
      <c r="H38" s="3">
        <f>SUMIFS(bkrcast_6to9!$G:$G,bkrcast_6to9!$F:$F,compare_all!$A38)</f>
        <v>315</v>
      </c>
      <c r="I38" s="4">
        <f>SUMIFS(bkrcast_9to1530!$G:$G,bkrcast_9to1530!$F:$F,compare_all!$A38)</f>
        <v>801</v>
      </c>
      <c r="J38" s="4">
        <f>SUMIFS(bkrcast_1530to1830!$G:$G,bkrcast_1530to1830!$F:$F,compare_all!$A38)</f>
        <v>544</v>
      </c>
      <c r="K38" s="4">
        <f>SUMIFS(bkrcast_1830to6!$G:$G,bkrcast_1830to6!$F:$F,compare_all!$A38)</f>
        <v>0</v>
      </c>
      <c r="L38" s="6">
        <f t="shared" si="5"/>
        <v>1660</v>
      </c>
      <c r="M38" s="2">
        <f t="shared" si="6"/>
        <v>0.60028894774861541</v>
      </c>
      <c r="N38" s="19">
        <f>VLOOKUP($A38,transit_line_attrs!$N$1:$O$626,2,FALSE)</f>
        <v>0</v>
      </c>
      <c r="O38">
        <v>18000</v>
      </c>
    </row>
    <row r="39" spans="1:15" x14ac:dyDescent="0.25">
      <c r="A39" t="s">
        <v>205</v>
      </c>
      <c r="B39" t="str">
        <f>_xlfn.IFNA(VLOOKUP(A39,bkrcast_1530to1830!$F$1:$H$630,3,FALSE),"-")</f>
        <v>LocalBus</v>
      </c>
      <c r="C39" s="3">
        <v>847</v>
      </c>
      <c r="D39" s="4">
        <v>1691</v>
      </c>
      <c r="E39" s="4">
        <v>857.5</v>
      </c>
      <c r="F39" s="4">
        <v>397.5</v>
      </c>
      <c r="G39" s="5">
        <v>3793</v>
      </c>
      <c r="H39" s="3">
        <f>SUMIFS(bkrcast_6to9!$G:$G,bkrcast_6to9!$F:$F,compare_all!$A39)</f>
        <v>1115</v>
      </c>
      <c r="I39" s="4">
        <f>SUMIFS(bkrcast_9to1530!$G:$G,bkrcast_9to1530!$F:$F,compare_all!$A39)</f>
        <v>1830</v>
      </c>
      <c r="J39" s="4">
        <f>SUMIFS(bkrcast_1530to1830!$G:$G,bkrcast_1530to1830!$F:$F,compare_all!$A39)</f>
        <v>1220</v>
      </c>
      <c r="K39" s="4">
        <f>SUMIFS(bkrcast_1830to6!$G:$G,bkrcast_1830to6!$F:$F,compare_all!$A39)</f>
        <v>0</v>
      </c>
      <c r="L39" s="6">
        <f t="shared" si="5"/>
        <v>4165</v>
      </c>
      <c r="M39" s="2">
        <f t="shared" si="6"/>
        <v>-9.8075402056419722E-2</v>
      </c>
      <c r="N39" s="19">
        <f>VLOOKUP($A39,transit_line_attrs!$N$1:$O$626,2,FALSE)</f>
        <v>1</v>
      </c>
      <c r="O39">
        <v>18500</v>
      </c>
    </row>
    <row r="40" spans="1:15" x14ac:dyDescent="0.25">
      <c r="A40" t="s">
        <v>70</v>
      </c>
      <c r="B40" t="str">
        <f>_xlfn.IFNA(VLOOKUP(A40,bkrcast_1530to1830!$F$1:$H$630,3,FALSE),"-")</f>
        <v>LocalBus</v>
      </c>
      <c r="C40" s="3">
        <v>718</v>
      </c>
      <c r="D40" s="4">
        <v>1416</v>
      </c>
      <c r="E40" s="4">
        <v>966</v>
      </c>
      <c r="F40" s="4">
        <v>644</v>
      </c>
      <c r="G40" s="5">
        <v>3744</v>
      </c>
      <c r="H40" s="3">
        <f>SUMIFS(bkrcast_6to9!$G:$G,bkrcast_6to9!$F:$F,compare_all!$A40)</f>
        <v>665</v>
      </c>
      <c r="I40" s="4">
        <f>SUMIFS(bkrcast_9to1530!$G:$G,bkrcast_9to1530!$F:$F,compare_all!$A40)</f>
        <v>1274</v>
      </c>
      <c r="J40" s="4">
        <f>SUMIFS(bkrcast_1530to1830!$G:$G,bkrcast_1530to1830!$F:$F,compare_all!$A40)</f>
        <v>790</v>
      </c>
      <c r="K40" s="4">
        <f>SUMIFS(bkrcast_1830to6!$G:$G,bkrcast_1830to6!$F:$F,compare_all!$A40)</f>
        <v>0</v>
      </c>
      <c r="L40" s="6">
        <f t="shared" si="5"/>
        <v>2729</v>
      </c>
      <c r="M40" s="2">
        <f t="shared" si="6"/>
        <v>0.27110042735042733</v>
      </c>
      <c r="N40" s="19">
        <f>VLOOKUP($A40,transit_line_attrs!$N$1:$O$626,2,FALSE)</f>
        <v>0</v>
      </c>
      <c r="O40">
        <v>19000</v>
      </c>
    </row>
    <row r="41" spans="1:15" x14ac:dyDescent="0.25">
      <c r="A41" t="s">
        <v>83</v>
      </c>
      <c r="B41" t="str">
        <f>_xlfn.IFNA(VLOOKUP(A41,bkrcast_1530to1830!$F$1:$H$630,3,FALSE),"-")</f>
        <v>LocalBus</v>
      </c>
      <c r="C41" s="3">
        <v>1162</v>
      </c>
      <c r="D41" s="4">
        <v>858</v>
      </c>
      <c r="E41" s="4">
        <v>1076</v>
      </c>
      <c r="F41" s="4">
        <v>578</v>
      </c>
      <c r="G41" s="5">
        <v>3674</v>
      </c>
      <c r="H41" s="3">
        <f>SUMIFS(bkrcast_6to9!$G:$G,bkrcast_6to9!$F:$F,compare_all!$A41)</f>
        <v>318</v>
      </c>
      <c r="I41" s="4">
        <f>SUMIFS(bkrcast_9to1530!$G:$G,bkrcast_9to1530!$F:$F,compare_all!$A41)</f>
        <v>525</v>
      </c>
      <c r="J41" s="4">
        <f>SUMIFS(bkrcast_1530to1830!$G:$G,bkrcast_1530to1830!$F:$F,compare_all!$A41)</f>
        <v>436</v>
      </c>
      <c r="K41" s="4">
        <f>SUMIFS(bkrcast_1830to6!$G:$G,bkrcast_1830to6!$F:$F,compare_all!$A41)</f>
        <v>0</v>
      </c>
      <c r="L41" s="6">
        <f t="shared" si="5"/>
        <v>1279</v>
      </c>
      <c r="M41" s="2">
        <f t="shared" si="6"/>
        <v>0.65187806205770282</v>
      </c>
      <c r="N41" s="19">
        <f>VLOOKUP($A41,transit_line_attrs!$N$1:$O$626,2,FALSE)</f>
        <v>0</v>
      </c>
      <c r="O41">
        <v>19500</v>
      </c>
    </row>
    <row r="42" spans="1:15" x14ac:dyDescent="0.25">
      <c r="A42" t="s">
        <v>143</v>
      </c>
      <c r="B42" t="str">
        <f>_xlfn.IFNA(VLOOKUP(A42,bkrcast_1530to1830!$F$1:$H$630,3,FALSE),"-")</f>
        <v>LocalBus</v>
      </c>
      <c r="C42" s="3">
        <v>550</v>
      </c>
      <c r="D42" s="4">
        <v>1689</v>
      </c>
      <c r="E42" s="4">
        <v>821.5</v>
      </c>
      <c r="F42" s="4">
        <v>584.5</v>
      </c>
      <c r="G42" s="5">
        <v>3645</v>
      </c>
      <c r="H42" s="3">
        <f>SUMIFS(bkrcast_6to9!$G:$G,bkrcast_6to9!$F:$F,compare_all!$A42)</f>
        <v>1407</v>
      </c>
      <c r="I42" s="4">
        <f>SUMIFS(bkrcast_9to1530!$G:$G,bkrcast_9to1530!$F:$F,compare_all!$A42)</f>
        <v>1734</v>
      </c>
      <c r="J42" s="4">
        <f>SUMIFS(bkrcast_1530to1830!$G:$G,bkrcast_1530to1830!$F:$F,compare_all!$A42)</f>
        <v>1465</v>
      </c>
      <c r="K42" s="4">
        <f>SUMIFS(bkrcast_1830to6!$G:$G,bkrcast_1830to6!$F:$F,compare_all!$A42)</f>
        <v>0</v>
      </c>
      <c r="L42" s="6">
        <f t="shared" si="5"/>
        <v>4606</v>
      </c>
      <c r="M42" s="2">
        <f t="shared" si="6"/>
        <v>-0.26364883401920441</v>
      </c>
      <c r="N42" s="19">
        <f>VLOOKUP($A42,transit_line_attrs!$N$1:$O$626,2,FALSE)</f>
        <v>0</v>
      </c>
      <c r="O42">
        <v>20000</v>
      </c>
    </row>
    <row r="43" spans="1:15" x14ac:dyDescent="0.25">
      <c r="A43" t="s">
        <v>314</v>
      </c>
      <c r="B43" t="str">
        <f>_xlfn.IFNA(VLOOKUP(A43,bkrcast_1530to1830!$F$1:$H$630,3,FALSE),"-")</f>
        <v>LocalBus</v>
      </c>
      <c r="C43" s="3">
        <v>582</v>
      </c>
      <c r="D43" s="4">
        <v>1632.5</v>
      </c>
      <c r="E43" s="4">
        <v>732.5</v>
      </c>
      <c r="F43" s="4">
        <v>683</v>
      </c>
      <c r="G43" s="5">
        <v>3630</v>
      </c>
      <c r="H43" s="3">
        <f>SUMIFS(bkrcast_6to9!$G:$G,bkrcast_6to9!$F:$F,compare_all!$A43)</f>
        <v>578</v>
      </c>
      <c r="I43" s="4">
        <f>SUMIFS(bkrcast_9to1530!$G:$G,bkrcast_9to1530!$F:$F,compare_all!$A43)</f>
        <v>1400</v>
      </c>
      <c r="J43" s="4">
        <f>SUMIFS(bkrcast_1530to1830!$G:$G,bkrcast_1530to1830!$F:$F,compare_all!$A43)</f>
        <v>512</v>
      </c>
      <c r="K43" s="4">
        <f>SUMIFS(bkrcast_1830to6!$G:$G,bkrcast_1830to6!$F:$F,compare_all!$A43)</f>
        <v>0</v>
      </c>
      <c r="L43" s="6">
        <f t="shared" si="5"/>
        <v>2490</v>
      </c>
      <c r="M43" s="2">
        <f t="shared" si="6"/>
        <v>0.31404958677685951</v>
      </c>
      <c r="N43" s="19">
        <f>VLOOKUP($A43,transit_line_attrs!$N$1:$O$626,2,FALSE)</f>
        <v>1</v>
      </c>
      <c r="O43">
        <v>20500</v>
      </c>
    </row>
    <row r="44" spans="1:15" x14ac:dyDescent="0.25">
      <c r="A44" t="s">
        <v>71</v>
      </c>
      <c r="B44" t="str">
        <f>_xlfn.IFNA(VLOOKUP(A44,bkrcast_1530to1830!$F$1:$H$630,3,FALSE),"-")</f>
        <v>LocalBus</v>
      </c>
      <c r="C44" s="3">
        <v>1164</v>
      </c>
      <c r="D44" s="4">
        <v>1290</v>
      </c>
      <c r="E44" s="4">
        <v>787</v>
      </c>
      <c r="F44" s="4">
        <v>229</v>
      </c>
      <c r="G44" s="5">
        <v>3470</v>
      </c>
      <c r="H44" s="3">
        <f>SUMIFS(bkrcast_6to9!$G:$G,bkrcast_6to9!$F:$F,compare_all!$A44)</f>
        <v>1192</v>
      </c>
      <c r="I44" s="4">
        <f>SUMIFS(bkrcast_9to1530!$G:$G,bkrcast_9to1530!$F:$F,compare_all!$A44)</f>
        <v>1139</v>
      </c>
      <c r="J44" s="4">
        <f>SUMIFS(bkrcast_1530to1830!$G:$G,bkrcast_1530to1830!$F:$F,compare_all!$A44)</f>
        <v>897</v>
      </c>
      <c r="K44" s="4">
        <f>SUMIFS(bkrcast_1830to6!$G:$G,bkrcast_1830to6!$F:$F,compare_all!$A44)</f>
        <v>0</v>
      </c>
      <c r="L44" s="6">
        <f t="shared" si="5"/>
        <v>3228</v>
      </c>
      <c r="M44" s="2">
        <f t="shared" si="6"/>
        <v>6.9740634005763691E-2</v>
      </c>
      <c r="N44" s="19">
        <f>VLOOKUP($A44,transit_line_attrs!$N$1:$O$626,2,FALSE)</f>
        <v>0</v>
      </c>
      <c r="O44">
        <v>21000</v>
      </c>
    </row>
    <row r="45" spans="1:15" x14ac:dyDescent="0.25">
      <c r="A45" t="s">
        <v>137</v>
      </c>
      <c r="B45" t="str">
        <f>_xlfn.IFNA(VLOOKUP(A45,bkrcast_1530to1830!$F$1:$H$630,3,FALSE),"-")</f>
        <v>LocalBus</v>
      </c>
      <c r="C45" s="3">
        <v>764</v>
      </c>
      <c r="D45" s="4">
        <v>1241.5</v>
      </c>
      <c r="E45" s="4">
        <v>607</v>
      </c>
      <c r="F45" s="4">
        <v>820.5</v>
      </c>
      <c r="G45" s="5">
        <v>3433</v>
      </c>
      <c r="H45" s="3">
        <f>SUMIFS(bkrcast_6to9!$G:$G,bkrcast_6to9!$F:$F,compare_all!$A45)</f>
        <v>1136</v>
      </c>
      <c r="I45" s="4">
        <f>SUMIFS(bkrcast_9to1530!$G:$G,bkrcast_9to1530!$F:$F,compare_all!$A45)</f>
        <v>874</v>
      </c>
      <c r="J45" s="4">
        <f>SUMIFS(bkrcast_1530to1830!$G:$G,bkrcast_1530to1830!$F:$F,compare_all!$A45)</f>
        <v>757</v>
      </c>
      <c r="K45" s="4">
        <f>SUMIFS(bkrcast_1830to6!$G:$G,bkrcast_1830to6!$F:$F,compare_all!$A45)</f>
        <v>4909</v>
      </c>
      <c r="L45" s="6">
        <f t="shared" si="5"/>
        <v>7676</v>
      </c>
      <c r="M45" s="2">
        <f t="shared" si="6"/>
        <v>-1.2359452374016895</v>
      </c>
      <c r="N45" s="19">
        <f>VLOOKUP($A45,transit_line_attrs!$N$1:$O$626,2,FALSE)</f>
        <v>0</v>
      </c>
      <c r="O45">
        <v>21500</v>
      </c>
    </row>
    <row r="46" spans="1:15" x14ac:dyDescent="0.25">
      <c r="A46" t="s">
        <v>72</v>
      </c>
      <c r="B46" t="str">
        <f>_xlfn.IFNA(VLOOKUP(A46,bkrcast_1530to1830!$F$1:$H$630,3,FALSE),"-")</f>
        <v>LocalBus</v>
      </c>
      <c r="C46" s="3">
        <v>692</v>
      </c>
      <c r="D46" s="4">
        <v>1050.5</v>
      </c>
      <c r="E46" s="4">
        <v>922</v>
      </c>
      <c r="F46" s="4">
        <v>576.5</v>
      </c>
      <c r="G46" s="5">
        <v>3241</v>
      </c>
      <c r="H46" s="3">
        <f>SUMIFS(bkrcast_6to9!$G:$G,bkrcast_6to9!$F:$F,compare_all!$A46)</f>
        <v>301</v>
      </c>
      <c r="I46" s="4">
        <f>SUMIFS(bkrcast_9to1530!$G:$G,bkrcast_9to1530!$F:$F,compare_all!$A46)</f>
        <v>388</v>
      </c>
      <c r="J46" s="4">
        <f>SUMIFS(bkrcast_1530to1830!$G:$G,bkrcast_1530to1830!$F:$F,compare_all!$A46)</f>
        <v>381</v>
      </c>
      <c r="K46" s="4">
        <f>SUMIFS(bkrcast_1830to6!$G:$G,bkrcast_1830to6!$F:$F,compare_all!$A46)</f>
        <v>0</v>
      </c>
      <c r="L46" s="6">
        <f t="shared" si="5"/>
        <v>1070</v>
      </c>
      <c r="M46" s="2">
        <f t="shared" si="6"/>
        <v>0.66985498302992907</v>
      </c>
      <c r="N46" s="19">
        <f>VLOOKUP($A46,transit_line_attrs!$N$1:$O$626,2,FALSE)</f>
        <v>0</v>
      </c>
      <c r="O46">
        <v>22000</v>
      </c>
    </row>
    <row r="47" spans="1:15" x14ac:dyDescent="0.25">
      <c r="A47" t="s">
        <v>159</v>
      </c>
      <c r="B47" t="str">
        <f>_xlfn.IFNA(VLOOKUP(A47,bkrcast_1530to1830!$F$1:$H$630,3,FALSE),"-")</f>
        <v>LocalBus</v>
      </c>
      <c r="C47" s="3">
        <v>500</v>
      </c>
      <c r="D47" s="4">
        <v>1340.5</v>
      </c>
      <c r="E47" s="4">
        <v>681</v>
      </c>
      <c r="F47" s="4">
        <v>703.5</v>
      </c>
      <c r="G47" s="5">
        <v>3225</v>
      </c>
      <c r="H47" s="3">
        <f>SUMIFS(bkrcast_6to9!$G:$G,bkrcast_6to9!$F:$F,compare_all!$A47)</f>
        <v>790</v>
      </c>
      <c r="I47" s="4">
        <f>SUMIFS(bkrcast_9to1530!$G:$G,bkrcast_9to1530!$F:$F,compare_all!$A47)</f>
        <v>1220</v>
      </c>
      <c r="J47" s="4">
        <f>SUMIFS(bkrcast_1530to1830!$G:$G,bkrcast_1530to1830!$F:$F,compare_all!$A47)</f>
        <v>609</v>
      </c>
      <c r="K47" s="4">
        <f>SUMIFS(bkrcast_1830to6!$G:$G,bkrcast_1830to6!$F:$F,compare_all!$A47)</f>
        <v>0</v>
      </c>
      <c r="L47" s="6">
        <f t="shared" si="5"/>
        <v>2619</v>
      </c>
      <c r="M47" s="2">
        <f t="shared" si="6"/>
        <v>0.18790697674418605</v>
      </c>
      <c r="N47" s="19">
        <f>VLOOKUP($A47,transit_line_attrs!$N$1:$O$626,2,FALSE)</f>
        <v>0</v>
      </c>
      <c r="O47">
        <v>22500</v>
      </c>
    </row>
    <row r="48" spans="1:15" x14ac:dyDescent="0.25">
      <c r="A48" t="s">
        <v>108</v>
      </c>
      <c r="B48" t="str">
        <f>_xlfn.IFNA(VLOOKUP(A48,bkrcast_1530to1830!$F$1:$H$630,3,FALSE),"-")</f>
        <v>LocalBus</v>
      </c>
      <c r="C48" s="3">
        <v>752</v>
      </c>
      <c r="D48" s="4">
        <v>1104.5</v>
      </c>
      <c r="E48" s="4">
        <v>811</v>
      </c>
      <c r="F48" s="4">
        <v>511.5</v>
      </c>
      <c r="G48" s="5">
        <v>3179</v>
      </c>
      <c r="H48" s="3">
        <f>SUMIFS(bkrcast_6to9!$G:$G,bkrcast_6to9!$F:$F,compare_all!$A48)</f>
        <v>349</v>
      </c>
      <c r="I48" s="4">
        <f>SUMIFS(bkrcast_9to1530!$G:$G,bkrcast_9to1530!$F:$F,compare_all!$A48)</f>
        <v>417</v>
      </c>
      <c r="J48" s="4">
        <f>SUMIFS(bkrcast_1530to1830!$G:$G,bkrcast_1530to1830!$F:$F,compare_all!$A48)</f>
        <v>185</v>
      </c>
      <c r="K48" s="4">
        <f>SUMIFS(bkrcast_1830to6!$G:$G,bkrcast_1830to6!$F:$F,compare_all!$A48)</f>
        <v>1960</v>
      </c>
      <c r="L48" s="6">
        <f t="shared" si="5"/>
        <v>2911</v>
      </c>
      <c r="M48" s="2">
        <f t="shared" si="6"/>
        <v>8.4303240012582575E-2</v>
      </c>
      <c r="N48" s="19">
        <f>VLOOKUP($A48,transit_line_attrs!$N$1:$O$626,2,FALSE)</f>
        <v>0</v>
      </c>
      <c r="O48">
        <v>23000</v>
      </c>
    </row>
    <row r="49" spans="1:15" x14ac:dyDescent="0.25">
      <c r="A49" t="s">
        <v>324</v>
      </c>
      <c r="B49" t="str">
        <f>_xlfn.IFNA(VLOOKUP(A49,bkrcast_1530to1830!$F$1:$H$630,3,FALSE),"-")</f>
        <v>LocalBus</v>
      </c>
      <c r="C49" s="3">
        <v>1292</v>
      </c>
      <c r="D49" s="4">
        <v>319.5</v>
      </c>
      <c r="E49" s="4">
        <v>999</v>
      </c>
      <c r="F49" s="4">
        <v>556.5</v>
      </c>
      <c r="G49" s="5">
        <v>3167</v>
      </c>
      <c r="H49" s="3">
        <f>SUMIFS(bkrcast_6to9!$G:$G,bkrcast_6to9!$F:$F,compare_all!$A49)</f>
        <v>716</v>
      </c>
      <c r="I49" s="4">
        <f>SUMIFS(bkrcast_9to1530!$G:$G,bkrcast_9to1530!$F:$F,compare_all!$A49)</f>
        <v>1888</v>
      </c>
      <c r="J49" s="4">
        <f>SUMIFS(bkrcast_1530to1830!$G:$G,bkrcast_1530to1830!$F:$F,compare_all!$A49)</f>
        <v>887</v>
      </c>
      <c r="K49" s="4">
        <f>SUMIFS(bkrcast_1830to6!$G:$G,bkrcast_1830to6!$F:$F,compare_all!$A49)</f>
        <v>0</v>
      </c>
      <c r="L49" s="6">
        <f t="shared" si="5"/>
        <v>3491</v>
      </c>
      <c r="M49" s="2">
        <f t="shared" si="6"/>
        <v>-0.10230502052415535</v>
      </c>
      <c r="N49" s="19">
        <f>VLOOKUP($A49,transit_line_attrs!$N$1:$O$626,2,FALSE)</f>
        <v>0</v>
      </c>
      <c r="O49">
        <v>23500</v>
      </c>
    </row>
    <row r="50" spans="1:15" x14ac:dyDescent="0.25">
      <c r="A50" t="s">
        <v>109</v>
      </c>
      <c r="B50" t="str">
        <f>_xlfn.IFNA(VLOOKUP(A50,bkrcast_1530to1830!$F$1:$H$630,3,FALSE),"-")</f>
        <v>ExpBus</v>
      </c>
      <c r="C50" s="3">
        <v>869</v>
      </c>
      <c r="D50" s="4">
        <v>1043.5</v>
      </c>
      <c r="E50" s="4">
        <v>761.5</v>
      </c>
      <c r="F50" s="4">
        <v>419</v>
      </c>
      <c r="G50" s="5">
        <v>3093</v>
      </c>
      <c r="H50" s="3">
        <f>SUMIFS(bkrcast_6to9!$G:$G,bkrcast_6to9!$F:$F,compare_all!$A50)</f>
        <v>530</v>
      </c>
      <c r="I50" s="4">
        <f>SUMIFS(bkrcast_9to1530!$G:$G,bkrcast_9to1530!$F:$F,compare_all!$A50)</f>
        <v>473</v>
      </c>
      <c r="J50" s="4">
        <f>SUMIFS(bkrcast_1530to1830!$G:$G,bkrcast_1530to1830!$F:$F,compare_all!$A50)</f>
        <v>206</v>
      </c>
      <c r="K50" s="4">
        <f>SUMIFS(bkrcast_1830to6!$G:$G,bkrcast_1830to6!$F:$F,compare_all!$A50)</f>
        <v>0</v>
      </c>
      <c r="L50" s="6">
        <f t="shared" si="5"/>
        <v>1209</v>
      </c>
      <c r="M50" s="2">
        <f t="shared" si="6"/>
        <v>0.60911736178467513</v>
      </c>
      <c r="N50" s="19">
        <f>VLOOKUP($A50,transit_line_attrs!$N$1:$O$626,2,FALSE)</f>
        <v>0</v>
      </c>
      <c r="O50">
        <v>24000</v>
      </c>
    </row>
    <row r="51" spans="1:15" x14ac:dyDescent="0.25">
      <c r="A51" t="s">
        <v>140</v>
      </c>
      <c r="B51" t="str">
        <f>_xlfn.IFNA(VLOOKUP(A51,bkrcast_1530to1830!$F$1:$H$630,3,FALSE),"-")</f>
        <v>LocalBus</v>
      </c>
      <c r="C51" s="3">
        <v>650</v>
      </c>
      <c r="D51" s="4">
        <v>1177</v>
      </c>
      <c r="E51" s="4">
        <v>652.5</v>
      </c>
      <c r="F51" s="4">
        <v>578.5</v>
      </c>
      <c r="G51" s="5">
        <v>3058</v>
      </c>
      <c r="H51" s="3">
        <f>SUMIFS(bkrcast_6to9!$G:$G,bkrcast_6to9!$F:$F,compare_all!$A51)</f>
        <v>1637</v>
      </c>
      <c r="I51" s="4">
        <f>SUMIFS(bkrcast_9to1530!$G:$G,bkrcast_9to1530!$F:$F,compare_all!$A51)</f>
        <v>2379</v>
      </c>
      <c r="J51" s="4">
        <f>SUMIFS(bkrcast_1530to1830!$G:$G,bkrcast_1530to1830!$F:$F,compare_all!$A51)</f>
        <v>2073</v>
      </c>
      <c r="K51" s="4">
        <f>SUMIFS(bkrcast_1830to6!$G:$G,bkrcast_1830to6!$F:$F,compare_all!$A51)</f>
        <v>0</v>
      </c>
      <c r="L51" s="6">
        <f t="shared" si="5"/>
        <v>6089</v>
      </c>
      <c r="M51" s="2">
        <f t="shared" si="6"/>
        <v>-0.99117069980379335</v>
      </c>
      <c r="N51" s="19">
        <f>VLOOKUP($A51,transit_line_attrs!$N$1:$O$626,2,FALSE)</f>
        <v>0</v>
      </c>
      <c r="O51">
        <v>24500</v>
      </c>
    </row>
    <row r="52" spans="1:15" x14ac:dyDescent="0.25">
      <c r="A52" t="s">
        <v>270</v>
      </c>
      <c r="B52" t="str">
        <f>_xlfn.IFNA(VLOOKUP(A52,bkrcast_1530to1830!$F$1:$H$630,3,FALSE),"-")</f>
        <v>LocalBus</v>
      </c>
      <c r="C52" s="3">
        <v>547</v>
      </c>
      <c r="D52" s="4">
        <v>1480.5</v>
      </c>
      <c r="E52" s="4">
        <v>668</v>
      </c>
      <c r="F52" s="4">
        <v>354.5</v>
      </c>
      <c r="G52" s="5">
        <v>3050</v>
      </c>
      <c r="H52" s="3">
        <f>SUMIFS(bkrcast_6to9!$G:$G,bkrcast_6to9!$F:$F,compare_all!$A52)</f>
        <v>1790</v>
      </c>
      <c r="I52" s="4">
        <f>SUMIFS(bkrcast_9to1530!$G:$G,bkrcast_9to1530!$F:$F,compare_all!$A52)</f>
        <v>3676</v>
      </c>
      <c r="J52" s="4">
        <f>SUMIFS(bkrcast_1530to1830!$G:$G,bkrcast_1530to1830!$F:$F,compare_all!$A52)</f>
        <v>2599</v>
      </c>
      <c r="K52" s="4">
        <f>SUMIFS(bkrcast_1830to6!$G:$G,bkrcast_1830to6!$F:$F,compare_all!$A52)</f>
        <v>201</v>
      </c>
      <c r="L52" s="6">
        <f t="shared" si="5"/>
        <v>8266</v>
      </c>
      <c r="M52" s="2">
        <f t="shared" si="6"/>
        <v>-1.7101639344262296</v>
      </c>
      <c r="N52" s="19">
        <f>VLOOKUP($A52,transit_line_attrs!$N$1:$O$626,2,FALSE)</f>
        <v>0</v>
      </c>
      <c r="O52">
        <v>25000</v>
      </c>
    </row>
    <row r="53" spans="1:15" x14ac:dyDescent="0.25">
      <c r="A53" t="s">
        <v>141</v>
      </c>
      <c r="B53" t="str">
        <f>_xlfn.IFNA(VLOOKUP(A53,bkrcast_1530to1830!$F$1:$H$630,3,FALSE),"-")</f>
        <v>LocalBus</v>
      </c>
      <c r="C53" s="3">
        <v>608</v>
      </c>
      <c r="D53" s="4">
        <v>1151</v>
      </c>
      <c r="E53" s="4">
        <v>652.5</v>
      </c>
      <c r="F53" s="4">
        <v>607.5</v>
      </c>
      <c r="G53" s="5">
        <v>3019</v>
      </c>
      <c r="H53" s="3">
        <f>SUMIFS(bkrcast_6to9!$G:$G,bkrcast_6to9!$F:$F,compare_all!$A53)</f>
        <v>1844</v>
      </c>
      <c r="I53" s="4">
        <f>SUMIFS(bkrcast_9to1530!$G:$G,bkrcast_9to1530!$F:$F,compare_all!$A53)</f>
        <v>2758</v>
      </c>
      <c r="J53" s="4">
        <f>SUMIFS(bkrcast_1530to1830!$G:$G,bkrcast_1530to1830!$F:$F,compare_all!$A53)</f>
        <v>1772</v>
      </c>
      <c r="K53" s="4">
        <f>SUMIFS(bkrcast_1830to6!$G:$G,bkrcast_1830to6!$F:$F,compare_all!$A53)</f>
        <v>0</v>
      </c>
      <c r="L53" s="6">
        <f t="shared" si="5"/>
        <v>6374</v>
      </c>
      <c r="M53" s="2">
        <f t="shared" si="6"/>
        <v>-1.1112951308380259</v>
      </c>
      <c r="N53" s="19">
        <f>VLOOKUP($A53,transit_line_attrs!$N$1:$O$626,2,FALSE)</f>
        <v>0</v>
      </c>
      <c r="O53">
        <v>25500</v>
      </c>
    </row>
    <row r="54" spans="1:15" x14ac:dyDescent="0.25">
      <c r="A54" t="s">
        <v>89</v>
      </c>
      <c r="B54" t="str">
        <f>_xlfn.IFNA(VLOOKUP(A54,bkrcast_1530to1830!$F$1:$H$630,3,FALSE),"-")</f>
        <v>LocalBus</v>
      </c>
      <c r="C54" s="3">
        <v>529</v>
      </c>
      <c r="D54" s="4">
        <v>979</v>
      </c>
      <c r="E54" s="4">
        <v>689</v>
      </c>
      <c r="F54" s="4">
        <v>586</v>
      </c>
      <c r="G54" s="5">
        <v>2783</v>
      </c>
      <c r="H54" s="3">
        <f>SUMIFS(bkrcast_6to9!$G:$G,bkrcast_6to9!$F:$F,compare_all!$A54)</f>
        <v>936</v>
      </c>
      <c r="I54" s="4">
        <f>SUMIFS(bkrcast_9to1530!$G:$G,bkrcast_9to1530!$F:$F,compare_all!$A54)</f>
        <v>1356</v>
      </c>
      <c r="J54" s="4">
        <f>SUMIFS(bkrcast_1530to1830!$G:$G,bkrcast_1530to1830!$F:$F,compare_all!$A54)</f>
        <v>1104</v>
      </c>
      <c r="K54" s="4">
        <f>SUMIFS(bkrcast_1830to6!$G:$G,bkrcast_1830to6!$F:$F,compare_all!$A54)</f>
        <v>0</v>
      </c>
      <c r="L54" s="6">
        <f t="shared" si="5"/>
        <v>3396</v>
      </c>
      <c r="M54" s="2">
        <f t="shared" si="6"/>
        <v>-0.22026590010779734</v>
      </c>
      <c r="N54" s="19">
        <f>VLOOKUP($A54,transit_line_attrs!$N$1:$O$626,2,FALSE)</f>
        <v>0</v>
      </c>
      <c r="O54">
        <v>26000</v>
      </c>
    </row>
    <row r="55" spans="1:15" x14ac:dyDescent="0.25">
      <c r="A55" t="s">
        <v>68</v>
      </c>
      <c r="B55" t="str">
        <f>_xlfn.IFNA(VLOOKUP(A55,bkrcast_1530to1830!$F$1:$H$630,3,FALSE),"-")</f>
        <v>ExpBus</v>
      </c>
      <c r="C55" s="3">
        <v>803</v>
      </c>
      <c r="D55" s="4">
        <v>1342.5</v>
      </c>
      <c r="E55" s="4">
        <v>555</v>
      </c>
      <c r="F55" s="4">
        <v>81.5</v>
      </c>
      <c r="G55" s="5">
        <v>2782</v>
      </c>
      <c r="H55" s="3">
        <f>SUMIFS(bkrcast_6to9!$G:$G,bkrcast_6to9!$F:$F,compare_all!$A55)</f>
        <v>1018</v>
      </c>
      <c r="I55" s="4">
        <f>SUMIFS(bkrcast_9to1530!$G:$G,bkrcast_9to1530!$F:$F,compare_all!$A55)</f>
        <v>1267</v>
      </c>
      <c r="J55" s="4">
        <f>SUMIFS(bkrcast_1530to1830!$G:$G,bkrcast_1530to1830!$F:$F,compare_all!$A55)</f>
        <v>1480</v>
      </c>
      <c r="K55" s="4">
        <f>SUMIFS(bkrcast_1830to6!$G:$G,bkrcast_1830to6!$F:$F,compare_all!$A55)</f>
        <v>0</v>
      </c>
      <c r="L55" s="6">
        <f t="shared" si="5"/>
        <v>3765</v>
      </c>
      <c r="M55" s="2">
        <f t="shared" si="6"/>
        <v>-0.35334291876347951</v>
      </c>
      <c r="N55" s="19">
        <f>VLOOKUP($A55,transit_line_attrs!$N$1:$O$626,2,FALSE)</f>
        <v>0</v>
      </c>
      <c r="O55">
        <v>26500</v>
      </c>
    </row>
    <row r="56" spans="1:15" x14ac:dyDescent="0.25">
      <c r="A56" t="s">
        <v>73</v>
      </c>
      <c r="B56" t="str">
        <f>_xlfn.IFNA(VLOOKUP(A56,bkrcast_1530to1830!$F$1:$H$630,3,FALSE),"-")</f>
        <v>LocalBus</v>
      </c>
      <c r="C56" s="3">
        <v>558</v>
      </c>
      <c r="D56" s="4">
        <v>976.5</v>
      </c>
      <c r="E56" s="4">
        <v>650.5</v>
      </c>
      <c r="F56" s="4">
        <v>467</v>
      </c>
      <c r="G56" s="5">
        <v>2652</v>
      </c>
      <c r="H56" s="3">
        <f>SUMIFS(bkrcast_6to9!$G:$G,bkrcast_6to9!$F:$F,compare_all!$A56)</f>
        <v>194</v>
      </c>
      <c r="I56" s="4">
        <f>SUMIFS(bkrcast_9to1530!$G:$G,bkrcast_9to1530!$F:$F,compare_all!$A56)</f>
        <v>502</v>
      </c>
      <c r="J56" s="4">
        <f>SUMIFS(bkrcast_1530to1830!$G:$G,bkrcast_1530to1830!$F:$F,compare_all!$A56)</f>
        <v>518</v>
      </c>
      <c r="K56" s="4">
        <f>SUMIFS(bkrcast_1830to6!$G:$G,bkrcast_1830to6!$F:$F,compare_all!$A56)</f>
        <v>0</v>
      </c>
      <c r="L56" s="6">
        <f t="shared" si="5"/>
        <v>1214</v>
      </c>
      <c r="M56" s="2">
        <f t="shared" si="6"/>
        <v>0.54223227752639513</v>
      </c>
      <c r="N56" s="19">
        <f>VLOOKUP($A56,transit_line_attrs!$N$1:$O$626,2,FALSE)</f>
        <v>0</v>
      </c>
      <c r="O56">
        <v>27000</v>
      </c>
    </row>
    <row r="57" spans="1:15" x14ac:dyDescent="0.25">
      <c r="A57" t="s">
        <v>200</v>
      </c>
      <c r="B57" t="str">
        <f>_xlfn.IFNA(VLOOKUP(A57,bkrcast_1530to1830!$F$1:$H$630,3,FALSE),"-")</f>
        <v>LocalBus</v>
      </c>
      <c r="C57" s="3">
        <v>499</v>
      </c>
      <c r="D57" s="4">
        <v>1021.5</v>
      </c>
      <c r="E57" s="4">
        <v>546.5</v>
      </c>
      <c r="F57" s="4">
        <v>410</v>
      </c>
      <c r="G57" s="5">
        <v>2477</v>
      </c>
      <c r="H57" s="3">
        <f>SUMIFS(bkrcast_6to9!$G:$G,bkrcast_6to9!$F:$F,compare_all!$A57)</f>
        <v>1171</v>
      </c>
      <c r="I57" s="4">
        <f>SUMIFS(bkrcast_9to1530!$G:$G,bkrcast_9to1530!$F:$F,compare_all!$A57)</f>
        <v>1252</v>
      </c>
      <c r="J57" s="4">
        <f>SUMIFS(bkrcast_1530to1830!$G:$G,bkrcast_1530to1830!$F:$F,compare_all!$A57)</f>
        <v>725</v>
      </c>
      <c r="K57" s="4">
        <f>SUMIFS(bkrcast_1830to6!$G:$G,bkrcast_1830to6!$F:$F,compare_all!$A57)</f>
        <v>0</v>
      </c>
      <c r="L57" s="6">
        <f t="shared" si="5"/>
        <v>3148</v>
      </c>
      <c r="M57" s="2">
        <f t="shared" si="6"/>
        <v>-0.2708922083165119</v>
      </c>
      <c r="N57" s="19">
        <f>VLOOKUP($A57,transit_line_attrs!$N$1:$O$626,2,FALSE)</f>
        <v>1</v>
      </c>
      <c r="O57">
        <v>27500</v>
      </c>
    </row>
    <row r="58" spans="1:15" x14ac:dyDescent="0.25">
      <c r="A58" t="s">
        <v>165</v>
      </c>
      <c r="B58" t="str">
        <f>_xlfn.IFNA(VLOOKUP(A58,bkrcast_1530to1830!$F$1:$H$630,3,FALSE),"-")</f>
        <v>LocalBus</v>
      </c>
      <c r="C58" s="3">
        <v>409</v>
      </c>
      <c r="D58" s="4">
        <v>1073.5</v>
      </c>
      <c r="E58" s="4">
        <v>502.5</v>
      </c>
      <c r="F58" s="4">
        <v>445</v>
      </c>
      <c r="G58" s="5">
        <v>2430</v>
      </c>
      <c r="H58" s="3">
        <f>SUMIFS(bkrcast_6to9!$G:$G,bkrcast_6to9!$F:$F,compare_all!$A58)</f>
        <v>1179</v>
      </c>
      <c r="I58" s="4">
        <f>SUMIFS(bkrcast_9to1530!$G:$G,bkrcast_9to1530!$F:$F,compare_all!$A58)</f>
        <v>1976</v>
      </c>
      <c r="J58" s="4">
        <f>SUMIFS(bkrcast_1530to1830!$G:$G,bkrcast_1530to1830!$F:$F,compare_all!$A58)</f>
        <v>1188</v>
      </c>
      <c r="K58" s="4">
        <f>SUMIFS(bkrcast_1830to6!$G:$G,bkrcast_1830to6!$F:$F,compare_all!$A58)</f>
        <v>0</v>
      </c>
      <c r="L58" s="6">
        <f t="shared" si="5"/>
        <v>4343</v>
      </c>
      <c r="M58" s="2">
        <f t="shared" si="6"/>
        <v>-0.78724279835390942</v>
      </c>
      <c r="N58" s="19">
        <f>VLOOKUP($A58,transit_line_attrs!$N$1:$O$626,2,FALSE)</f>
        <v>0</v>
      </c>
      <c r="O58">
        <v>28000</v>
      </c>
    </row>
    <row r="59" spans="1:15" x14ac:dyDescent="0.25">
      <c r="A59" t="s">
        <v>61</v>
      </c>
      <c r="B59" t="str">
        <f>_xlfn.IFNA(VLOOKUP(A59,bkrcast_1530to1830!$F$1:$H$630,3,FALSE),"-")</f>
        <v>LocalBus</v>
      </c>
      <c r="C59" s="3">
        <v>689</v>
      </c>
      <c r="D59" s="4">
        <v>715</v>
      </c>
      <c r="E59" s="4">
        <v>683</v>
      </c>
      <c r="F59" s="4">
        <v>337</v>
      </c>
      <c r="G59" s="5">
        <v>2424</v>
      </c>
      <c r="H59" s="3">
        <f>SUMIFS(bkrcast_6to9!$G:$G,bkrcast_6to9!$F:$F,compare_all!$A59)</f>
        <v>547</v>
      </c>
      <c r="I59" s="4">
        <f>SUMIFS(bkrcast_9to1530!$G:$G,bkrcast_9to1530!$F:$F,compare_all!$A59)</f>
        <v>696</v>
      </c>
      <c r="J59" s="4">
        <f>SUMIFS(bkrcast_1530to1830!$G:$G,bkrcast_1530to1830!$F:$F,compare_all!$A59)</f>
        <v>424</v>
      </c>
      <c r="K59" s="4">
        <f>SUMIFS(bkrcast_1830to6!$G:$G,bkrcast_1830to6!$F:$F,compare_all!$A59)</f>
        <v>0</v>
      </c>
      <c r="L59" s="6">
        <f t="shared" si="5"/>
        <v>1667</v>
      </c>
      <c r="M59" s="2">
        <f t="shared" si="6"/>
        <v>0.31229372937293731</v>
      </c>
      <c r="N59" s="19">
        <f>VLOOKUP($A59,transit_line_attrs!$N$1:$O$626,2,FALSE)</f>
        <v>0</v>
      </c>
      <c r="O59">
        <v>28500</v>
      </c>
    </row>
    <row r="60" spans="1:15" x14ac:dyDescent="0.25">
      <c r="A60" t="s">
        <v>81</v>
      </c>
      <c r="B60" t="str">
        <f>_xlfn.IFNA(VLOOKUP(A60,bkrcast_1530to1830!$F$1:$H$630,3,FALSE),"-")</f>
        <v>LocalBus</v>
      </c>
      <c r="C60" s="3">
        <v>598</v>
      </c>
      <c r="D60" s="4">
        <v>770.5</v>
      </c>
      <c r="E60" s="4">
        <v>644</v>
      </c>
      <c r="F60" s="4">
        <v>384.5</v>
      </c>
      <c r="G60" s="5">
        <v>2397</v>
      </c>
      <c r="H60" s="3">
        <f>SUMIFS(bkrcast_6to9!$G:$G,bkrcast_6to9!$F:$F,compare_all!$A60)</f>
        <v>1155</v>
      </c>
      <c r="I60" s="4">
        <f>SUMIFS(bkrcast_9to1530!$G:$G,bkrcast_9to1530!$F:$F,compare_all!$A60)</f>
        <v>1284</v>
      </c>
      <c r="J60" s="4">
        <f>SUMIFS(bkrcast_1530to1830!$G:$G,bkrcast_1530to1830!$F:$F,compare_all!$A60)</f>
        <v>1098</v>
      </c>
      <c r="K60" s="4">
        <f>SUMIFS(bkrcast_1830to6!$G:$G,bkrcast_1830to6!$F:$F,compare_all!$A60)</f>
        <v>0</v>
      </c>
      <c r="L60" s="6">
        <f t="shared" si="5"/>
        <v>3537</v>
      </c>
      <c r="M60" s="2">
        <f t="shared" si="6"/>
        <v>-0.47559449311639551</v>
      </c>
      <c r="N60" s="19">
        <f>VLOOKUP($A60,transit_line_attrs!$N$1:$O$626,2,FALSE)</f>
        <v>0</v>
      </c>
      <c r="O60">
        <v>29000</v>
      </c>
    </row>
    <row r="61" spans="1:15" x14ac:dyDescent="0.25">
      <c r="A61" t="s">
        <v>320</v>
      </c>
      <c r="B61" t="str">
        <f>_xlfn.IFNA(VLOOKUP(A61,bkrcast_1530to1830!$F$1:$H$630,3,FALSE),"-")</f>
        <v>LocalBus</v>
      </c>
      <c r="C61" s="3">
        <v>340</v>
      </c>
      <c r="D61" s="4">
        <v>868.5</v>
      </c>
      <c r="E61" s="4">
        <v>381</v>
      </c>
      <c r="F61" s="4">
        <v>750.5</v>
      </c>
      <c r="G61" s="5">
        <v>2340</v>
      </c>
      <c r="H61" s="3">
        <f>SUMIFS(bkrcast_6to9!$G:$G,bkrcast_6to9!$F:$F,compare_all!$A61)</f>
        <v>924</v>
      </c>
      <c r="I61" s="4">
        <f>SUMIFS(bkrcast_9to1530!$G:$G,bkrcast_9to1530!$F:$F,compare_all!$A61)</f>
        <v>1257</v>
      </c>
      <c r="J61" s="4">
        <f>SUMIFS(bkrcast_1530to1830!$G:$G,bkrcast_1530to1830!$F:$F,compare_all!$A61)</f>
        <v>1307</v>
      </c>
      <c r="K61" s="4">
        <f>SUMIFS(bkrcast_1830to6!$G:$G,bkrcast_1830to6!$F:$F,compare_all!$A61)</f>
        <v>2220</v>
      </c>
      <c r="L61" s="6">
        <f t="shared" si="5"/>
        <v>5708</v>
      </c>
      <c r="M61" s="2">
        <f t="shared" si="6"/>
        <v>-1.4393162393162393</v>
      </c>
      <c r="N61" s="19">
        <f>VLOOKUP($A61,transit_line_attrs!$N$1:$O$626,2,FALSE)</f>
        <v>0</v>
      </c>
      <c r="O61">
        <v>29500</v>
      </c>
    </row>
    <row r="62" spans="1:15" x14ac:dyDescent="0.25">
      <c r="A62" t="s">
        <v>271</v>
      </c>
      <c r="B62" t="str">
        <f>_xlfn.IFNA(VLOOKUP(A62,bkrcast_1530to1830!$F$1:$H$630,3,FALSE),"-")</f>
        <v>LocalBus</v>
      </c>
      <c r="C62" s="3">
        <v>428</v>
      </c>
      <c r="D62" s="4">
        <v>1181.5</v>
      </c>
      <c r="E62" s="4">
        <v>471.5</v>
      </c>
      <c r="F62" s="4">
        <v>252</v>
      </c>
      <c r="G62" s="5">
        <v>2333</v>
      </c>
      <c r="H62" s="3">
        <f>SUMIFS(bkrcast_6to9!$G:$G,bkrcast_6to9!$F:$F,compare_all!$A62)</f>
        <v>556</v>
      </c>
      <c r="I62" s="4">
        <f>SUMIFS(bkrcast_9to1530!$G:$G,bkrcast_9to1530!$F:$F,compare_all!$A62)</f>
        <v>524</v>
      </c>
      <c r="J62" s="4">
        <f>SUMIFS(bkrcast_1530to1830!$G:$G,bkrcast_1530to1830!$F:$F,compare_all!$A62)</f>
        <v>306</v>
      </c>
      <c r="K62" s="4">
        <f>SUMIFS(bkrcast_1830to6!$G:$G,bkrcast_1830to6!$F:$F,compare_all!$A62)</f>
        <v>27</v>
      </c>
      <c r="L62" s="6">
        <f t="shared" si="5"/>
        <v>1413</v>
      </c>
      <c r="M62" s="2">
        <f t="shared" si="6"/>
        <v>0.39434204886412344</v>
      </c>
      <c r="N62" s="19">
        <f>VLOOKUP($A62,transit_line_attrs!$N$1:$O$626,2,FALSE)</f>
        <v>0</v>
      </c>
      <c r="O62">
        <v>30000</v>
      </c>
    </row>
    <row r="63" spans="1:15" x14ac:dyDescent="0.25">
      <c r="A63" t="s">
        <v>156</v>
      </c>
      <c r="B63" t="str">
        <f>_xlfn.IFNA(VLOOKUP(A63,bkrcast_1530to1830!$F$1:$H$630,3,FALSE),"-")</f>
        <v>LocalBus</v>
      </c>
      <c r="C63" s="3">
        <v>344</v>
      </c>
      <c r="D63" s="4">
        <v>1015.5</v>
      </c>
      <c r="E63" s="4">
        <v>443</v>
      </c>
      <c r="F63" s="4">
        <v>421.5</v>
      </c>
      <c r="G63" s="5">
        <v>2224</v>
      </c>
      <c r="H63" s="3">
        <f>SUMIFS(bkrcast_6to9!$G:$G,bkrcast_6to9!$F:$F,compare_all!$A63)</f>
        <v>229</v>
      </c>
      <c r="I63" s="4">
        <f>SUMIFS(bkrcast_9to1530!$G:$G,bkrcast_9to1530!$F:$F,compare_all!$A63)</f>
        <v>344</v>
      </c>
      <c r="J63" s="4">
        <f>SUMIFS(bkrcast_1530to1830!$G:$G,bkrcast_1530to1830!$F:$F,compare_all!$A63)</f>
        <v>124</v>
      </c>
      <c r="K63" s="4">
        <f>SUMIFS(bkrcast_1830to6!$G:$G,bkrcast_1830to6!$F:$F,compare_all!$A63)</f>
        <v>0</v>
      </c>
      <c r="L63" s="6">
        <f t="shared" si="5"/>
        <v>697</v>
      </c>
      <c r="M63" s="2">
        <f t="shared" si="6"/>
        <v>0.68660071942446044</v>
      </c>
      <c r="N63" s="19">
        <f>VLOOKUP($A63,transit_line_attrs!$N$1:$O$626,2,FALSE)</f>
        <v>0</v>
      </c>
      <c r="O63">
        <v>30500</v>
      </c>
    </row>
    <row r="64" spans="1:15" x14ac:dyDescent="0.25">
      <c r="A64" t="s">
        <v>100</v>
      </c>
      <c r="B64" t="str">
        <f>_xlfn.IFNA(VLOOKUP(A64,bkrcast_1530to1830!$F$1:$H$630,3,FALSE),"-")</f>
        <v>LocalBus</v>
      </c>
      <c r="C64" s="3">
        <v>546</v>
      </c>
      <c r="D64" s="4">
        <v>855.5</v>
      </c>
      <c r="E64" s="4">
        <v>492</v>
      </c>
      <c r="F64" s="4">
        <v>284.5</v>
      </c>
      <c r="G64" s="5">
        <v>2178</v>
      </c>
      <c r="H64" s="3">
        <f>SUMIFS(bkrcast_6to9!$G:$G,bkrcast_6to9!$F:$F,compare_all!$A64)</f>
        <v>428</v>
      </c>
      <c r="I64" s="4">
        <f>SUMIFS(bkrcast_9to1530!$G:$G,bkrcast_9to1530!$F:$F,compare_all!$A64)</f>
        <v>528</v>
      </c>
      <c r="J64" s="4">
        <f>SUMIFS(bkrcast_1530to1830!$G:$G,bkrcast_1530to1830!$F:$F,compare_all!$A64)</f>
        <v>383</v>
      </c>
      <c r="K64" s="4">
        <f>SUMIFS(bkrcast_1830to6!$G:$G,bkrcast_1830to6!$F:$F,compare_all!$A64)</f>
        <v>0</v>
      </c>
      <c r="L64" s="6">
        <f t="shared" si="5"/>
        <v>1339</v>
      </c>
      <c r="M64" s="2">
        <f t="shared" si="6"/>
        <v>0.38521579430670339</v>
      </c>
      <c r="N64" s="19">
        <f>VLOOKUP($A64,transit_line_attrs!$N$1:$O$626,2,FALSE)</f>
        <v>0</v>
      </c>
      <c r="O64">
        <v>31000</v>
      </c>
    </row>
    <row r="65" spans="1:15" x14ac:dyDescent="0.25">
      <c r="A65" t="s">
        <v>111</v>
      </c>
      <c r="B65" t="str">
        <f>_xlfn.IFNA(VLOOKUP(A65,bkrcast_1530to1830!$F$1:$H$630,3,FALSE),"-")</f>
        <v>LocalBus</v>
      </c>
      <c r="C65" s="3">
        <v>457</v>
      </c>
      <c r="D65" s="4">
        <v>1205</v>
      </c>
      <c r="E65" s="4">
        <v>487</v>
      </c>
      <c r="F65" s="4">
        <v>16</v>
      </c>
      <c r="G65" s="5">
        <v>2165</v>
      </c>
      <c r="H65" s="3">
        <f>SUMIFS(bkrcast_6to9!$G:$G,bkrcast_6to9!$F:$F,compare_all!$A65)</f>
        <v>64</v>
      </c>
      <c r="I65" s="4">
        <f>SUMIFS(bkrcast_9to1530!$G:$G,bkrcast_9to1530!$F:$F,compare_all!$A65)</f>
        <v>165</v>
      </c>
      <c r="J65" s="4">
        <f>SUMIFS(bkrcast_1530to1830!$G:$G,bkrcast_1530to1830!$F:$F,compare_all!$A65)</f>
        <v>47</v>
      </c>
      <c r="K65" s="4">
        <f>SUMIFS(bkrcast_1830to6!$G:$G,bkrcast_1830to6!$F:$F,compare_all!$A65)</f>
        <v>0</v>
      </c>
      <c r="L65" s="6">
        <f t="shared" si="5"/>
        <v>276</v>
      </c>
      <c r="M65" s="2">
        <f t="shared" si="6"/>
        <v>0.8725173210161663</v>
      </c>
      <c r="N65" s="19">
        <f>VLOOKUP($A65,transit_line_attrs!$N$1:$O$626,2,FALSE)</f>
        <v>0</v>
      </c>
      <c r="O65">
        <v>31500</v>
      </c>
    </row>
    <row r="66" spans="1:15" x14ac:dyDescent="0.25">
      <c r="A66" t="s">
        <v>88</v>
      </c>
      <c r="B66" t="str">
        <f>_xlfn.IFNA(VLOOKUP(A66,bkrcast_1530to1830!$F$1:$H$630,3,FALSE),"-")</f>
        <v>LocalBus</v>
      </c>
      <c r="C66" s="3">
        <v>485</v>
      </c>
      <c r="D66" s="4">
        <v>917.5</v>
      </c>
      <c r="E66" s="4">
        <v>555.5</v>
      </c>
      <c r="F66" s="4">
        <v>126</v>
      </c>
      <c r="G66" s="5">
        <v>2084</v>
      </c>
      <c r="H66" s="3">
        <f>SUMIFS(bkrcast_6to9!$G:$G,bkrcast_6to9!$F:$F,compare_all!$A66)</f>
        <v>656</v>
      </c>
      <c r="I66" s="4">
        <f>SUMIFS(bkrcast_9to1530!$G:$G,bkrcast_9to1530!$F:$F,compare_all!$A66)</f>
        <v>876</v>
      </c>
      <c r="J66" s="4">
        <f>SUMIFS(bkrcast_1530to1830!$G:$G,bkrcast_1530to1830!$F:$F,compare_all!$A66)</f>
        <v>757</v>
      </c>
      <c r="K66" s="4">
        <f>SUMIFS(bkrcast_1830to6!$G:$G,bkrcast_1830to6!$F:$F,compare_all!$A66)</f>
        <v>0</v>
      </c>
      <c r="L66" s="6">
        <f t="shared" si="5"/>
        <v>2289</v>
      </c>
      <c r="M66" s="2">
        <f t="shared" si="6"/>
        <v>-9.8368522072936657E-2</v>
      </c>
      <c r="N66" s="19">
        <f>VLOOKUP($A66,transit_line_attrs!$N$1:$O$626,2,FALSE)</f>
        <v>0</v>
      </c>
      <c r="O66">
        <v>32000</v>
      </c>
    </row>
    <row r="67" spans="1:15" x14ac:dyDescent="0.25">
      <c r="A67" t="s">
        <v>155</v>
      </c>
      <c r="B67" t="str">
        <f>_xlfn.IFNA(VLOOKUP(A67,bkrcast_1530to1830!$F$1:$H$630,3,FALSE),"-")</f>
        <v>LocalBus</v>
      </c>
      <c r="C67" s="3">
        <v>383</v>
      </c>
      <c r="D67" s="4">
        <v>900.5</v>
      </c>
      <c r="E67" s="4">
        <v>483</v>
      </c>
      <c r="F67" s="4">
        <v>271.5</v>
      </c>
      <c r="G67" s="5">
        <v>2038</v>
      </c>
      <c r="H67" s="3">
        <f>SUMIFS(bkrcast_6to9!$G:$G,bkrcast_6to9!$F:$F,compare_all!$A67)</f>
        <v>710</v>
      </c>
      <c r="I67" s="4">
        <f>SUMIFS(bkrcast_9to1530!$G:$G,bkrcast_9to1530!$F:$F,compare_all!$A67)</f>
        <v>1047</v>
      </c>
      <c r="J67" s="4">
        <f>SUMIFS(bkrcast_1530to1830!$G:$G,bkrcast_1530to1830!$F:$F,compare_all!$A67)</f>
        <v>823</v>
      </c>
      <c r="K67" s="4">
        <f>SUMIFS(bkrcast_1830to6!$G:$G,bkrcast_1830to6!$F:$F,compare_all!$A67)</f>
        <v>0</v>
      </c>
      <c r="L67" s="6">
        <f t="shared" si="5"/>
        <v>2580</v>
      </c>
      <c r="M67" s="2">
        <f t="shared" si="6"/>
        <v>-0.26594700686947986</v>
      </c>
      <c r="N67" s="19">
        <f>VLOOKUP($A67,transit_line_attrs!$N$1:$O$626,2,FALSE)</f>
        <v>0</v>
      </c>
      <c r="O67">
        <v>32500</v>
      </c>
    </row>
    <row r="68" spans="1:15" x14ac:dyDescent="0.25">
      <c r="A68" t="s">
        <v>184</v>
      </c>
      <c r="B68" t="str">
        <f>_xlfn.IFNA(VLOOKUP(A68,bkrcast_1530to1830!$F$1:$H$630,3,FALSE),"-")</f>
        <v>LocalBus</v>
      </c>
      <c r="C68" s="3">
        <v>976</v>
      </c>
      <c r="D68" s="4">
        <v>146</v>
      </c>
      <c r="E68" s="4">
        <v>793.5</v>
      </c>
      <c r="F68" s="4">
        <v>97.5</v>
      </c>
      <c r="G68" s="5">
        <v>2013</v>
      </c>
      <c r="H68" s="3">
        <f>SUMIFS(bkrcast_6to9!$G:$G,bkrcast_6to9!$F:$F,compare_all!$A68)</f>
        <v>231</v>
      </c>
      <c r="I68" s="4">
        <f>SUMIFS(bkrcast_9to1530!$G:$G,bkrcast_9to1530!$F:$F,compare_all!$A68)</f>
        <v>0</v>
      </c>
      <c r="J68" s="4">
        <f>SUMIFS(bkrcast_1530to1830!$G:$G,bkrcast_1530to1830!$F:$F,compare_all!$A68)</f>
        <v>342</v>
      </c>
      <c r="K68" s="4">
        <f>SUMIFS(bkrcast_1830to6!$G:$G,bkrcast_1830to6!$F:$F,compare_all!$A68)</f>
        <v>0</v>
      </c>
      <c r="L68" s="6">
        <f t="shared" ref="L68:L131" si="7">SUM(H68:K68)</f>
        <v>573</v>
      </c>
      <c r="M68" s="2">
        <f t="shared" ref="M68:M131" si="8">(G68-L68)/G68</f>
        <v>0.71535022354694489</v>
      </c>
      <c r="N68" s="19">
        <f>VLOOKUP($A68,transit_line_attrs!$N$1:$O$626,2,FALSE)</f>
        <v>1</v>
      </c>
      <c r="O68">
        <v>33000</v>
      </c>
    </row>
    <row r="69" spans="1:15" x14ac:dyDescent="0.25">
      <c r="A69" t="s">
        <v>13</v>
      </c>
      <c r="B69" t="str">
        <f>_xlfn.IFNA(VLOOKUP(A69,bkrcast_1530to1830!$F$1:$H$630,3,FALSE),"-")</f>
        <v>LocalBus</v>
      </c>
      <c r="C69" s="3">
        <v>312</v>
      </c>
      <c r="D69" s="4">
        <v>928</v>
      </c>
      <c r="E69" s="4">
        <v>479</v>
      </c>
      <c r="F69" s="4">
        <v>262</v>
      </c>
      <c r="G69" s="5">
        <v>1981</v>
      </c>
      <c r="H69" s="3">
        <f>SUMIFS(bkrcast_6to9!$G:$G,bkrcast_6to9!$F:$F,compare_all!$A69)</f>
        <v>972</v>
      </c>
      <c r="I69" s="4">
        <f>SUMIFS(bkrcast_9to1530!$G:$G,bkrcast_9to1530!$F:$F,compare_all!$A69)</f>
        <v>1288</v>
      </c>
      <c r="J69" s="4">
        <f>SUMIFS(bkrcast_1530to1830!$G:$G,bkrcast_1530to1830!$F:$F,compare_all!$A69)</f>
        <v>849</v>
      </c>
      <c r="K69" s="4">
        <f>SUMIFS(bkrcast_1830to6!$G:$G,bkrcast_1830to6!$F:$F,compare_all!$A69)</f>
        <v>843</v>
      </c>
      <c r="L69" s="6">
        <f t="shared" si="7"/>
        <v>3952</v>
      </c>
      <c r="M69" s="2">
        <f t="shared" si="8"/>
        <v>-0.99495204442200913</v>
      </c>
      <c r="N69" s="19">
        <f>VLOOKUP($A69,transit_line_attrs!$N$1:$O$626,2,FALSE)</f>
        <v>0</v>
      </c>
      <c r="O69">
        <v>33500</v>
      </c>
    </row>
    <row r="70" spans="1:15" x14ac:dyDescent="0.25">
      <c r="A70" t="s">
        <v>317</v>
      </c>
      <c r="B70" t="str">
        <f>_xlfn.IFNA(VLOOKUP(A70,bkrcast_1530to1830!$F$1:$H$630,3,FALSE),"-")</f>
        <v>LocalBus</v>
      </c>
      <c r="C70" s="3">
        <v>430</v>
      </c>
      <c r="D70" s="4">
        <v>725.5</v>
      </c>
      <c r="E70" s="4">
        <v>397</v>
      </c>
      <c r="F70" s="4">
        <v>392.5</v>
      </c>
      <c r="G70" s="5">
        <v>1945</v>
      </c>
      <c r="H70" s="3">
        <f>SUMIFS(bkrcast_6to9!$G:$G,bkrcast_6to9!$F:$F,compare_all!$A70)</f>
        <v>886</v>
      </c>
      <c r="I70" s="4">
        <f>SUMIFS(bkrcast_9to1530!$G:$G,bkrcast_9to1530!$F:$F,compare_all!$A70)</f>
        <v>1313</v>
      </c>
      <c r="J70" s="4">
        <f>SUMIFS(bkrcast_1530to1830!$G:$G,bkrcast_1530to1830!$F:$F,compare_all!$A70)</f>
        <v>745</v>
      </c>
      <c r="K70" s="4">
        <f>SUMIFS(bkrcast_1830to6!$G:$G,bkrcast_1830to6!$F:$F,compare_all!$A70)</f>
        <v>0</v>
      </c>
      <c r="L70" s="6">
        <f t="shared" si="7"/>
        <v>2944</v>
      </c>
      <c r="M70" s="2">
        <f t="shared" si="8"/>
        <v>-0.51362467866323902</v>
      </c>
      <c r="N70" s="19">
        <f>VLOOKUP($A70,transit_line_attrs!$N$1:$O$626,2,FALSE)</f>
        <v>1</v>
      </c>
      <c r="O70">
        <v>34000</v>
      </c>
    </row>
    <row r="71" spans="1:15" x14ac:dyDescent="0.25">
      <c r="A71" t="s">
        <v>326</v>
      </c>
      <c r="B71" t="str">
        <f>_xlfn.IFNA(VLOOKUP(A71,bkrcast_1530to1830!$F$1:$H$630,3,FALSE),"-")</f>
        <v>LocalBus</v>
      </c>
      <c r="C71" s="3">
        <v>169</v>
      </c>
      <c r="D71" s="4">
        <v>975</v>
      </c>
      <c r="E71" s="4">
        <v>188</v>
      </c>
      <c r="F71" s="4">
        <v>551</v>
      </c>
      <c r="G71" s="5">
        <v>1883</v>
      </c>
      <c r="H71" s="3">
        <f>SUMIFS(bkrcast_6to9!$G:$G,bkrcast_6to9!$F:$F,compare_all!$A71)</f>
        <v>306</v>
      </c>
      <c r="I71" s="4">
        <f>SUMIFS(bkrcast_9to1530!$G:$G,bkrcast_9to1530!$F:$F,compare_all!$A71)</f>
        <v>0</v>
      </c>
      <c r="J71" s="4">
        <f>SUMIFS(bkrcast_1530to1830!$G:$G,bkrcast_1530to1830!$F:$F,compare_all!$A71)</f>
        <v>795</v>
      </c>
      <c r="K71" s="4">
        <f>SUMIFS(bkrcast_1830to6!$G:$G,bkrcast_1830to6!$F:$F,compare_all!$A71)</f>
        <v>0</v>
      </c>
      <c r="L71" s="6">
        <f t="shared" si="7"/>
        <v>1101</v>
      </c>
      <c r="M71" s="2">
        <f t="shared" si="8"/>
        <v>0.41529474243228892</v>
      </c>
      <c r="N71" s="19">
        <f>VLOOKUP($A71,transit_line_attrs!$N$1:$O$626,2,FALSE)</f>
        <v>0</v>
      </c>
      <c r="O71">
        <v>34500</v>
      </c>
    </row>
    <row r="72" spans="1:15" x14ac:dyDescent="0.25">
      <c r="A72" t="s">
        <v>138</v>
      </c>
      <c r="B72" t="str">
        <f>_xlfn.IFNA(VLOOKUP(A72,bkrcast_1530to1830!$F$1:$H$630,3,FALSE),"-")</f>
        <v>LocalBus</v>
      </c>
      <c r="C72" s="3">
        <v>458</v>
      </c>
      <c r="D72" s="4">
        <v>674</v>
      </c>
      <c r="E72" s="4">
        <v>460</v>
      </c>
      <c r="F72" s="4">
        <v>265</v>
      </c>
      <c r="G72" s="5">
        <v>1857</v>
      </c>
      <c r="H72" s="3">
        <f>SUMIFS(bkrcast_6to9!$G:$G,bkrcast_6to9!$F:$F,compare_all!$A72)</f>
        <v>674</v>
      </c>
      <c r="I72" s="4">
        <f>SUMIFS(bkrcast_9to1530!$G:$G,bkrcast_9to1530!$F:$F,compare_all!$A72)</f>
        <v>1164</v>
      </c>
      <c r="J72" s="4">
        <f>SUMIFS(bkrcast_1530to1830!$G:$G,bkrcast_1530to1830!$F:$F,compare_all!$A72)</f>
        <v>740</v>
      </c>
      <c r="K72" s="4">
        <f>SUMIFS(bkrcast_1830to6!$G:$G,bkrcast_1830to6!$F:$F,compare_all!$A72)</f>
        <v>0</v>
      </c>
      <c r="L72" s="6">
        <f t="shared" si="7"/>
        <v>2578</v>
      </c>
      <c r="M72" s="2">
        <f t="shared" si="8"/>
        <v>-0.38826063543349487</v>
      </c>
      <c r="N72" s="19">
        <f>VLOOKUP($A72,transit_line_attrs!$N$1:$O$626,2,FALSE)</f>
        <v>0</v>
      </c>
      <c r="O72">
        <v>35000</v>
      </c>
    </row>
    <row r="73" spans="1:15" x14ac:dyDescent="0.25">
      <c r="A73" t="s">
        <v>226</v>
      </c>
      <c r="B73" t="str">
        <f>_xlfn.IFNA(VLOOKUP(A73,bkrcast_1530to1830!$F$1:$H$630,3,FALSE),"-")</f>
        <v>ExpBus</v>
      </c>
      <c r="C73" s="3">
        <v>859</v>
      </c>
      <c r="D73" s="4">
        <v>111</v>
      </c>
      <c r="E73" s="4">
        <v>705.5</v>
      </c>
      <c r="F73" s="4">
        <v>171.5</v>
      </c>
      <c r="G73" s="5">
        <v>1847</v>
      </c>
      <c r="H73" s="3">
        <f>SUMIFS(bkrcast_6to9!$G:$G,bkrcast_6to9!$F:$F,compare_all!$A73)</f>
        <v>168</v>
      </c>
      <c r="I73" s="4">
        <f>SUMIFS(bkrcast_9to1530!$G:$G,bkrcast_9to1530!$F:$F,compare_all!$A73)</f>
        <v>0</v>
      </c>
      <c r="J73" s="4">
        <f>SUMIFS(bkrcast_1530to1830!$G:$G,bkrcast_1530to1830!$F:$F,compare_all!$A73)</f>
        <v>1196</v>
      </c>
      <c r="K73" s="4">
        <f>SUMIFS(bkrcast_1830to6!$G:$G,bkrcast_1830to6!$F:$F,compare_all!$A73)</f>
        <v>0</v>
      </c>
      <c r="L73" s="6">
        <f t="shared" si="7"/>
        <v>1364</v>
      </c>
      <c r="M73" s="2">
        <f t="shared" si="8"/>
        <v>0.26150514347590686</v>
      </c>
      <c r="N73" s="19">
        <f>VLOOKUP($A73,transit_line_attrs!$N$1:$O$626,2,FALSE)</f>
        <v>1</v>
      </c>
      <c r="O73">
        <v>35500</v>
      </c>
    </row>
    <row r="74" spans="1:15" x14ac:dyDescent="0.25">
      <c r="A74" t="s">
        <v>193</v>
      </c>
      <c r="B74" t="str">
        <f>_xlfn.IFNA(VLOOKUP(A74,bkrcast_1530to1830!$F$1:$H$630,3,FALSE),"-")</f>
        <v>LocalBus</v>
      </c>
      <c r="C74" s="3">
        <v>407</v>
      </c>
      <c r="D74" s="4">
        <v>881.5</v>
      </c>
      <c r="E74" s="4">
        <v>363.5</v>
      </c>
      <c r="F74" s="4">
        <v>187</v>
      </c>
      <c r="G74" s="5">
        <v>1839</v>
      </c>
      <c r="H74" s="3">
        <f>SUMIFS(bkrcast_6to9!$G:$G,bkrcast_6to9!$F:$F,compare_all!$A74)</f>
        <v>246</v>
      </c>
      <c r="I74" s="4">
        <f>SUMIFS(bkrcast_9to1530!$G:$G,bkrcast_9to1530!$F:$F,compare_all!$A74)</f>
        <v>416</v>
      </c>
      <c r="J74" s="4">
        <f>SUMIFS(bkrcast_1530to1830!$G:$G,bkrcast_1530to1830!$F:$F,compare_all!$A74)</f>
        <v>284</v>
      </c>
      <c r="K74" s="4">
        <f>SUMIFS(bkrcast_1830to6!$G:$G,bkrcast_1830to6!$F:$F,compare_all!$A74)</f>
        <v>0</v>
      </c>
      <c r="L74" s="6">
        <f t="shared" si="7"/>
        <v>946</v>
      </c>
      <c r="M74" s="2">
        <f t="shared" si="8"/>
        <v>0.4855899945622621</v>
      </c>
      <c r="N74" s="19">
        <f>VLOOKUP($A74,transit_line_attrs!$N$1:$O$626,2,FALSE)</f>
        <v>1</v>
      </c>
      <c r="O74">
        <v>36000</v>
      </c>
    </row>
    <row r="75" spans="1:15" x14ac:dyDescent="0.25">
      <c r="A75" t="s">
        <v>110</v>
      </c>
      <c r="B75" t="str">
        <f>_xlfn.IFNA(VLOOKUP(A75,bkrcast_1530to1830!$F$1:$H$630,3,FALSE),"-")</f>
        <v>LocalBus</v>
      </c>
      <c r="C75" s="3">
        <v>338</v>
      </c>
      <c r="D75" s="4">
        <v>639.5</v>
      </c>
      <c r="E75" s="4">
        <v>533.5</v>
      </c>
      <c r="F75" s="4">
        <v>285</v>
      </c>
      <c r="G75" s="5">
        <v>1796</v>
      </c>
      <c r="H75" s="3">
        <f>SUMIFS(bkrcast_6to9!$G:$G,bkrcast_6to9!$F:$F,compare_all!$A75)</f>
        <v>110</v>
      </c>
      <c r="I75" s="4">
        <f>SUMIFS(bkrcast_9to1530!$G:$G,bkrcast_9to1530!$F:$F,compare_all!$A75)</f>
        <v>202</v>
      </c>
      <c r="J75" s="4">
        <f>SUMIFS(bkrcast_1530to1830!$G:$G,bkrcast_1530to1830!$F:$F,compare_all!$A75)</f>
        <v>159</v>
      </c>
      <c r="K75" s="4">
        <f>SUMIFS(bkrcast_1830to6!$G:$G,bkrcast_1830to6!$F:$F,compare_all!$A75)</f>
        <v>491</v>
      </c>
      <c r="L75" s="6">
        <f t="shared" si="7"/>
        <v>962</v>
      </c>
      <c r="M75" s="2">
        <f t="shared" si="8"/>
        <v>0.46436525612472163</v>
      </c>
      <c r="N75" s="19">
        <f>VLOOKUP($A75,transit_line_attrs!$N$1:$O$626,2,FALSE)</f>
        <v>0</v>
      </c>
      <c r="O75">
        <v>36500</v>
      </c>
    </row>
    <row r="76" spans="1:15" x14ac:dyDescent="0.25">
      <c r="A76" t="s">
        <v>322</v>
      </c>
      <c r="B76" t="str">
        <f>_xlfn.IFNA(VLOOKUP(A76,bkrcast_1530to1830!$F$1:$H$630,3,FALSE),"-")</f>
        <v>LocalBus</v>
      </c>
      <c r="C76" s="3">
        <v>84</v>
      </c>
      <c r="D76" s="4">
        <v>987</v>
      </c>
      <c r="E76" s="4">
        <v>198</v>
      </c>
      <c r="F76" s="4">
        <v>502</v>
      </c>
      <c r="G76" s="5">
        <v>1771</v>
      </c>
      <c r="H76" s="3">
        <f>SUMIFS(bkrcast_6to9!$G:$G,bkrcast_6to9!$F:$F,compare_all!$A76)</f>
        <v>1147</v>
      </c>
      <c r="I76" s="4">
        <f>SUMIFS(bkrcast_9to1530!$G:$G,bkrcast_9to1530!$F:$F,compare_all!$A76)</f>
        <v>0</v>
      </c>
      <c r="J76" s="4">
        <f>SUMIFS(bkrcast_1530to1830!$G:$G,bkrcast_1530to1830!$F:$F,compare_all!$A76)</f>
        <v>671</v>
      </c>
      <c r="K76" s="4">
        <f>SUMIFS(bkrcast_1830to6!$G:$G,bkrcast_1830to6!$F:$F,compare_all!$A76)</f>
        <v>0</v>
      </c>
      <c r="L76" s="6">
        <f t="shared" si="7"/>
        <v>1818</v>
      </c>
      <c r="M76" s="2">
        <f t="shared" si="8"/>
        <v>-2.6538678712591756E-2</v>
      </c>
      <c r="N76" s="19">
        <f>VLOOKUP($A76,transit_line_attrs!$N$1:$O$626,2,FALSE)</f>
        <v>0</v>
      </c>
      <c r="O76">
        <v>37000</v>
      </c>
    </row>
    <row r="77" spans="1:15" x14ac:dyDescent="0.25">
      <c r="A77" t="s">
        <v>14</v>
      </c>
      <c r="B77" t="str">
        <f>_xlfn.IFNA(VLOOKUP(A77,bkrcast_1530to1830!$F$1:$H$630,3,FALSE),"-")</f>
        <v>LocalBus</v>
      </c>
      <c r="C77" s="3">
        <v>306</v>
      </c>
      <c r="D77" s="4">
        <v>832.5</v>
      </c>
      <c r="E77" s="4">
        <v>402.5</v>
      </c>
      <c r="F77" s="4">
        <v>206</v>
      </c>
      <c r="G77" s="5">
        <v>1747</v>
      </c>
      <c r="H77" s="3">
        <f>SUMIFS(bkrcast_6to9!$G:$G,bkrcast_6to9!$F:$F,compare_all!$A77)</f>
        <v>545</v>
      </c>
      <c r="I77" s="4">
        <f>SUMIFS(bkrcast_9to1530!$G:$G,bkrcast_9to1530!$F:$F,compare_all!$A77)</f>
        <v>673</v>
      </c>
      <c r="J77" s="4">
        <f>SUMIFS(bkrcast_1530to1830!$G:$G,bkrcast_1530to1830!$F:$F,compare_all!$A77)</f>
        <v>458</v>
      </c>
      <c r="K77" s="4">
        <f>SUMIFS(bkrcast_1830to6!$G:$G,bkrcast_1830to6!$F:$F,compare_all!$A77)</f>
        <v>242</v>
      </c>
      <c r="L77" s="6">
        <f t="shared" si="7"/>
        <v>1918</v>
      </c>
      <c r="M77" s="2">
        <f t="shared" si="8"/>
        <v>-9.7882083571837433E-2</v>
      </c>
      <c r="N77" s="19">
        <f>VLOOKUP($A77,transit_line_attrs!$N$1:$O$626,2,FALSE)</f>
        <v>0</v>
      </c>
      <c r="O77">
        <v>37500</v>
      </c>
    </row>
    <row r="78" spans="1:15" x14ac:dyDescent="0.25">
      <c r="A78" t="s">
        <v>90</v>
      </c>
      <c r="B78" t="str">
        <f>_xlfn.IFNA(VLOOKUP(A78,bkrcast_1530to1830!$F$1:$H$630,3,FALSE),"-")</f>
        <v>LocalBus</v>
      </c>
      <c r="C78" s="3">
        <v>540</v>
      </c>
      <c r="D78" s="4">
        <v>454</v>
      </c>
      <c r="E78" s="4">
        <v>502</v>
      </c>
      <c r="F78" s="4">
        <v>179</v>
      </c>
      <c r="G78" s="5">
        <v>1675</v>
      </c>
      <c r="H78" s="3">
        <f>SUMIFS(bkrcast_6to9!$G:$G,bkrcast_6to9!$F:$F,compare_all!$A78)</f>
        <v>659</v>
      </c>
      <c r="I78" s="4">
        <f>SUMIFS(bkrcast_9to1530!$G:$G,bkrcast_9to1530!$F:$F,compare_all!$A78)</f>
        <v>698</v>
      </c>
      <c r="J78" s="4">
        <f>SUMIFS(bkrcast_1530to1830!$G:$G,bkrcast_1530to1830!$F:$F,compare_all!$A78)</f>
        <v>625</v>
      </c>
      <c r="K78" s="4">
        <f>SUMIFS(bkrcast_1830to6!$G:$G,bkrcast_1830to6!$F:$F,compare_all!$A78)</f>
        <v>0</v>
      </c>
      <c r="L78" s="6">
        <f t="shared" si="7"/>
        <v>1982</v>
      </c>
      <c r="M78" s="2">
        <f t="shared" si="8"/>
        <v>-0.18328358208955223</v>
      </c>
      <c r="N78" s="19">
        <f>VLOOKUP($A78,transit_line_attrs!$N$1:$O$626,2,FALSE)</f>
        <v>0</v>
      </c>
      <c r="O78">
        <v>38000</v>
      </c>
    </row>
    <row r="79" spans="1:15" x14ac:dyDescent="0.25">
      <c r="A79" t="s">
        <v>158</v>
      </c>
      <c r="B79" t="str">
        <f>_xlfn.IFNA(VLOOKUP(A79,bkrcast_1530to1830!$F$1:$H$630,3,FALSE),"-")</f>
        <v>LocalBus</v>
      </c>
      <c r="C79" s="3">
        <v>250</v>
      </c>
      <c r="D79" s="4">
        <v>666.5</v>
      </c>
      <c r="E79" s="4">
        <v>403</v>
      </c>
      <c r="F79" s="4">
        <v>338.5</v>
      </c>
      <c r="G79" s="5">
        <v>1658</v>
      </c>
      <c r="H79" s="3">
        <f>SUMIFS(bkrcast_6to9!$G:$G,bkrcast_6to9!$F:$F,compare_all!$A79)</f>
        <v>1103</v>
      </c>
      <c r="I79" s="4">
        <f>SUMIFS(bkrcast_9to1530!$G:$G,bkrcast_9to1530!$F:$F,compare_all!$A79)</f>
        <v>1811</v>
      </c>
      <c r="J79" s="4">
        <f>SUMIFS(bkrcast_1530to1830!$G:$G,bkrcast_1530to1830!$F:$F,compare_all!$A79)</f>
        <v>1153</v>
      </c>
      <c r="K79" s="4">
        <f>SUMIFS(bkrcast_1830to6!$G:$G,bkrcast_1830to6!$F:$F,compare_all!$A79)</f>
        <v>0</v>
      </c>
      <c r="L79" s="6">
        <f t="shared" si="7"/>
        <v>4067</v>
      </c>
      <c r="M79" s="2">
        <f t="shared" si="8"/>
        <v>-1.4529553679131484</v>
      </c>
      <c r="N79" s="19">
        <f>VLOOKUP($A79,transit_line_attrs!$N$1:$O$626,2,FALSE)</f>
        <v>0</v>
      </c>
      <c r="O79">
        <v>38500</v>
      </c>
    </row>
    <row r="80" spans="1:15" x14ac:dyDescent="0.25">
      <c r="A80" t="s">
        <v>318</v>
      </c>
      <c r="B80" t="str">
        <f>_xlfn.IFNA(VLOOKUP(A80,bkrcast_1530to1830!$F$1:$H$630,3,FALSE),"-")</f>
        <v>LocalBus</v>
      </c>
      <c r="C80" s="3">
        <v>514</v>
      </c>
      <c r="D80" s="4">
        <v>338.5</v>
      </c>
      <c r="E80" s="4">
        <v>502</v>
      </c>
      <c r="F80" s="4">
        <v>285.5</v>
      </c>
      <c r="G80" s="5">
        <v>1640</v>
      </c>
      <c r="H80" s="3">
        <f>SUMIFS(bkrcast_6to9!$G:$G,bkrcast_6to9!$F:$F,compare_all!$A80)</f>
        <v>1388</v>
      </c>
      <c r="I80" s="4">
        <f>SUMIFS(bkrcast_9to1530!$G:$G,bkrcast_9to1530!$F:$F,compare_all!$A80)</f>
        <v>1130</v>
      </c>
      <c r="J80" s="4">
        <f>SUMIFS(bkrcast_1530to1830!$G:$G,bkrcast_1530to1830!$F:$F,compare_all!$A80)</f>
        <v>1284</v>
      </c>
      <c r="K80" s="4">
        <f>SUMIFS(bkrcast_1830to6!$G:$G,bkrcast_1830to6!$F:$F,compare_all!$A80)</f>
        <v>0</v>
      </c>
      <c r="L80" s="6">
        <f t="shared" si="7"/>
        <v>3802</v>
      </c>
      <c r="M80" s="2">
        <f t="shared" si="8"/>
        <v>-1.3182926829268293</v>
      </c>
      <c r="N80" s="19">
        <f>VLOOKUP($A80,transit_line_attrs!$N$1:$O$626,2,FALSE)</f>
        <v>1</v>
      </c>
      <c r="O80">
        <v>39000</v>
      </c>
    </row>
    <row r="81" spans="1:15" x14ac:dyDescent="0.25">
      <c r="A81" t="s">
        <v>219</v>
      </c>
      <c r="B81" t="str">
        <f>_xlfn.IFNA(VLOOKUP(A81,bkrcast_1530to1830!$F$1:$H$630,3,FALSE),"-")</f>
        <v>ExpBus</v>
      </c>
      <c r="C81" s="3">
        <v>803</v>
      </c>
      <c r="D81" s="4">
        <v>66.5</v>
      </c>
      <c r="E81" s="4">
        <v>665.5</v>
      </c>
      <c r="F81" s="4">
        <v>93</v>
      </c>
      <c r="G81" s="5">
        <v>1628</v>
      </c>
      <c r="H81" s="3">
        <f>SUMIFS(bkrcast_6to9!$G:$G,bkrcast_6to9!$F:$F,compare_all!$A81)</f>
        <v>107</v>
      </c>
      <c r="I81" s="4">
        <f>SUMIFS(bkrcast_9to1530!$G:$G,bkrcast_9to1530!$F:$F,compare_all!$A81)</f>
        <v>294</v>
      </c>
      <c r="J81" s="4">
        <f>SUMIFS(bkrcast_1530to1830!$G:$G,bkrcast_1530to1830!$F:$F,compare_all!$A81)</f>
        <v>168</v>
      </c>
      <c r="K81" s="4">
        <f>SUMIFS(bkrcast_1830to6!$G:$G,bkrcast_1830to6!$F:$F,compare_all!$A81)</f>
        <v>0</v>
      </c>
      <c r="L81" s="6">
        <f t="shared" si="7"/>
        <v>569</v>
      </c>
      <c r="M81" s="2">
        <f t="shared" si="8"/>
        <v>0.65049140049140053</v>
      </c>
      <c r="N81" s="19">
        <f>VLOOKUP($A81,transit_line_attrs!$N$1:$O$626,2,FALSE)</f>
        <v>0</v>
      </c>
      <c r="O81">
        <v>39500</v>
      </c>
    </row>
    <row r="82" spans="1:15" x14ac:dyDescent="0.25">
      <c r="A82" t="s">
        <v>321</v>
      </c>
      <c r="B82" t="str">
        <f>_xlfn.IFNA(VLOOKUP(A82,bkrcast_1530to1830!$F$1:$H$630,3,FALSE),"-")</f>
        <v>LocalBus</v>
      </c>
      <c r="C82" s="3">
        <v>807</v>
      </c>
      <c r="D82" s="4">
        <v>120</v>
      </c>
      <c r="E82" s="4">
        <v>532.5</v>
      </c>
      <c r="F82" s="4">
        <v>159.5</v>
      </c>
      <c r="G82" s="5">
        <v>1619</v>
      </c>
      <c r="H82" s="3">
        <f>SUMIFS(bkrcast_6to9!$G:$G,bkrcast_6to9!$F:$F,compare_all!$A82)</f>
        <v>167</v>
      </c>
      <c r="I82" s="4">
        <f>SUMIFS(bkrcast_9to1530!$G:$G,bkrcast_9to1530!$F:$F,compare_all!$A82)</f>
        <v>0</v>
      </c>
      <c r="J82" s="4">
        <f>SUMIFS(bkrcast_1530to1830!$G:$G,bkrcast_1530to1830!$F:$F,compare_all!$A82)</f>
        <v>51</v>
      </c>
      <c r="K82" s="4">
        <f>SUMIFS(bkrcast_1830to6!$G:$G,bkrcast_1830to6!$F:$F,compare_all!$A82)</f>
        <v>0</v>
      </c>
      <c r="L82" s="6">
        <f t="shared" si="7"/>
        <v>218</v>
      </c>
      <c r="M82" s="2">
        <f t="shared" si="8"/>
        <v>0.86534898085237799</v>
      </c>
      <c r="N82" s="19">
        <f>VLOOKUP($A82,transit_line_attrs!$N$1:$O$626,2,FALSE)</f>
        <v>0</v>
      </c>
      <c r="O82">
        <v>40000</v>
      </c>
    </row>
    <row r="83" spans="1:15" x14ac:dyDescent="0.25">
      <c r="A83" t="s">
        <v>311</v>
      </c>
      <c r="B83" t="str">
        <f>_xlfn.IFNA(VLOOKUP(A83,bkrcast_1530to1830!$F$1:$H$630,3,FALSE),"-")</f>
        <v>LocalBus</v>
      </c>
      <c r="C83" s="3">
        <v>671</v>
      </c>
      <c r="D83" s="4">
        <v>237</v>
      </c>
      <c r="E83" s="4">
        <v>587</v>
      </c>
      <c r="F83" s="4">
        <v>76</v>
      </c>
      <c r="G83" s="5">
        <v>1571</v>
      </c>
      <c r="H83" s="3">
        <f>SUMIFS(bkrcast_6to9!$G:$G,bkrcast_6to9!$F:$F,compare_all!$A83)</f>
        <v>692</v>
      </c>
      <c r="I83" s="4">
        <f>SUMIFS(bkrcast_9to1530!$G:$G,bkrcast_9to1530!$F:$F,compare_all!$A83)</f>
        <v>384</v>
      </c>
      <c r="J83" s="4">
        <f>SUMIFS(bkrcast_1530to1830!$G:$G,bkrcast_1530to1830!$F:$F,compare_all!$A83)</f>
        <v>666</v>
      </c>
      <c r="K83" s="4">
        <f>SUMIFS(bkrcast_1830to6!$G:$G,bkrcast_1830to6!$F:$F,compare_all!$A83)</f>
        <v>0</v>
      </c>
      <c r="L83" s="6">
        <f t="shared" si="7"/>
        <v>1742</v>
      </c>
      <c r="M83" s="2">
        <f t="shared" si="8"/>
        <v>-0.10884786760025461</v>
      </c>
      <c r="N83" s="19">
        <f>VLOOKUP($A83,transit_line_attrs!$N$1:$O$626,2,FALSE)</f>
        <v>1</v>
      </c>
      <c r="O83">
        <v>40500</v>
      </c>
    </row>
    <row r="84" spans="1:15" x14ac:dyDescent="0.25">
      <c r="A84" t="s">
        <v>19</v>
      </c>
      <c r="B84" t="str">
        <f>_xlfn.IFNA(VLOOKUP(A84,bkrcast_1530to1830!$F$1:$H$630,3,FALSE),"-")</f>
        <v>LocalBus</v>
      </c>
      <c r="C84" s="3">
        <v>281</v>
      </c>
      <c r="D84" s="4">
        <v>651</v>
      </c>
      <c r="E84" s="4">
        <v>377.5</v>
      </c>
      <c r="F84" s="4">
        <v>251.5</v>
      </c>
      <c r="G84" s="5">
        <v>1561</v>
      </c>
      <c r="H84" s="3">
        <f>SUMIFS(bkrcast_6to9!$G:$G,bkrcast_6to9!$F:$F,compare_all!$A84)</f>
        <v>1323</v>
      </c>
      <c r="I84" s="4">
        <f>SUMIFS(bkrcast_9to1530!$G:$G,bkrcast_9to1530!$F:$F,compare_all!$A84)</f>
        <v>1428</v>
      </c>
      <c r="J84" s="4">
        <f>SUMIFS(bkrcast_1530to1830!$G:$G,bkrcast_1530to1830!$F:$F,compare_all!$A84)</f>
        <v>1225</v>
      </c>
      <c r="K84" s="4">
        <f>SUMIFS(bkrcast_1830to6!$G:$G,bkrcast_1830to6!$F:$F,compare_all!$A84)</f>
        <v>785</v>
      </c>
      <c r="L84" s="6">
        <f t="shared" si="7"/>
        <v>4761</v>
      </c>
      <c r="M84" s="2">
        <f t="shared" si="8"/>
        <v>-2.0499679692504804</v>
      </c>
      <c r="N84" s="19">
        <f>VLOOKUP($A84,transit_line_attrs!$N$1:$O$626,2,FALSE)</f>
        <v>0</v>
      </c>
      <c r="O84">
        <v>41000</v>
      </c>
    </row>
    <row r="85" spans="1:15" x14ac:dyDescent="0.25">
      <c r="A85" t="s">
        <v>191</v>
      </c>
      <c r="B85" t="str">
        <f>_xlfn.IFNA(VLOOKUP(A85,bkrcast_1530to1830!$F$1:$H$630,3,FALSE),"-")</f>
        <v>LocalBus</v>
      </c>
      <c r="C85" s="3">
        <v>292</v>
      </c>
      <c r="D85" s="4">
        <v>679.5</v>
      </c>
      <c r="E85" s="4">
        <v>352</v>
      </c>
      <c r="F85" s="4">
        <v>216.5</v>
      </c>
      <c r="G85" s="5">
        <v>1540</v>
      </c>
      <c r="H85" s="3">
        <f>SUMIFS(bkrcast_6to9!$G:$G,bkrcast_6to9!$F:$F,compare_all!$A85)</f>
        <v>127</v>
      </c>
      <c r="I85" s="4">
        <f>SUMIFS(bkrcast_9to1530!$G:$G,bkrcast_9to1530!$F:$F,compare_all!$A85)</f>
        <v>212</v>
      </c>
      <c r="J85" s="4">
        <f>SUMIFS(bkrcast_1530to1830!$G:$G,bkrcast_1530to1830!$F:$F,compare_all!$A85)</f>
        <v>125</v>
      </c>
      <c r="K85" s="4">
        <f>SUMIFS(bkrcast_1830to6!$G:$G,bkrcast_1830to6!$F:$F,compare_all!$A85)</f>
        <v>0</v>
      </c>
      <c r="L85" s="6">
        <f t="shared" si="7"/>
        <v>464</v>
      </c>
      <c r="M85" s="2">
        <f t="shared" si="8"/>
        <v>0.69870129870129871</v>
      </c>
      <c r="N85" s="19">
        <f>VLOOKUP($A85,transit_line_attrs!$N$1:$O$626,2,FALSE)</f>
        <v>1</v>
      </c>
      <c r="O85">
        <v>41500</v>
      </c>
    </row>
    <row r="86" spans="1:15" x14ac:dyDescent="0.25">
      <c r="A86" t="s">
        <v>292</v>
      </c>
      <c r="B86" t="str">
        <f>_xlfn.IFNA(VLOOKUP(A86,bkrcast_1530to1830!$F$1:$H$630,3,FALSE),"-")</f>
        <v>LocalBus</v>
      </c>
      <c r="C86" s="3">
        <v>267</v>
      </c>
      <c r="D86" s="4">
        <v>765</v>
      </c>
      <c r="E86" s="4">
        <v>340</v>
      </c>
      <c r="F86" s="4">
        <v>142</v>
      </c>
      <c r="G86" s="5">
        <v>1514</v>
      </c>
      <c r="H86" s="3">
        <f>SUMIFS(bkrcast_6to9!$G:$G,bkrcast_6to9!$F:$F,compare_all!$A86)</f>
        <v>362</v>
      </c>
      <c r="I86" s="4">
        <f>SUMIFS(bkrcast_9to1530!$G:$G,bkrcast_9to1530!$F:$F,compare_all!$A86)</f>
        <v>692</v>
      </c>
      <c r="J86" s="4">
        <f>SUMIFS(bkrcast_1530to1830!$G:$G,bkrcast_1530to1830!$F:$F,compare_all!$A86)</f>
        <v>519</v>
      </c>
      <c r="K86" s="4">
        <f>SUMIFS(bkrcast_1830to6!$G:$G,bkrcast_1830to6!$F:$F,compare_all!$A86)</f>
        <v>11</v>
      </c>
      <c r="L86" s="6">
        <f t="shared" si="7"/>
        <v>1584</v>
      </c>
      <c r="M86" s="2">
        <f t="shared" si="8"/>
        <v>-4.6235138705416116E-2</v>
      </c>
      <c r="N86" s="19">
        <f>VLOOKUP($A86,transit_line_attrs!$N$1:$O$626,2,FALSE)</f>
        <v>0</v>
      </c>
      <c r="O86">
        <v>42000</v>
      </c>
    </row>
    <row r="87" spans="1:15" x14ac:dyDescent="0.25">
      <c r="A87" t="s">
        <v>20</v>
      </c>
      <c r="B87" t="str">
        <f>_xlfn.IFNA(VLOOKUP(A87,bkrcast_1530to1830!$F$1:$H$630,3,FALSE),"-")</f>
        <v>LocalBus</v>
      </c>
      <c r="C87" s="3">
        <v>248</v>
      </c>
      <c r="D87" s="4">
        <v>660</v>
      </c>
      <c r="E87" s="4">
        <v>349</v>
      </c>
      <c r="F87" s="4">
        <v>248</v>
      </c>
      <c r="G87" s="5">
        <v>1505</v>
      </c>
      <c r="H87" s="3">
        <f>SUMIFS(bkrcast_6to9!$G:$G,bkrcast_6to9!$F:$F,compare_all!$A87)</f>
        <v>1103</v>
      </c>
      <c r="I87" s="4">
        <f>SUMIFS(bkrcast_9to1530!$G:$G,bkrcast_9to1530!$F:$F,compare_all!$A87)</f>
        <v>1163</v>
      </c>
      <c r="J87" s="4">
        <f>SUMIFS(bkrcast_1530to1830!$G:$G,bkrcast_1530to1830!$F:$F,compare_all!$A87)</f>
        <v>961</v>
      </c>
      <c r="K87" s="4">
        <f>SUMIFS(bkrcast_1830to6!$G:$G,bkrcast_1830to6!$F:$F,compare_all!$A87)</f>
        <v>742</v>
      </c>
      <c r="L87" s="6">
        <f t="shared" si="7"/>
        <v>3969</v>
      </c>
      <c r="M87" s="2">
        <f t="shared" si="8"/>
        <v>-1.6372093023255814</v>
      </c>
      <c r="N87" s="19">
        <f>VLOOKUP($A87,transit_line_attrs!$N$1:$O$626,2,FALSE)</f>
        <v>0</v>
      </c>
      <c r="O87">
        <v>42500</v>
      </c>
    </row>
    <row r="88" spans="1:15" x14ac:dyDescent="0.25">
      <c r="A88" t="s">
        <v>125</v>
      </c>
      <c r="B88" t="str">
        <f>_xlfn.IFNA(VLOOKUP(A88,bkrcast_1530to1830!$F$1:$H$630,3,FALSE),"-")</f>
        <v>LocalBus</v>
      </c>
      <c r="C88" s="3">
        <v>243</v>
      </c>
      <c r="D88" s="4">
        <v>535</v>
      </c>
      <c r="E88" s="4">
        <v>371</v>
      </c>
      <c r="F88" s="4">
        <v>336</v>
      </c>
      <c r="G88" s="5">
        <v>1485</v>
      </c>
      <c r="H88" s="3">
        <f>SUMIFS(bkrcast_6to9!$G:$G,bkrcast_6to9!$F:$F,compare_all!$A88)</f>
        <v>345</v>
      </c>
      <c r="I88" s="4">
        <f>SUMIFS(bkrcast_9to1530!$G:$G,bkrcast_9to1530!$F:$F,compare_all!$A88)</f>
        <v>420</v>
      </c>
      <c r="J88" s="4">
        <f>SUMIFS(bkrcast_1530to1830!$G:$G,bkrcast_1530to1830!$F:$F,compare_all!$A88)</f>
        <v>393</v>
      </c>
      <c r="K88" s="4">
        <f>SUMIFS(bkrcast_1830to6!$G:$G,bkrcast_1830to6!$F:$F,compare_all!$A88)</f>
        <v>0</v>
      </c>
      <c r="L88" s="6">
        <f t="shared" si="7"/>
        <v>1158</v>
      </c>
      <c r="M88" s="2">
        <f t="shared" si="8"/>
        <v>0.2202020202020202</v>
      </c>
      <c r="N88" s="19">
        <f>VLOOKUP($A88,transit_line_attrs!$N$1:$O$626,2,FALSE)</f>
        <v>0</v>
      </c>
      <c r="O88">
        <v>43000</v>
      </c>
    </row>
    <row r="89" spans="1:15" x14ac:dyDescent="0.25">
      <c r="A89" t="s">
        <v>195</v>
      </c>
      <c r="B89" t="str">
        <f>_xlfn.IFNA(VLOOKUP(A89,bkrcast_1530to1830!$F$1:$H$630,3,FALSE),"-")</f>
        <v>LocalBus</v>
      </c>
      <c r="C89" s="3">
        <v>347</v>
      </c>
      <c r="D89" s="4">
        <v>569</v>
      </c>
      <c r="E89" s="4">
        <v>356</v>
      </c>
      <c r="F89" s="4">
        <v>197</v>
      </c>
      <c r="G89" s="5">
        <v>1469</v>
      </c>
      <c r="H89" s="3">
        <f>SUMIFS(bkrcast_6to9!$G:$G,bkrcast_6to9!$F:$F,compare_all!$A89)</f>
        <v>497</v>
      </c>
      <c r="I89" s="4">
        <f>SUMIFS(bkrcast_9to1530!$G:$G,bkrcast_9to1530!$F:$F,compare_all!$A89)</f>
        <v>905</v>
      </c>
      <c r="J89" s="4">
        <f>SUMIFS(bkrcast_1530to1830!$G:$G,bkrcast_1530to1830!$F:$F,compare_all!$A89)</f>
        <v>629</v>
      </c>
      <c r="K89" s="4">
        <f>SUMIFS(bkrcast_1830to6!$G:$G,bkrcast_1830to6!$F:$F,compare_all!$A89)</f>
        <v>0</v>
      </c>
      <c r="L89" s="6">
        <f t="shared" si="7"/>
        <v>2031</v>
      </c>
      <c r="M89" s="2">
        <f t="shared" si="8"/>
        <v>-0.38257317903335603</v>
      </c>
      <c r="N89" s="19">
        <f>VLOOKUP($A89,transit_line_attrs!$N$1:$O$626,2,FALSE)</f>
        <v>1</v>
      </c>
      <c r="O89">
        <v>43500</v>
      </c>
    </row>
    <row r="90" spans="1:15" x14ac:dyDescent="0.25">
      <c r="A90" t="s">
        <v>232</v>
      </c>
      <c r="B90" t="str">
        <f>_xlfn.IFNA(VLOOKUP(A90,bkrcast_1530to1830!$F$1:$H$630,3,FALSE),"-")</f>
        <v>LocalBus</v>
      </c>
      <c r="C90" s="3">
        <v>273</v>
      </c>
      <c r="D90" s="4">
        <v>678</v>
      </c>
      <c r="E90" s="4">
        <v>309.5</v>
      </c>
      <c r="F90" s="4">
        <v>188.5</v>
      </c>
      <c r="G90" s="5">
        <v>1449</v>
      </c>
      <c r="H90" s="3">
        <f>SUMIFS(bkrcast_6to9!$G:$G,bkrcast_6to9!$F:$F,compare_all!$A90)</f>
        <v>108</v>
      </c>
      <c r="I90" s="4">
        <f>SUMIFS(bkrcast_9to1530!$G:$G,bkrcast_9to1530!$F:$F,compare_all!$A90)</f>
        <v>114</v>
      </c>
      <c r="J90" s="4">
        <f>SUMIFS(bkrcast_1530to1830!$G:$G,bkrcast_1530to1830!$F:$F,compare_all!$A90)</f>
        <v>151</v>
      </c>
      <c r="K90" s="4">
        <f>SUMIFS(bkrcast_1830to6!$G:$G,bkrcast_1830to6!$F:$F,compare_all!$A90)</f>
        <v>0</v>
      </c>
      <c r="L90" s="6">
        <f t="shared" si="7"/>
        <v>373</v>
      </c>
      <c r="M90" s="2">
        <f t="shared" si="8"/>
        <v>0.74258109040717735</v>
      </c>
      <c r="N90" s="19">
        <f>VLOOKUP($A90,transit_line_attrs!$N$1:$O$626,2,FALSE)</f>
        <v>0</v>
      </c>
      <c r="O90">
        <v>44000</v>
      </c>
    </row>
    <row r="91" spans="1:15" x14ac:dyDescent="0.25">
      <c r="A91" t="s">
        <v>35</v>
      </c>
      <c r="B91" t="str">
        <f>_xlfn.IFNA(VLOOKUP(A91,bkrcast_1530to1830!$F$1:$H$630,3,FALSE),"-")</f>
        <v>LocalBus</v>
      </c>
      <c r="C91" s="3">
        <v>654</v>
      </c>
      <c r="D91" s="4">
        <v>100</v>
      </c>
      <c r="E91" s="4">
        <v>520</v>
      </c>
      <c r="F91" s="4">
        <v>147</v>
      </c>
      <c r="G91" s="5">
        <v>1421</v>
      </c>
      <c r="H91" s="3">
        <f>SUMIFS(bkrcast_6to9!$G:$G,bkrcast_6to9!$F:$F,compare_all!$A91)</f>
        <v>277</v>
      </c>
      <c r="I91" s="4">
        <f>SUMIFS(bkrcast_9to1530!$G:$G,bkrcast_9to1530!$F:$F,compare_all!$A91)</f>
        <v>0</v>
      </c>
      <c r="J91" s="4">
        <f>SUMIFS(bkrcast_1530to1830!$G:$G,bkrcast_1530to1830!$F:$F,compare_all!$A91)</f>
        <v>160</v>
      </c>
      <c r="K91" s="4">
        <f>SUMIFS(bkrcast_1830to6!$G:$G,bkrcast_1830to6!$F:$F,compare_all!$A91)</f>
        <v>0</v>
      </c>
      <c r="L91" s="6">
        <f t="shared" si="7"/>
        <v>437</v>
      </c>
      <c r="M91" s="2">
        <f t="shared" si="8"/>
        <v>0.69247009148486982</v>
      </c>
      <c r="N91" s="19">
        <f>VLOOKUP($A91,transit_line_attrs!$N$1:$O$626,2,FALSE)</f>
        <v>0</v>
      </c>
      <c r="O91">
        <v>44500</v>
      </c>
    </row>
    <row r="92" spans="1:15" x14ac:dyDescent="0.25">
      <c r="A92" t="s">
        <v>6</v>
      </c>
      <c r="B92" t="str">
        <f>_xlfn.IFNA(VLOOKUP(A92,bkrcast_1530to1830!$F$1:$H$630,3,FALSE),"-")</f>
        <v>LocalBus</v>
      </c>
      <c r="C92" s="3">
        <v>212</v>
      </c>
      <c r="D92" s="4">
        <v>612.5</v>
      </c>
      <c r="E92" s="4">
        <v>295.5</v>
      </c>
      <c r="F92" s="4">
        <v>274</v>
      </c>
      <c r="G92" s="5">
        <v>1394</v>
      </c>
      <c r="H92" s="3">
        <f>SUMIFS(bkrcast_6to9!$G:$G,bkrcast_6to9!$F:$F,compare_all!$A92)</f>
        <v>240</v>
      </c>
      <c r="I92" s="4">
        <f>SUMIFS(bkrcast_9to1530!$G:$G,bkrcast_9to1530!$F:$F,compare_all!$A92)</f>
        <v>220</v>
      </c>
      <c r="J92" s="4">
        <f>SUMIFS(bkrcast_1530to1830!$G:$G,bkrcast_1530to1830!$F:$F,compare_all!$A92)</f>
        <v>222</v>
      </c>
      <c r="K92" s="4">
        <f>SUMIFS(bkrcast_1830to6!$G:$G,bkrcast_1830to6!$F:$F,compare_all!$A92)</f>
        <v>662</v>
      </c>
      <c r="L92" s="6">
        <f t="shared" si="7"/>
        <v>1344</v>
      </c>
      <c r="M92" s="2">
        <f t="shared" si="8"/>
        <v>3.5868005738880916E-2</v>
      </c>
      <c r="N92" s="19">
        <f>VLOOKUP($A92,transit_line_attrs!$N$1:$O$626,2,FALSE)</f>
        <v>0</v>
      </c>
      <c r="O92">
        <v>45000</v>
      </c>
    </row>
    <row r="93" spans="1:15" x14ac:dyDescent="0.25">
      <c r="A93" t="s">
        <v>116</v>
      </c>
      <c r="B93" t="str">
        <f>_xlfn.IFNA(VLOOKUP(A93,bkrcast_1530to1830!$F$1:$H$630,3,FALSE),"-")</f>
        <v>ExpBus</v>
      </c>
      <c r="C93" s="3">
        <v>490</v>
      </c>
      <c r="D93" s="4">
        <v>192</v>
      </c>
      <c r="E93" s="4">
        <v>608</v>
      </c>
      <c r="F93" s="4">
        <v>83</v>
      </c>
      <c r="G93" s="5">
        <v>1373</v>
      </c>
      <c r="H93" s="3">
        <f>SUMIFS(bkrcast_6to9!$G:$G,bkrcast_6to9!$F:$F,compare_all!$A93)</f>
        <v>1762</v>
      </c>
      <c r="I93" s="4">
        <f>SUMIFS(bkrcast_9to1530!$G:$G,bkrcast_9to1530!$F:$F,compare_all!$A93)</f>
        <v>0</v>
      </c>
      <c r="J93" s="4">
        <f>SUMIFS(bkrcast_1530to1830!$G:$G,bkrcast_1530to1830!$F:$F,compare_all!$A93)</f>
        <v>1388</v>
      </c>
      <c r="K93" s="4">
        <f>SUMIFS(bkrcast_1830to6!$G:$G,bkrcast_1830to6!$F:$F,compare_all!$A93)</f>
        <v>0</v>
      </c>
      <c r="L93" s="6">
        <f t="shared" si="7"/>
        <v>3150</v>
      </c>
      <c r="M93" s="2">
        <f t="shared" si="8"/>
        <v>-1.2942461762563728</v>
      </c>
      <c r="N93" s="19">
        <f>VLOOKUP($A93,transit_line_attrs!$N$1:$O$626,2,FALSE)</f>
        <v>0</v>
      </c>
      <c r="O93">
        <v>45500</v>
      </c>
    </row>
    <row r="94" spans="1:15" x14ac:dyDescent="0.25">
      <c r="A94" t="s">
        <v>233</v>
      </c>
      <c r="B94" t="str">
        <f>_xlfn.IFNA(VLOOKUP(A94,bkrcast_1530to1830!$F$1:$H$630,3,FALSE),"-")</f>
        <v>LocalBus</v>
      </c>
      <c r="C94" s="3">
        <v>244</v>
      </c>
      <c r="D94" s="4">
        <v>558</v>
      </c>
      <c r="E94" s="4">
        <v>317</v>
      </c>
      <c r="F94" s="4">
        <v>247</v>
      </c>
      <c r="G94" s="5">
        <v>1366</v>
      </c>
      <c r="H94" s="3">
        <f>SUMIFS(bkrcast_6to9!$G:$G,bkrcast_6to9!$F:$F,compare_all!$A94)</f>
        <v>341</v>
      </c>
      <c r="I94" s="4">
        <f>SUMIFS(bkrcast_9to1530!$G:$G,bkrcast_9to1530!$F:$F,compare_all!$A94)</f>
        <v>678</v>
      </c>
      <c r="J94" s="4">
        <f>SUMIFS(bkrcast_1530to1830!$G:$G,bkrcast_1530to1830!$F:$F,compare_all!$A94)</f>
        <v>396</v>
      </c>
      <c r="K94" s="4">
        <f>SUMIFS(bkrcast_1830to6!$G:$G,bkrcast_1830to6!$F:$F,compare_all!$A94)</f>
        <v>0</v>
      </c>
      <c r="L94" s="6">
        <f t="shared" si="7"/>
        <v>1415</v>
      </c>
      <c r="M94" s="2">
        <f t="shared" si="8"/>
        <v>-3.5871156661786238E-2</v>
      </c>
      <c r="N94" s="19">
        <f>VLOOKUP($A94,transit_line_attrs!$N$1:$O$626,2,FALSE)</f>
        <v>0</v>
      </c>
      <c r="O94">
        <v>46000</v>
      </c>
    </row>
    <row r="95" spans="1:15" x14ac:dyDescent="0.25">
      <c r="A95" t="s">
        <v>84</v>
      </c>
      <c r="B95" t="str">
        <f>_xlfn.IFNA(VLOOKUP(A95,bkrcast_1530to1830!$F$1:$H$630,3,FALSE),"-")</f>
        <v>LocalBus</v>
      </c>
      <c r="C95" s="3">
        <v>366</v>
      </c>
      <c r="D95" s="4">
        <v>549.5</v>
      </c>
      <c r="E95" s="4">
        <v>315.5</v>
      </c>
      <c r="F95" s="4">
        <v>127</v>
      </c>
      <c r="G95" s="5">
        <v>1358</v>
      </c>
      <c r="H95" s="3">
        <f>SUMIFS(bkrcast_6to9!$G:$G,bkrcast_6to9!$F:$F,compare_all!$A95)</f>
        <v>459</v>
      </c>
      <c r="I95" s="4">
        <f>SUMIFS(bkrcast_9to1530!$G:$G,bkrcast_9to1530!$F:$F,compare_all!$A95)</f>
        <v>971</v>
      </c>
      <c r="J95" s="4">
        <f>SUMIFS(bkrcast_1530to1830!$G:$G,bkrcast_1530to1830!$F:$F,compare_all!$A95)</f>
        <v>822</v>
      </c>
      <c r="K95" s="4">
        <f>SUMIFS(bkrcast_1830to6!$G:$G,bkrcast_1830to6!$F:$F,compare_all!$A95)</f>
        <v>0</v>
      </c>
      <c r="L95" s="6">
        <f t="shared" si="7"/>
        <v>2252</v>
      </c>
      <c r="M95" s="2">
        <f t="shared" si="8"/>
        <v>-0.65832106038291605</v>
      </c>
      <c r="N95" s="19">
        <f>VLOOKUP($A95,transit_line_attrs!$N$1:$O$626,2,FALSE)</f>
        <v>0</v>
      </c>
      <c r="O95">
        <v>46500</v>
      </c>
    </row>
    <row r="96" spans="1:15" x14ac:dyDescent="0.25">
      <c r="A96" t="s">
        <v>231</v>
      </c>
      <c r="B96" t="str">
        <f>_xlfn.IFNA(VLOOKUP(A96,bkrcast_1530to1830!$F$1:$H$630,3,FALSE),"-")</f>
        <v>LocalBus</v>
      </c>
      <c r="C96" s="3">
        <v>223</v>
      </c>
      <c r="D96" s="4">
        <v>709</v>
      </c>
      <c r="E96" s="4">
        <v>270</v>
      </c>
      <c r="F96" s="4">
        <v>136</v>
      </c>
      <c r="G96" s="5">
        <v>1338</v>
      </c>
      <c r="H96" s="3">
        <f>SUMIFS(bkrcast_6to9!$G:$G,bkrcast_6to9!$F:$F,compare_all!$A96)</f>
        <v>102</v>
      </c>
      <c r="I96" s="4">
        <f>SUMIFS(bkrcast_9to1530!$G:$G,bkrcast_9to1530!$F:$F,compare_all!$A96)</f>
        <v>79</v>
      </c>
      <c r="J96" s="4">
        <f>SUMIFS(bkrcast_1530to1830!$G:$G,bkrcast_1530to1830!$F:$F,compare_all!$A96)</f>
        <v>75</v>
      </c>
      <c r="K96" s="4">
        <f>SUMIFS(bkrcast_1830to6!$G:$G,bkrcast_1830to6!$F:$F,compare_all!$A96)</f>
        <v>0</v>
      </c>
      <c r="L96" s="6">
        <f t="shared" si="7"/>
        <v>256</v>
      </c>
      <c r="M96" s="2">
        <f t="shared" si="8"/>
        <v>0.80866965620328846</v>
      </c>
      <c r="N96" s="19">
        <f>VLOOKUP($A96,transit_line_attrs!$N$1:$O$626,2,FALSE)</f>
        <v>0</v>
      </c>
      <c r="O96">
        <v>47000</v>
      </c>
    </row>
    <row r="97" spans="1:15" x14ac:dyDescent="0.25">
      <c r="A97" t="s">
        <v>87</v>
      </c>
      <c r="B97" t="str">
        <f>_xlfn.IFNA(VLOOKUP(A97,bkrcast_1530to1830!$F$1:$H$630,3,FALSE),"-")</f>
        <v>LocalBus</v>
      </c>
      <c r="C97" s="3">
        <v>186</v>
      </c>
      <c r="D97" s="4">
        <v>514</v>
      </c>
      <c r="E97" s="4">
        <v>280.5</v>
      </c>
      <c r="F97" s="4">
        <v>327.5</v>
      </c>
      <c r="G97" s="5">
        <v>1308</v>
      </c>
      <c r="H97" s="3">
        <f>SUMIFS(bkrcast_6to9!$G:$G,bkrcast_6to9!$F:$F,compare_all!$A97)</f>
        <v>232</v>
      </c>
      <c r="I97" s="4">
        <f>SUMIFS(bkrcast_9to1530!$G:$G,bkrcast_9to1530!$F:$F,compare_all!$A97)</f>
        <v>211</v>
      </c>
      <c r="J97" s="4">
        <f>SUMIFS(bkrcast_1530to1830!$G:$G,bkrcast_1530to1830!$F:$F,compare_all!$A97)</f>
        <v>223</v>
      </c>
      <c r="K97" s="4">
        <f>SUMIFS(bkrcast_1830to6!$G:$G,bkrcast_1830to6!$F:$F,compare_all!$A97)</f>
        <v>0</v>
      </c>
      <c r="L97" s="6">
        <f t="shared" si="7"/>
        <v>666</v>
      </c>
      <c r="M97" s="2">
        <f t="shared" si="8"/>
        <v>0.49082568807339449</v>
      </c>
      <c r="N97" s="19">
        <f>VLOOKUP($A97,transit_line_attrs!$N$1:$O$626,2,FALSE)</f>
        <v>0</v>
      </c>
      <c r="O97">
        <v>47500</v>
      </c>
    </row>
    <row r="98" spans="1:15" x14ac:dyDescent="0.25">
      <c r="A98" t="s">
        <v>234</v>
      </c>
      <c r="B98" t="str">
        <f>_xlfn.IFNA(VLOOKUP(A98,bkrcast_1530to1830!$F$1:$H$630,3,FALSE),"-")</f>
        <v>LocalBus</v>
      </c>
      <c r="C98" s="3">
        <v>198</v>
      </c>
      <c r="D98" s="4">
        <v>590.5</v>
      </c>
      <c r="E98" s="4">
        <v>302.5</v>
      </c>
      <c r="F98" s="4">
        <v>217</v>
      </c>
      <c r="G98" s="5">
        <v>1308</v>
      </c>
      <c r="H98" s="3">
        <f>SUMIFS(bkrcast_6to9!$G:$G,bkrcast_6to9!$F:$F,compare_all!$A98)</f>
        <v>390</v>
      </c>
      <c r="I98" s="4">
        <f>SUMIFS(bkrcast_9to1530!$G:$G,bkrcast_9to1530!$F:$F,compare_all!$A98)</f>
        <v>768</v>
      </c>
      <c r="J98" s="4">
        <f>SUMIFS(bkrcast_1530to1830!$G:$G,bkrcast_1530to1830!$F:$F,compare_all!$A98)</f>
        <v>419</v>
      </c>
      <c r="K98" s="4">
        <f>SUMIFS(bkrcast_1830to6!$G:$G,bkrcast_1830to6!$F:$F,compare_all!$A98)</f>
        <v>0</v>
      </c>
      <c r="L98" s="6">
        <f t="shared" si="7"/>
        <v>1577</v>
      </c>
      <c r="M98" s="2">
        <f t="shared" si="8"/>
        <v>-0.20565749235474007</v>
      </c>
      <c r="N98" s="19">
        <f>VLOOKUP($A98,transit_line_attrs!$N$1:$O$626,2,FALSE)</f>
        <v>0</v>
      </c>
      <c r="O98">
        <v>48000</v>
      </c>
    </row>
    <row r="99" spans="1:15" x14ac:dyDescent="0.25">
      <c r="A99" t="s">
        <v>288</v>
      </c>
      <c r="B99" t="str">
        <f>_xlfn.IFNA(VLOOKUP(A99,bkrcast_1530to1830!$F$1:$H$630,3,FALSE),"-")</f>
        <v>LocalBus</v>
      </c>
      <c r="C99" s="3">
        <v>183</v>
      </c>
      <c r="D99" s="4">
        <v>779.5</v>
      </c>
      <c r="E99" s="4">
        <v>271</v>
      </c>
      <c r="F99" s="4">
        <v>72.5</v>
      </c>
      <c r="G99" s="5">
        <v>1306</v>
      </c>
      <c r="H99" s="3">
        <f>SUMIFS(bkrcast_6to9!$G:$G,bkrcast_6to9!$F:$F,compare_all!$A99)</f>
        <v>36</v>
      </c>
      <c r="I99" s="4">
        <f>SUMIFS(bkrcast_9to1530!$G:$G,bkrcast_9to1530!$F:$F,compare_all!$A99)</f>
        <v>42</v>
      </c>
      <c r="J99" s="4">
        <f>SUMIFS(bkrcast_1530to1830!$G:$G,bkrcast_1530to1830!$F:$F,compare_all!$A99)</f>
        <v>31</v>
      </c>
      <c r="K99" s="4">
        <f>SUMIFS(bkrcast_1830to6!$G:$G,bkrcast_1830to6!$F:$F,compare_all!$A99)</f>
        <v>12</v>
      </c>
      <c r="L99" s="6">
        <f t="shared" si="7"/>
        <v>121</v>
      </c>
      <c r="M99" s="2">
        <f t="shared" si="8"/>
        <v>0.9073506891271057</v>
      </c>
      <c r="N99" s="19">
        <f>VLOOKUP($A99,transit_line_attrs!$N$1:$O$626,2,FALSE)</f>
        <v>0</v>
      </c>
      <c r="O99">
        <v>48500</v>
      </c>
    </row>
    <row r="100" spans="1:15" x14ac:dyDescent="0.25">
      <c r="A100" t="s">
        <v>31</v>
      </c>
      <c r="B100" t="str">
        <f>_xlfn.IFNA(VLOOKUP(A100,bkrcast_1530to1830!$F$1:$H$630,3,FALSE),"-")</f>
        <v>LocalBus</v>
      </c>
      <c r="C100" s="3">
        <v>589</v>
      </c>
      <c r="D100" s="4">
        <v>100.5</v>
      </c>
      <c r="E100" s="4">
        <v>469</v>
      </c>
      <c r="F100" s="4">
        <v>130.5</v>
      </c>
      <c r="G100" s="5">
        <v>1289</v>
      </c>
      <c r="H100" s="3">
        <f>SUMIFS(bkrcast_6to9!$G:$G,bkrcast_6to9!$F:$F,compare_all!$A100)</f>
        <v>394</v>
      </c>
      <c r="I100" s="4">
        <f>SUMIFS(bkrcast_9to1530!$G:$G,bkrcast_9to1530!$F:$F,compare_all!$A100)</f>
        <v>474</v>
      </c>
      <c r="J100" s="4">
        <f>SUMIFS(bkrcast_1530to1830!$G:$G,bkrcast_1530to1830!$F:$F,compare_all!$A100)</f>
        <v>102</v>
      </c>
      <c r="K100" s="4">
        <f>SUMIFS(bkrcast_1830to6!$G:$G,bkrcast_1830to6!$F:$F,compare_all!$A100)</f>
        <v>0</v>
      </c>
      <c r="L100" s="6">
        <f t="shared" si="7"/>
        <v>970</v>
      </c>
      <c r="M100" s="2">
        <f t="shared" si="8"/>
        <v>0.24747866563227308</v>
      </c>
      <c r="N100" s="19">
        <f>VLOOKUP($A100,transit_line_attrs!$N$1:$O$626,2,FALSE)</f>
        <v>0</v>
      </c>
      <c r="O100">
        <v>49000</v>
      </c>
    </row>
    <row r="101" spans="1:15" x14ac:dyDescent="0.25">
      <c r="A101" t="s">
        <v>293</v>
      </c>
      <c r="B101" t="str">
        <f>_xlfn.IFNA(VLOOKUP(A101,bkrcast_1530to1830!$F$1:$H$630,3,FALSE),"-")</f>
        <v>LocalBus</v>
      </c>
      <c r="C101" s="3">
        <v>236</v>
      </c>
      <c r="D101" s="4">
        <v>634.5</v>
      </c>
      <c r="E101" s="4">
        <v>282.5</v>
      </c>
      <c r="F101" s="4">
        <v>105</v>
      </c>
      <c r="G101" s="5">
        <v>1258</v>
      </c>
      <c r="H101" s="3">
        <f>SUMIFS(bkrcast_6to9!$G:$G,bkrcast_6to9!$F:$F,compare_all!$A101)</f>
        <v>715</v>
      </c>
      <c r="I101" s="4">
        <f>SUMIFS(bkrcast_9to1530!$G:$G,bkrcast_9to1530!$F:$F,compare_all!$A101)</f>
        <v>348</v>
      </c>
      <c r="J101" s="4">
        <f>SUMIFS(bkrcast_1530to1830!$G:$G,bkrcast_1530to1830!$F:$F,compare_all!$A101)</f>
        <v>299</v>
      </c>
      <c r="K101" s="4">
        <f>SUMIFS(bkrcast_1830to6!$G:$G,bkrcast_1830to6!$F:$F,compare_all!$A101)</f>
        <v>49</v>
      </c>
      <c r="L101" s="6">
        <f t="shared" si="7"/>
        <v>1411</v>
      </c>
      <c r="M101" s="2">
        <f t="shared" si="8"/>
        <v>-0.12162162162162163</v>
      </c>
      <c r="N101" s="19">
        <f>VLOOKUP($A101,transit_line_attrs!$N$1:$O$626,2,FALSE)</f>
        <v>0</v>
      </c>
      <c r="O101">
        <v>49500</v>
      </c>
    </row>
    <row r="102" spans="1:15" x14ac:dyDescent="0.25">
      <c r="A102" t="s">
        <v>220</v>
      </c>
      <c r="B102" t="str">
        <f>_xlfn.IFNA(VLOOKUP(A102,bkrcast_1530to1830!$F$1:$H$630,3,FALSE),"-")</f>
        <v>ExpBus</v>
      </c>
      <c r="C102" s="3">
        <v>593</v>
      </c>
      <c r="D102" s="4">
        <v>86.5</v>
      </c>
      <c r="E102" s="4">
        <v>413</v>
      </c>
      <c r="F102" s="4">
        <v>163.5</v>
      </c>
      <c r="G102" s="5">
        <v>1256</v>
      </c>
      <c r="H102" s="3">
        <f>SUMIFS(bkrcast_6to9!$G:$G,bkrcast_6to9!$F:$F,compare_all!$A102)</f>
        <v>1047</v>
      </c>
      <c r="I102" s="4">
        <f>SUMIFS(bkrcast_9to1530!$G:$G,bkrcast_9to1530!$F:$F,compare_all!$A102)</f>
        <v>0</v>
      </c>
      <c r="J102" s="4">
        <f>SUMIFS(bkrcast_1530to1830!$G:$G,bkrcast_1530to1830!$F:$F,compare_all!$A102)</f>
        <v>1118</v>
      </c>
      <c r="K102" s="4">
        <f>SUMIFS(bkrcast_1830to6!$G:$G,bkrcast_1830to6!$F:$F,compare_all!$A102)</f>
        <v>0</v>
      </c>
      <c r="L102" s="6">
        <f t="shared" si="7"/>
        <v>2165</v>
      </c>
      <c r="M102" s="2">
        <f t="shared" si="8"/>
        <v>-0.72372611464968151</v>
      </c>
      <c r="N102" s="19">
        <f>VLOOKUP($A102,transit_line_attrs!$N$1:$O$626,2,FALSE)</f>
        <v>0</v>
      </c>
      <c r="O102">
        <v>50000</v>
      </c>
    </row>
    <row r="103" spans="1:15" x14ac:dyDescent="0.25">
      <c r="A103" t="s">
        <v>86</v>
      </c>
      <c r="B103" t="str">
        <f>_xlfn.IFNA(VLOOKUP(A103,bkrcast_1530to1830!$F$1:$H$630,3,FALSE),"-")</f>
        <v>LocalBus</v>
      </c>
      <c r="C103" s="3">
        <v>605</v>
      </c>
      <c r="D103" s="4">
        <v>71.5</v>
      </c>
      <c r="E103" s="4">
        <v>498</v>
      </c>
      <c r="F103" s="4">
        <v>71.5</v>
      </c>
      <c r="G103" s="5">
        <v>1246</v>
      </c>
      <c r="H103" s="3">
        <f>SUMIFS(bkrcast_6to9!$G:$G,bkrcast_6to9!$F:$F,compare_all!$A103)</f>
        <v>200</v>
      </c>
      <c r="I103" s="4">
        <f>SUMIFS(bkrcast_9to1530!$G:$G,bkrcast_9to1530!$F:$F,compare_all!$A103)</f>
        <v>0</v>
      </c>
      <c r="J103" s="4">
        <f>SUMIFS(bkrcast_1530to1830!$G:$G,bkrcast_1530to1830!$F:$F,compare_all!$A103)</f>
        <v>575</v>
      </c>
      <c r="K103" s="4">
        <f>SUMIFS(bkrcast_1830to6!$G:$G,bkrcast_1830to6!$F:$F,compare_all!$A103)</f>
        <v>0</v>
      </c>
      <c r="L103" s="6">
        <f t="shared" si="7"/>
        <v>775</v>
      </c>
      <c r="M103" s="2">
        <f t="shared" si="8"/>
        <v>0.3780096308186196</v>
      </c>
      <c r="N103" s="19">
        <f>VLOOKUP($A103,transit_line_attrs!$N$1:$O$626,2,FALSE)</f>
        <v>0</v>
      </c>
      <c r="O103">
        <v>50500</v>
      </c>
    </row>
    <row r="104" spans="1:15" x14ac:dyDescent="0.25">
      <c r="A104" t="s">
        <v>196</v>
      </c>
      <c r="B104" t="str">
        <f>_xlfn.IFNA(VLOOKUP(A104,bkrcast_1530to1830!$F$1:$H$630,3,FALSE),"-")</f>
        <v>LocalBus</v>
      </c>
      <c r="C104" s="3">
        <v>269</v>
      </c>
      <c r="D104" s="4">
        <v>408</v>
      </c>
      <c r="E104" s="4">
        <v>257.5</v>
      </c>
      <c r="F104" s="4">
        <v>242.5</v>
      </c>
      <c r="G104" s="5">
        <v>1177</v>
      </c>
      <c r="H104" s="3">
        <f>SUMIFS(bkrcast_6to9!$G:$G,bkrcast_6to9!$F:$F,compare_all!$A104)</f>
        <v>660</v>
      </c>
      <c r="I104" s="4">
        <f>SUMIFS(bkrcast_9to1530!$G:$G,bkrcast_9to1530!$F:$F,compare_all!$A104)</f>
        <v>1435</v>
      </c>
      <c r="J104" s="4">
        <f>SUMIFS(bkrcast_1530to1830!$G:$G,bkrcast_1530to1830!$F:$F,compare_all!$A104)</f>
        <v>670</v>
      </c>
      <c r="K104" s="4">
        <f>SUMIFS(bkrcast_1830to6!$G:$G,bkrcast_1830to6!$F:$F,compare_all!$A104)</f>
        <v>0</v>
      </c>
      <c r="L104" s="6">
        <f t="shared" si="7"/>
        <v>2765</v>
      </c>
      <c r="M104" s="2">
        <f t="shared" si="8"/>
        <v>-1.3491928632115548</v>
      </c>
      <c r="N104" s="19">
        <f>VLOOKUP($A104,transit_line_attrs!$N$1:$O$626,2,FALSE)</f>
        <v>1</v>
      </c>
      <c r="O104">
        <v>51000</v>
      </c>
    </row>
    <row r="105" spans="1:15" x14ac:dyDescent="0.25">
      <c r="A105" t="s">
        <v>281</v>
      </c>
      <c r="B105" t="str">
        <f>_xlfn.IFNA(VLOOKUP(A105,bkrcast_1530to1830!$F$1:$H$630,3,FALSE),"-")</f>
        <v>LocalBus</v>
      </c>
      <c r="C105" s="3">
        <v>236</v>
      </c>
      <c r="D105" s="4">
        <v>490</v>
      </c>
      <c r="E105" s="4">
        <v>292.5</v>
      </c>
      <c r="F105" s="4">
        <v>151.5</v>
      </c>
      <c r="G105" s="5">
        <v>1170</v>
      </c>
      <c r="H105" s="3">
        <f>SUMIFS(bkrcast_6to9!$G:$G,bkrcast_6to9!$F:$F,compare_all!$A105)</f>
        <v>506</v>
      </c>
      <c r="I105" s="4">
        <f>SUMIFS(bkrcast_9to1530!$G:$G,bkrcast_9to1530!$F:$F,compare_all!$A105)</f>
        <v>853</v>
      </c>
      <c r="J105" s="4">
        <f>SUMIFS(bkrcast_1530to1830!$G:$G,bkrcast_1530to1830!$F:$F,compare_all!$A105)</f>
        <v>595</v>
      </c>
      <c r="K105" s="4">
        <f>SUMIFS(bkrcast_1830to6!$G:$G,bkrcast_1830to6!$F:$F,compare_all!$A105)</f>
        <v>43</v>
      </c>
      <c r="L105" s="6">
        <f t="shared" si="7"/>
        <v>1997</v>
      </c>
      <c r="M105" s="2">
        <f t="shared" si="8"/>
        <v>-0.70683760683760688</v>
      </c>
      <c r="N105" s="19">
        <f>VLOOKUP($A105,transit_line_attrs!$N$1:$O$626,2,FALSE)</f>
        <v>0</v>
      </c>
      <c r="O105">
        <v>51500</v>
      </c>
    </row>
    <row r="106" spans="1:15" x14ac:dyDescent="0.25">
      <c r="A106" t="s">
        <v>207</v>
      </c>
      <c r="B106" t="str">
        <f>_xlfn.IFNA(VLOOKUP(A106,bkrcast_1530to1830!$F$1:$H$630,3,FALSE),"-")</f>
        <v>LocalBus</v>
      </c>
      <c r="C106" s="3">
        <v>204</v>
      </c>
      <c r="D106" s="4">
        <v>495</v>
      </c>
      <c r="E106" s="4">
        <v>247</v>
      </c>
      <c r="F106" s="4">
        <v>217</v>
      </c>
      <c r="G106" s="5">
        <v>1163</v>
      </c>
      <c r="H106" s="3">
        <f>SUMIFS(bkrcast_6to9!$G:$G,bkrcast_6to9!$F:$F,compare_all!$A106)</f>
        <v>243</v>
      </c>
      <c r="I106" s="4">
        <f>SUMIFS(bkrcast_9to1530!$G:$G,bkrcast_9to1530!$F:$F,compare_all!$A106)</f>
        <v>369</v>
      </c>
      <c r="J106" s="4">
        <f>SUMIFS(bkrcast_1530to1830!$G:$G,bkrcast_1530to1830!$F:$F,compare_all!$A106)</f>
        <v>216</v>
      </c>
      <c r="K106" s="4">
        <f>SUMIFS(bkrcast_1830to6!$G:$G,bkrcast_1830to6!$F:$F,compare_all!$A106)</f>
        <v>0</v>
      </c>
      <c r="L106" s="6">
        <f t="shared" si="7"/>
        <v>828</v>
      </c>
      <c r="M106" s="2">
        <f t="shared" si="8"/>
        <v>0.28804815133276013</v>
      </c>
      <c r="N106" s="19">
        <f>VLOOKUP($A106,transit_line_attrs!$N$1:$O$626,2,FALSE)</f>
        <v>1</v>
      </c>
      <c r="O106">
        <v>52000</v>
      </c>
    </row>
    <row r="107" spans="1:15" x14ac:dyDescent="0.25">
      <c r="A107" t="s">
        <v>150</v>
      </c>
      <c r="B107" t="str">
        <f>_xlfn.IFNA(VLOOKUP(A107,bkrcast_1530to1830!$F$1:$H$630,3,FALSE),"-")</f>
        <v>LocalBus</v>
      </c>
      <c r="C107" s="3">
        <v>202</v>
      </c>
      <c r="D107" s="4">
        <v>512</v>
      </c>
      <c r="E107" s="4">
        <v>257</v>
      </c>
      <c r="F107" s="4">
        <v>188</v>
      </c>
      <c r="G107" s="5">
        <v>1159</v>
      </c>
      <c r="H107" s="3">
        <f>SUMIFS(bkrcast_6to9!$G:$G,bkrcast_6to9!$F:$F,compare_all!$A107)</f>
        <v>58</v>
      </c>
      <c r="I107" s="4">
        <f>SUMIFS(bkrcast_9to1530!$G:$G,bkrcast_9to1530!$F:$F,compare_all!$A107)</f>
        <v>74</v>
      </c>
      <c r="J107" s="4">
        <f>SUMIFS(bkrcast_1530to1830!$G:$G,bkrcast_1530to1830!$F:$F,compare_all!$A107)</f>
        <v>80</v>
      </c>
      <c r="K107" s="4">
        <f>SUMIFS(bkrcast_1830to6!$G:$G,bkrcast_1830to6!$F:$F,compare_all!$A107)</f>
        <v>0</v>
      </c>
      <c r="L107" s="6">
        <f t="shared" si="7"/>
        <v>212</v>
      </c>
      <c r="M107" s="2">
        <f t="shared" si="8"/>
        <v>0.81708369283865401</v>
      </c>
      <c r="N107" s="19">
        <f>VLOOKUP($A107,transit_line_attrs!$N$1:$O$626,2,FALSE)</f>
        <v>0</v>
      </c>
      <c r="O107">
        <v>52500</v>
      </c>
    </row>
    <row r="108" spans="1:15" x14ac:dyDescent="0.25">
      <c r="A108" t="s">
        <v>284</v>
      </c>
      <c r="B108" t="str">
        <f>_xlfn.IFNA(VLOOKUP(A108,bkrcast_1530to1830!$F$1:$H$630,3,FALSE),"-")</f>
        <v>LocalBus</v>
      </c>
      <c r="C108" s="3">
        <v>191</v>
      </c>
      <c r="D108" s="4">
        <v>604.5</v>
      </c>
      <c r="E108" s="4">
        <v>266.5</v>
      </c>
      <c r="F108" s="4">
        <v>92</v>
      </c>
      <c r="G108" s="5">
        <v>1154</v>
      </c>
      <c r="H108" s="3">
        <f>SUMIFS(bkrcast_6to9!$G:$G,bkrcast_6to9!$F:$F,compare_all!$A108)</f>
        <v>79</v>
      </c>
      <c r="I108" s="4">
        <f>SUMIFS(bkrcast_9to1530!$G:$G,bkrcast_9to1530!$F:$F,compare_all!$A108)</f>
        <v>118</v>
      </c>
      <c r="J108" s="4">
        <f>SUMIFS(bkrcast_1530to1830!$G:$G,bkrcast_1530to1830!$F:$F,compare_all!$A108)</f>
        <v>102</v>
      </c>
      <c r="K108" s="4">
        <f>SUMIFS(bkrcast_1830to6!$G:$G,bkrcast_1830to6!$F:$F,compare_all!$A108)</f>
        <v>78</v>
      </c>
      <c r="L108" s="6">
        <f t="shared" si="7"/>
        <v>377</v>
      </c>
      <c r="M108" s="2">
        <f t="shared" si="8"/>
        <v>0.67331022530329288</v>
      </c>
      <c r="N108" s="19">
        <f>VLOOKUP($A108,transit_line_attrs!$N$1:$O$626,2,FALSE)</f>
        <v>0</v>
      </c>
      <c r="O108">
        <v>53000</v>
      </c>
    </row>
    <row r="109" spans="1:15" x14ac:dyDescent="0.25">
      <c r="A109" t="s">
        <v>306</v>
      </c>
      <c r="B109" t="str">
        <f>_xlfn.IFNA(VLOOKUP(A109,bkrcast_1530to1830!$F$1:$H$630,3,FALSE),"-")</f>
        <v>LocalBus</v>
      </c>
      <c r="C109" s="3">
        <v>190</v>
      </c>
      <c r="D109" s="4">
        <v>487.5</v>
      </c>
      <c r="E109" s="4">
        <v>234</v>
      </c>
      <c r="F109" s="4">
        <v>208.5</v>
      </c>
      <c r="G109" s="5">
        <v>1120</v>
      </c>
      <c r="H109" s="3">
        <f>SUMIFS(bkrcast_6to9!$G:$G,bkrcast_6to9!$F:$F,compare_all!$A109)</f>
        <v>523</v>
      </c>
      <c r="I109" s="4">
        <f>SUMIFS(bkrcast_9to1530!$G:$G,bkrcast_9to1530!$F:$F,compare_all!$A109)</f>
        <v>632</v>
      </c>
      <c r="J109" s="4">
        <f>SUMIFS(bkrcast_1530to1830!$G:$G,bkrcast_1530to1830!$F:$F,compare_all!$A109)</f>
        <v>462</v>
      </c>
      <c r="K109" s="4">
        <f>SUMIFS(bkrcast_1830to6!$G:$G,bkrcast_1830to6!$F:$F,compare_all!$A109)</f>
        <v>281</v>
      </c>
      <c r="L109" s="6">
        <f t="shared" si="7"/>
        <v>1898</v>
      </c>
      <c r="M109" s="2">
        <f t="shared" si="8"/>
        <v>-0.69464285714285712</v>
      </c>
      <c r="N109" s="19">
        <f>VLOOKUP($A109,transit_line_attrs!$N$1:$O$626,2,FALSE)</f>
        <v>0</v>
      </c>
      <c r="O109">
        <v>53500</v>
      </c>
    </row>
    <row r="110" spans="1:15" x14ac:dyDescent="0.25">
      <c r="A110" t="s">
        <v>36</v>
      </c>
      <c r="B110" t="str">
        <f>_xlfn.IFNA(VLOOKUP(A110,bkrcast_1530to1830!$F$1:$H$630,3,FALSE),"-")</f>
        <v>LocalBus</v>
      </c>
      <c r="C110" s="3">
        <v>435</v>
      </c>
      <c r="D110" s="4">
        <v>70.5</v>
      </c>
      <c r="E110" s="4">
        <v>540.5</v>
      </c>
      <c r="F110" s="4">
        <v>58</v>
      </c>
      <c r="G110" s="5">
        <v>1104</v>
      </c>
      <c r="H110" s="3">
        <f>SUMIFS(bkrcast_6to9!$G:$G,bkrcast_6to9!$F:$F,compare_all!$A110)</f>
        <v>604</v>
      </c>
      <c r="I110" s="4">
        <f>SUMIFS(bkrcast_9to1530!$G:$G,bkrcast_9to1530!$F:$F,compare_all!$A110)</f>
        <v>77</v>
      </c>
      <c r="J110" s="4">
        <f>SUMIFS(bkrcast_1530to1830!$G:$G,bkrcast_1530to1830!$F:$F,compare_all!$A110)</f>
        <v>290</v>
      </c>
      <c r="K110" s="4">
        <f>SUMIFS(bkrcast_1830to6!$G:$G,bkrcast_1830to6!$F:$F,compare_all!$A110)</f>
        <v>0</v>
      </c>
      <c r="L110" s="6">
        <f t="shared" si="7"/>
        <v>971</v>
      </c>
      <c r="M110" s="2">
        <f t="shared" si="8"/>
        <v>0.12047101449275362</v>
      </c>
      <c r="N110" s="19">
        <f>VLOOKUP($A110,transit_line_attrs!$N$1:$O$626,2,FALSE)</f>
        <v>0</v>
      </c>
      <c r="O110">
        <v>54000</v>
      </c>
    </row>
    <row r="111" spans="1:15" x14ac:dyDescent="0.25">
      <c r="A111" t="s">
        <v>118</v>
      </c>
      <c r="B111" t="str">
        <f>_xlfn.IFNA(VLOOKUP(A111,bkrcast_1530to1830!$F$1:$H$630,3,FALSE),"-")</f>
        <v>LocalBus</v>
      </c>
      <c r="C111" s="3">
        <v>553</v>
      </c>
      <c r="D111" s="4">
        <v>26</v>
      </c>
      <c r="E111" s="4">
        <v>472</v>
      </c>
      <c r="F111" s="4">
        <v>51</v>
      </c>
      <c r="G111" s="5">
        <v>1102</v>
      </c>
      <c r="H111" s="3">
        <f>SUMIFS(bkrcast_6to9!$G:$G,bkrcast_6to9!$F:$F,compare_all!$A111)</f>
        <v>1482</v>
      </c>
      <c r="I111" s="4">
        <f>SUMIFS(bkrcast_9to1530!$G:$G,bkrcast_9to1530!$F:$F,compare_all!$A111)</f>
        <v>0</v>
      </c>
      <c r="J111" s="4">
        <f>SUMIFS(bkrcast_1530to1830!$G:$G,bkrcast_1530to1830!$F:$F,compare_all!$A111)</f>
        <v>1293</v>
      </c>
      <c r="K111" s="4">
        <f>SUMIFS(bkrcast_1830to6!$G:$G,bkrcast_1830to6!$F:$F,compare_all!$A111)</f>
        <v>0</v>
      </c>
      <c r="L111" s="6">
        <f t="shared" si="7"/>
        <v>2775</v>
      </c>
      <c r="M111" s="2">
        <f t="shared" si="8"/>
        <v>-1.5181488203266789</v>
      </c>
      <c r="N111" s="19">
        <f>VLOOKUP($A111,transit_line_attrs!$N$1:$O$626,2,FALSE)</f>
        <v>0</v>
      </c>
      <c r="O111">
        <v>54500</v>
      </c>
    </row>
    <row r="112" spans="1:15" x14ac:dyDescent="0.25">
      <c r="A112" t="s">
        <v>123</v>
      </c>
      <c r="B112" t="str">
        <f>_xlfn.IFNA(VLOOKUP(A112,bkrcast_1530to1830!$F$1:$H$630,3,FALSE),"-")</f>
        <v>LocalBus</v>
      </c>
      <c r="C112" s="3">
        <v>170</v>
      </c>
      <c r="D112" s="4">
        <v>435.5</v>
      </c>
      <c r="E112" s="4">
        <v>233</v>
      </c>
      <c r="F112" s="4">
        <v>263.5</v>
      </c>
      <c r="G112" s="5">
        <v>1102</v>
      </c>
      <c r="H112" s="3">
        <f>SUMIFS(bkrcast_6to9!$G:$G,bkrcast_6to9!$F:$F,compare_all!$A112)</f>
        <v>184</v>
      </c>
      <c r="I112" s="4">
        <f>SUMIFS(bkrcast_9to1530!$G:$G,bkrcast_9to1530!$F:$F,compare_all!$A112)</f>
        <v>308</v>
      </c>
      <c r="J112" s="4">
        <f>SUMIFS(bkrcast_1530to1830!$G:$G,bkrcast_1530to1830!$F:$F,compare_all!$A112)</f>
        <v>128</v>
      </c>
      <c r="K112" s="4">
        <f>SUMIFS(bkrcast_1830to6!$G:$G,bkrcast_1830to6!$F:$F,compare_all!$A112)</f>
        <v>0</v>
      </c>
      <c r="L112" s="6">
        <f t="shared" si="7"/>
        <v>620</v>
      </c>
      <c r="M112" s="2">
        <f t="shared" si="8"/>
        <v>0.43738656987295826</v>
      </c>
      <c r="N112" s="19">
        <f>VLOOKUP($A112,transit_line_attrs!$N$1:$O$626,2,FALSE)</f>
        <v>0</v>
      </c>
      <c r="O112">
        <v>55000</v>
      </c>
    </row>
    <row r="113" spans="1:15" x14ac:dyDescent="0.25">
      <c r="A113" t="s">
        <v>283</v>
      </c>
      <c r="B113" t="str">
        <f>_xlfn.IFNA(VLOOKUP(A113,bkrcast_1530to1830!$F$1:$H$630,3,FALSE),"-")</f>
        <v>LocalBus</v>
      </c>
      <c r="C113" s="3">
        <v>224</v>
      </c>
      <c r="D113" s="4">
        <v>573.5</v>
      </c>
      <c r="E113" s="4">
        <v>236.5</v>
      </c>
      <c r="F113" s="4">
        <v>67</v>
      </c>
      <c r="G113" s="5">
        <v>1101</v>
      </c>
      <c r="H113" s="3">
        <f>SUMIFS(bkrcast_6to9!$G:$G,bkrcast_6to9!$F:$F,compare_all!$A113)</f>
        <v>17</v>
      </c>
      <c r="I113" s="4">
        <f>SUMIFS(bkrcast_9to1530!$G:$G,bkrcast_9to1530!$F:$F,compare_all!$A113)</f>
        <v>17</v>
      </c>
      <c r="J113" s="4">
        <f>SUMIFS(bkrcast_1530to1830!$G:$G,bkrcast_1530to1830!$F:$F,compare_all!$A113)</f>
        <v>6</v>
      </c>
      <c r="K113" s="4">
        <f>SUMIFS(bkrcast_1830to6!$G:$G,bkrcast_1830to6!$F:$F,compare_all!$A113)</f>
        <v>6.2</v>
      </c>
      <c r="L113" s="6">
        <f t="shared" si="7"/>
        <v>46.2</v>
      </c>
      <c r="M113" s="2">
        <f t="shared" si="8"/>
        <v>0.95803814713896451</v>
      </c>
      <c r="N113" s="19">
        <f>VLOOKUP($A113,transit_line_attrs!$N$1:$O$626,2,FALSE)</f>
        <v>0</v>
      </c>
      <c r="O113">
        <v>55500</v>
      </c>
    </row>
    <row r="114" spans="1:15" x14ac:dyDescent="0.25">
      <c r="A114" t="s">
        <v>52</v>
      </c>
      <c r="B114" t="str">
        <f>_xlfn.IFNA(VLOOKUP(A114,bkrcast_1530to1830!$F$1:$H$630,3,FALSE),"-")</f>
        <v>LocalBus</v>
      </c>
      <c r="C114" s="3">
        <v>191</v>
      </c>
      <c r="D114" s="4">
        <v>619.5</v>
      </c>
      <c r="E114" s="4">
        <v>216</v>
      </c>
      <c r="F114" s="4">
        <v>68.5</v>
      </c>
      <c r="G114" s="5">
        <v>1095</v>
      </c>
      <c r="H114" s="3">
        <f>SUMIFS(bkrcast_6to9!$G:$G,bkrcast_6to9!$F:$F,compare_all!$A114)</f>
        <v>9</v>
      </c>
      <c r="I114" s="4">
        <f>SUMIFS(bkrcast_9to1530!$G:$G,bkrcast_9to1530!$F:$F,compare_all!$A114)</f>
        <v>0</v>
      </c>
      <c r="J114" s="4">
        <f>SUMIFS(bkrcast_1530to1830!$G:$G,bkrcast_1530to1830!$F:$F,compare_all!$A114)</f>
        <v>58</v>
      </c>
      <c r="K114" s="4">
        <f>SUMIFS(bkrcast_1830to6!$G:$G,bkrcast_1830to6!$F:$F,compare_all!$A114)</f>
        <v>0</v>
      </c>
      <c r="L114" s="6">
        <f t="shared" si="7"/>
        <v>67</v>
      </c>
      <c r="M114" s="2">
        <f t="shared" si="8"/>
        <v>0.93881278538812785</v>
      </c>
      <c r="N114" s="19">
        <f>VLOOKUP($A114,transit_line_attrs!$N$1:$O$626,2,FALSE)</f>
        <v>0</v>
      </c>
      <c r="O114">
        <v>56000</v>
      </c>
    </row>
    <row r="115" spans="1:15" x14ac:dyDescent="0.25">
      <c r="A115" t="s">
        <v>294</v>
      </c>
      <c r="B115" t="str">
        <f>_xlfn.IFNA(VLOOKUP(A115,bkrcast_1530to1830!$F$1:$H$630,3,FALSE),"-")</f>
        <v>LocalBus</v>
      </c>
      <c r="C115" s="3">
        <v>192</v>
      </c>
      <c r="D115" s="4">
        <v>496.5</v>
      </c>
      <c r="E115" s="4">
        <v>273</v>
      </c>
      <c r="F115" s="4">
        <v>132.5</v>
      </c>
      <c r="G115" s="5">
        <v>1094</v>
      </c>
      <c r="H115" s="3">
        <f>SUMIFS(bkrcast_6to9!$G:$G,bkrcast_6to9!$F:$F,compare_all!$A115)</f>
        <v>1</v>
      </c>
      <c r="I115" s="4">
        <f>SUMIFS(bkrcast_9to1530!$G:$G,bkrcast_9to1530!$F:$F,compare_all!$A115)</f>
        <v>22</v>
      </c>
      <c r="J115" s="4">
        <f>SUMIFS(bkrcast_1530to1830!$G:$G,bkrcast_1530to1830!$F:$F,compare_all!$A115)</f>
        <v>163</v>
      </c>
      <c r="K115" s="4">
        <f>SUMIFS(bkrcast_1830to6!$G:$G,bkrcast_1830to6!$F:$F,compare_all!$A115)</f>
        <v>12</v>
      </c>
      <c r="L115" s="6">
        <f t="shared" si="7"/>
        <v>198</v>
      </c>
      <c r="M115" s="2">
        <f t="shared" si="8"/>
        <v>0.81901279707495434</v>
      </c>
      <c r="N115" s="19">
        <f>VLOOKUP($A115,transit_line_attrs!$N$1:$O$626,2,FALSE)</f>
        <v>0</v>
      </c>
      <c r="O115">
        <v>56500</v>
      </c>
    </row>
    <row r="116" spans="1:15" x14ac:dyDescent="0.25">
      <c r="A116" t="s">
        <v>74</v>
      </c>
      <c r="B116" t="str">
        <f>_xlfn.IFNA(VLOOKUP(A116,bkrcast_1530to1830!$F$1:$H$630,3,FALSE),"-")</f>
        <v>ExpBus</v>
      </c>
      <c r="C116" s="3">
        <v>507</v>
      </c>
      <c r="D116" s="4">
        <v>33.5</v>
      </c>
      <c r="E116" s="4">
        <v>497.5</v>
      </c>
      <c r="F116" s="4">
        <v>0</v>
      </c>
      <c r="G116" s="5">
        <v>1038</v>
      </c>
      <c r="H116" s="3">
        <f>SUMIFS(bkrcast_6to9!$G:$G,bkrcast_6to9!$F:$F,compare_all!$A116)</f>
        <v>240</v>
      </c>
      <c r="I116" s="4">
        <f>SUMIFS(bkrcast_9to1530!$G:$G,bkrcast_9to1530!$F:$F,compare_all!$A116)</f>
        <v>0</v>
      </c>
      <c r="J116" s="4">
        <f>SUMIFS(bkrcast_1530to1830!$G:$G,bkrcast_1530to1830!$F:$F,compare_all!$A116)</f>
        <v>424</v>
      </c>
      <c r="K116" s="4">
        <f>SUMIFS(bkrcast_1830to6!$G:$G,bkrcast_1830to6!$F:$F,compare_all!$A116)</f>
        <v>0</v>
      </c>
      <c r="L116" s="6">
        <f t="shared" si="7"/>
        <v>664</v>
      </c>
      <c r="M116" s="2">
        <f t="shared" si="8"/>
        <v>0.3603082851637765</v>
      </c>
      <c r="N116" s="19">
        <f>VLOOKUP($A116,transit_line_attrs!$N$1:$O$626,2,FALSE)</f>
        <v>0</v>
      </c>
      <c r="O116">
        <v>57000</v>
      </c>
    </row>
    <row r="117" spans="1:15" x14ac:dyDescent="0.25">
      <c r="A117" t="s">
        <v>208</v>
      </c>
      <c r="B117" t="str">
        <f>_xlfn.IFNA(VLOOKUP(A117,bkrcast_1530to1830!$F$1:$H$630,3,FALSE),"-")</f>
        <v>LocalBus</v>
      </c>
      <c r="C117" s="3">
        <v>333</v>
      </c>
      <c r="D117" s="4">
        <v>382.5</v>
      </c>
      <c r="E117" s="4">
        <v>268.5</v>
      </c>
      <c r="F117" s="4">
        <v>54</v>
      </c>
      <c r="G117" s="5">
        <v>1038</v>
      </c>
      <c r="H117" s="3">
        <f>SUMIFS(bkrcast_6to9!$G:$G,bkrcast_6to9!$F:$F,compare_all!$A117)</f>
        <v>472</v>
      </c>
      <c r="I117" s="4">
        <f>SUMIFS(bkrcast_9to1530!$G:$G,bkrcast_9to1530!$F:$F,compare_all!$A117)</f>
        <v>369</v>
      </c>
      <c r="J117" s="4">
        <f>SUMIFS(bkrcast_1530to1830!$G:$G,bkrcast_1530to1830!$F:$F,compare_all!$A117)</f>
        <v>357</v>
      </c>
      <c r="K117" s="4">
        <f>SUMIFS(bkrcast_1830to6!$G:$G,bkrcast_1830to6!$F:$F,compare_all!$A117)</f>
        <v>0</v>
      </c>
      <c r="L117" s="6">
        <f t="shared" si="7"/>
        <v>1198</v>
      </c>
      <c r="M117" s="2">
        <f t="shared" si="8"/>
        <v>-0.15414258188824662</v>
      </c>
      <c r="N117" s="19">
        <f>VLOOKUP($A117,transit_line_attrs!$N$1:$O$626,2,FALSE)</f>
        <v>1</v>
      </c>
      <c r="O117">
        <v>57500</v>
      </c>
    </row>
    <row r="118" spans="1:15" x14ac:dyDescent="0.25">
      <c r="A118" t="s">
        <v>299</v>
      </c>
      <c r="B118" t="str">
        <f>_xlfn.IFNA(VLOOKUP(A118,bkrcast_1530to1830!$F$1:$H$630,3,FALSE),"-")</f>
        <v>LocalBus</v>
      </c>
      <c r="C118" s="3">
        <v>175</v>
      </c>
      <c r="D118" s="4">
        <v>501.5</v>
      </c>
      <c r="E118" s="4">
        <v>251</v>
      </c>
      <c r="F118" s="4">
        <v>106.5</v>
      </c>
      <c r="G118" s="5">
        <v>1034</v>
      </c>
      <c r="H118" s="3">
        <f>SUMIFS(bkrcast_6to9!$G:$G,bkrcast_6to9!$F:$F,compare_all!$A118)</f>
        <v>598</v>
      </c>
      <c r="I118" s="4">
        <f>SUMIFS(bkrcast_9to1530!$G:$G,bkrcast_9to1530!$F:$F,compare_all!$A118)</f>
        <v>688</v>
      </c>
      <c r="J118" s="4">
        <f>SUMIFS(bkrcast_1530to1830!$G:$G,bkrcast_1530to1830!$F:$F,compare_all!$A118)</f>
        <v>513</v>
      </c>
      <c r="K118" s="4">
        <f>SUMIFS(bkrcast_1830to6!$G:$G,bkrcast_1830to6!$F:$F,compare_all!$A118)</f>
        <v>185</v>
      </c>
      <c r="L118" s="6">
        <f t="shared" si="7"/>
        <v>1984</v>
      </c>
      <c r="M118" s="2">
        <f t="shared" si="8"/>
        <v>-0.9187620889748549</v>
      </c>
      <c r="N118" s="19">
        <f>VLOOKUP($A118,transit_line_attrs!$N$1:$O$626,2,FALSE)</f>
        <v>0</v>
      </c>
      <c r="O118">
        <v>58000</v>
      </c>
    </row>
    <row r="119" spans="1:15" x14ac:dyDescent="0.25">
      <c r="A119" t="s">
        <v>119</v>
      </c>
      <c r="B119" t="str">
        <f>_xlfn.IFNA(VLOOKUP(A119,bkrcast_1530to1830!$F$1:$H$630,3,FALSE),"-")</f>
        <v>ExpBus</v>
      </c>
      <c r="C119" s="3">
        <v>537</v>
      </c>
      <c r="D119" s="4">
        <v>22.5</v>
      </c>
      <c r="E119" s="4">
        <v>407</v>
      </c>
      <c r="F119" s="4">
        <v>57.5</v>
      </c>
      <c r="G119" s="5">
        <v>1024</v>
      </c>
      <c r="H119" s="3">
        <f>SUMIFS(bkrcast_6to9!$G:$G,bkrcast_6to9!$F:$F,compare_all!$A119)</f>
        <v>180</v>
      </c>
      <c r="I119" s="4">
        <f>SUMIFS(bkrcast_9to1530!$G:$G,bkrcast_9to1530!$F:$F,compare_all!$A119)</f>
        <v>0</v>
      </c>
      <c r="J119" s="4">
        <f>SUMIFS(bkrcast_1530to1830!$G:$G,bkrcast_1530to1830!$F:$F,compare_all!$A119)</f>
        <v>1114</v>
      </c>
      <c r="K119" s="4">
        <f>SUMIFS(bkrcast_1830to6!$G:$G,bkrcast_1830to6!$F:$F,compare_all!$A119)</f>
        <v>0</v>
      </c>
      <c r="L119" s="6">
        <f t="shared" si="7"/>
        <v>1294</v>
      </c>
      <c r="M119" s="2">
        <f t="shared" si="8"/>
        <v>-0.263671875</v>
      </c>
      <c r="N119" s="19">
        <f>VLOOKUP($A119,transit_line_attrs!$N$1:$O$626,2,FALSE)</f>
        <v>0</v>
      </c>
      <c r="O119">
        <v>58500</v>
      </c>
    </row>
    <row r="120" spans="1:15" x14ac:dyDescent="0.25">
      <c r="A120" t="s">
        <v>237</v>
      </c>
      <c r="B120" t="str">
        <f>_xlfn.IFNA(VLOOKUP(A120,bkrcast_1530to1830!$F$1:$H$630,3,FALSE),"-")</f>
        <v>ExpBus</v>
      </c>
      <c r="C120" s="3">
        <v>389</v>
      </c>
      <c r="D120" s="4">
        <v>181</v>
      </c>
      <c r="E120" s="4">
        <v>418</v>
      </c>
      <c r="F120" s="4">
        <v>31</v>
      </c>
      <c r="G120" s="5">
        <v>1019</v>
      </c>
      <c r="H120" s="3">
        <f>SUMIFS(bkrcast_6to9!$G:$G,bkrcast_6to9!$F:$F,compare_all!$A120)</f>
        <v>1927</v>
      </c>
      <c r="I120" s="4">
        <f>SUMIFS(bkrcast_9to1530!$G:$G,bkrcast_9to1530!$F:$F,compare_all!$A120)</f>
        <v>0</v>
      </c>
      <c r="J120" s="4">
        <f>SUMIFS(bkrcast_1530to1830!$G:$G,bkrcast_1530to1830!$F:$F,compare_all!$A120)</f>
        <v>1523</v>
      </c>
      <c r="K120" s="4">
        <f>SUMIFS(bkrcast_1830to6!$G:$G,bkrcast_1830to6!$F:$F,compare_all!$A120)</f>
        <v>0</v>
      </c>
      <c r="L120" s="6">
        <f t="shared" si="7"/>
        <v>3450</v>
      </c>
      <c r="M120" s="2">
        <f t="shared" si="8"/>
        <v>-2.3856722276741902</v>
      </c>
      <c r="N120" s="19">
        <f>VLOOKUP($A120,transit_line_attrs!$N$1:$O$626,2,FALSE)</f>
        <v>0</v>
      </c>
      <c r="O120">
        <v>59000</v>
      </c>
    </row>
    <row r="121" spans="1:15" x14ac:dyDescent="0.25">
      <c r="A121" t="s">
        <v>229</v>
      </c>
      <c r="B121" t="str">
        <f>_xlfn.IFNA(VLOOKUP(A121,bkrcast_1530to1830!$F$1:$H$630,3,FALSE),"-")</f>
        <v>LocalBus</v>
      </c>
      <c r="C121" s="3">
        <v>224</v>
      </c>
      <c r="D121" s="4">
        <v>531</v>
      </c>
      <c r="E121" s="4">
        <v>179.5</v>
      </c>
      <c r="F121" s="4">
        <v>83.5</v>
      </c>
      <c r="G121" s="5">
        <v>1018</v>
      </c>
      <c r="H121" s="3">
        <f>SUMIFS(bkrcast_6to9!$G:$G,bkrcast_6to9!$F:$F,compare_all!$A121)</f>
        <v>177</v>
      </c>
      <c r="I121" s="4">
        <f>SUMIFS(bkrcast_9to1530!$G:$G,bkrcast_9to1530!$F:$F,compare_all!$A121)</f>
        <v>261</v>
      </c>
      <c r="J121" s="4">
        <f>SUMIFS(bkrcast_1530to1830!$G:$G,bkrcast_1530to1830!$F:$F,compare_all!$A121)</f>
        <v>165</v>
      </c>
      <c r="K121" s="4">
        <f>SUMIFS(bkrcast_1830to6!$G:$G,bkrcast_1830to6!$F:$F,compare_all!$A121)</f>
        <v>0</v>
      </c>
      <c r="L121" s="6">
        <f t="shared" si="7"/>
        <v>603</v>
      </c>
      <c r="M121" s="2">
        <f t="shared" si="8"/>
        <v>0.40766208251473479</v>
      </c>
      <c r="N121" s="19">
        <f>VLOOKUP($A121,transit_line_attrs!$N$1:$O$626,2,FALSE)</f>
        <v>1</v>
      </c>
      <c r="O121">
        <v>59500</v>
      </c>
    </row>
    <row r="122" spans="1:15" x14ac:dyDescent="0.25">
      <c r="A122" t="s">
        <v>286</v>
      </c>
      <c r="B122" t="str">
        <f>_xlfn.IFNA(VLOOKUP(A122,bkrcast_1530to1830!$F$1:$H$630,3,FALSE),"-")</f>
        <v>LocalBus</v>
      </c>
      <c r="C122" s="3">
        <v>185</v>
      </c>
      <c r="D122" s="4">
        <v>515.5</v>
      </c>
      <c r="E122" s="4">
        <v>230</v>
      </c>
      <c r="F122" s="4">
        <v>81.5</v>
      </c>
      <c r="G122" s="5">
        <v>1012</v>
      </c>
      <c r="H122" s="3">
        <f>SUMIFS(bkrcast_6to9!$G:$G,bkrcast_6to9!$F:$F,compare_all!$A122)</f>
        <v>605</v>
      </c>
      <c r="I122" s="4">
        <f>SUMIFS(bkrcast_9to1530!$G:$G,bkrcast_9to1530!$F:$F,compare_all!$A122)</f>
        <v>105</v>
      </c>
      <c r="J122" s="4">
        <f>SUMIFS(bkrcast_1530to1830!$G:$G,bkrcast_1530to1830!$F:$F,compare_all!$A122)</f>
        <v>57</v>
      </c>
      <c r="K122" s="4">
        <f>SUMIFS(bkrcast_1830to6!$G:$G,bkrcast_1830to6!$F:$F,compare_all!$A122)</f>
        <v>30.3</v>
      </c>
      <c r="L122" s="6">
        <f t="shared" si="7"/>
        <v>797.3</v>
      </c>
      <c r="M122" s="2">
        <f t="shared" si="8"/>
        <v>0.21215415019762851</v>
      </c>
      <c r="N122" s="19">
        <f>VLOOKUP($A122,transit_line_attrs!$N$1:$O$626,2,FALSE)</f>
        <v>0</v>
      </c>
      <c r="O122">
        <v>60000</v>
      </c>
    </row>
    <row r="123" spans="1:15" x14ac:dyDescent="0.25">
      <c r="A123" t="s">
        <v>295</v>
      </c>
      <c r="B123" t="str">
        <f>_xlfn.IFNA(VLOOKUP(A123,bkrcast_1530to1830!$F$1:$H$630,3,FALSE),"-")</f>
        <v>LocalBus</v>
      </c>
      <c r="C123" s="3">
        <v>164</v>
      </c>
      <c r="D123" s="4">
        <v>538</v>
      </c>
      <c r="E123" s="4">
        <v>228.5</v>
      </c>
      <c r="F123" s="4">
        <v>74.5</v>
      </c>
      <c r="G123" s="5">
        <v>1005</v>
      </c>
      <c r="H123" s="3">
        <f>SUMIFS(bkrcast_6to9!$G:$G,bkrcast_6to9!$F:$F,compare_all!$A123)</f>
        <v>0</v>
      </c>
      <c r="I123" s="4">
        <f>SUMIFS(bkrcast_9to1530!$G:$G,bkrcast_9to1530!$F:$F,compare_all!$A123)</f>
        <v>1</v>
      </c>
      <c r="J123" s="4">
        <f>SUMIFS(bkrcast_1530to1830!$G:$G,bkrcast_1530to1830!$F:$F,compare_all!$A123)</f>
        <v>0</v>
      </c>
      <c r="K123" s="4">
        <f>SUMIFS(bkrcast_1830to6!$G:$G,bkrcast_1830to6!$F:$F,compare_all!$A123)</f>
        <v>0.2</v>
      </c>
      <c r="L123" s="6">
        <f t="shared" si="7"/>
        <v>1.2</v>
      </c>
      <c r="M123" s="2">
        <f t="shared" si="8"/>
        <v>0.99880597014925365</v>
      </c>
      <c r="N123" s="19">
        <f>VLOOKUP($A123,transit_line_attrs!$N$1:$O$626,2,FALSE)</f>
        <v>0</v>
      </c>
      <c r="O123">
        <v>60500</v>
      </c>
    </row>
    <row r="124" spans="1:15" x14ac:dyDescent="0.25">
      <c r="A124" t="s">
        <v>278</v>
      </c>
      <c r="B124" t="str">
        <f>_xlfn.IFNA(VLOOKUP(A124,bkrcast_1530to1830!$F$1:$H$630,3,FALSE),"-")</f>
        <v>LocalBus</v>
      </c>
      <c r="C124" s="3">
        <v>212</v>
      </c>
      <c r="D124" s="4">
        <v>414</v>
      </c>
      <c r="E124" s="4">
        <v>260</v>
      </c>
      <c r="F124" s="4">
        <v>118</v>
      </c>
      <c r="G124" s="5">
        <v>1004</v>
      </c>
      <c r="H124" s="3">
        <f>SUMIFS(bkrcast_6to9!$G:$G,bkrcast_6to9!$F:$F,compare_all!$A124)</f>
        <v>312</v>
      </c>
      <c r="I124" s="4">
        <f>SUMIFS(bkrcast_9to1530!$G:$G,bkrcast_9to1530!$F:$F,compare_all!$A124)</f>
        <v>384</v>
      </c>
      <c r="J124" s="4">
        <f>SUMIFS(bkrcast_1530to1830!$G:$G,bkrcast_1530to1830!$F:$F,compare_all!$A124)</f>
        <v>234</v>
      </c>
      <c r="K124" s="4">
        <f>SUMIFS(bkrcast_1830to6!$G:$G,bkrcast_1830to6!$F:$F,compare_all!$A124)</f>
        <v>66</v>
      </c>
      <c r="L124" s="6">
        <f t="shared" si="7"/>
        <v>996</v>
      </c>
      <c r="M124" s="2">
        <f t="shared" si="8"/>
        <v>7.9681274900398405E-3</v>
      </c>
      <c r="N124" s="19">
        <f>VLOOKUP($A124,transit_line_attrs!$N$1:$O$626,2,FALSE)</f>
        <v>0</v>
      </c>
      <c r="O124">
        <v>61000</v>
      </c>
    </row>
    <row r="125" spans="1:15" x14ac:dyDescent="0.25">
      <c r="A125" t="s">
        <v>185</v>
      </c>
      <c r="B125" t="str">
        <f>_xlfn.IFNA(VLOOKUP(A125,bkrcast_1530to1830!$F$1:$H$630,3,FALSE),"-")</f>
        <v>LocalBus</v>
      </c>
      <c r="C125" s="3">
        <v>454</v>
      </c>
      <c r="D125" s="4">
        <v>43</v>
      </c>
      <c r="E125" s="4">
        <v>442</v>
      </c>
      <c r="F125" s="4">
        <v>63</v>
      </c>
      <c r="G125" s="5">
        <v>1002</v>
      </c>
      <c r="H125" s="3">
        <f>SUMIFS(bkrcast_6to9!$G:$G,bkrcast_6to9!$F:$F,compare_all!$A125)</f>
        <v>65</v>
      </c>
      <c r="I125" s="4">
        <f>SUMIFS(bkrcast_9to1530!$G:$G,bkrcast_9to1530!$F:$F,compare_all!$A125)</f>
        <v>0</v>
      </c>
      <c r="J125" s="4">
        <f>SUMIFS(bkrcast_1530to1830!$G:$G,bkrcast_1530to1830!$F:$F,compare_all!$A125)</f>
        <v>308</v>
      </c>
      <c r="K125" s="4">
        <f>SUMIFS(bkrcast_1830to6!$G:$G,bkrcast_1830to6!$F:$F,compare_all!$A125)</f>
        <v>0</v>
      </c>
      <c r="L125" s="6">
        <f t="shared" si="7"/>
        <v>373</v>
      </c>
      <c r="M125" s="2">
        <f t="shared" si="8"/>
        <v>0.62774451097804396</v>
      </c>
      <c r="N125" s="19">
        <f>VLOOKUP($A125,transit_line_attrs!$N$1:$O$626,2,FALSE)</f>
        <v>1</v>
      </c>
      <c r="O125">
        <v>61500</v>
      </c>
    </row>
    <row r="126" spans="1:15" x14ac:dyDescent="0.25">
      <c r="A126" t="s">
        <v>297</v>
      </c>
      <c r="B126" t="str">
        <f>_xlfn.IFNA(VLOOKUP(A126,bkrcast_1530to1830!$F$1:$H$630,3,FALSE),"-")</f>
        <v>LocalBus</v>
      </c>
      <c r="C126" s="3">
        <v>148</v>
      </c>
      <c r="D126" s="4">
        <v>526</v>
      </c>
      <c r="E126" s="4">
        <v>248.5</v>
      </c>
      <c r="F126" s="4">
        <v>74.5</v>
      </c>
      <c r="G126" s="5">
        <v>997</v>
      </c>
      <c r="H126" s="3">
        <f>SUMIFS(bkrcast_6to9!$G:$G,bkrcast_6to9!$F:$F,compare_all!$A126)</f>
        <v>1400</v>
      </c>
      <c r="I126" s="4">
        <f>SUMIFS(bkrcast_9to1530!$G:$G,bkrcast_9to1530!$F:$F,compare_all!$A126)</f>
        <v>1129</v>
      </c>
      <c r="J126" s="4">
        <f>SUMIFS(bkrcast_1530to1830!$G:$G,bkrcast_1530to1830!$F:$F,compare_all!$A126)</f>
        <v>1961</v>
      </c>
      <c r="K126" s="4">
        <f>SUMIFS(bkrcast_1830to6!$G:$G,bkrcast_1830to6!$F:$F,compare_all!$A126)</f>
        <v>22</v>
      </c>
      <c r="L126" s="6">
        <f t="shared" si="7"/>
        <v>4512</v>
      </c>
      <c r="M126" s="2">
        <f t="shared" si="8"/>
        <v>-3.5255767301905716</v>
      </c>
      <c r="N126" s="19">
        <f>VLOOKUP($A126,transit_line_attrs!$N$1:$O$626,2,FALSE)</f>
        <v>0</v>
      </c>
      <c r="O126">
        <v>62000</v>
      </c>
    </row>
    <row r="127" spans="1:15" x14ac:dyDescent="0.25">
      <c r="A127" t="s">
        <v>189</v>
      </c>
      <c r="B127" t="str">
        <f>_xlfn.IFNA(VLOOKUP(A127,bkrcast_1530to1830!$F$1:$H$630,3,FALSE),"-")</f>
        <v>LocalBus</v>
      </c>
      <c r="C127" s="3">
        <v>619</v>
      </c>
      <c r="D127" s="4">
        <v>49</v>
      </c>
      <c r="E127" s="4">
        <v>280</v>
      </c>
      <c r="F127" s="4">
        <v>34</v>
      </c>
      <c r="G127" s="5">
        <v>982</v>
      </c>
      <c r="H127" s="3">
        <f>SUMIFS(bkrcast_6to9!$G:$G,bkrcast_6to9!$F:$F,compare_all!$A127)</f>
        <v>69</v>
      </c>
      <c r="I127" s="4">
        <f>SUMIFS(bkrcast_9to1530!$G:$G,bkrcast_9to1530!$F:$F,compare_all!$A127)</f>
        <v>0</v>
      </c>
      <c r="J127" s="4">
        <f>SUMIFS(bkrcast_1530to1830!$G:$G,bkrcast_1530to1830!$F:$F,compare_all!$A127)</f>
        <v>28</v>
      </c>
      <c r="K127" s="4">
        <f>SUMIFS(bkrcast_1830to6!$G:$G,bkrcast_1830to6!$F:$F,compare_all!$A127)</f>
        <v>0</v>
      </c>
      <c r="L127" s="6">
        <f t="shared" si="7"/>
        <v>97</v>
      </c>
      <c r="M127" s="2">
        <f t="shared" si="8"/>
        <v>0.90122199592668029</v>
      </c>
      <c r="N127" s="19">
        <f>VLOOKUP($A127,transit_line_attrs!$N$1:$O$626,2,FALSE)</f>
        <v>1</v>
      </c>
      <c r="O127">
        <v>62500</v>
      </c>
    </row>
    <row r="128" spans="1:15" x14ac:dyDescent="0.25">
      <c r="A128" t="s">
        <v>225</v>
      </c>
      <c r="B128" t="str">
        <f>_xlfn.IFNA(VLOOKUP(A128,bkrcast_1530to1830!$F$1:$H$630,3,FALSE),"-")</f>
        <v>LocalBus</v>
      </c>
      <c r="C128" s="3">
        <v>447</v>
      </c>
      <c r="D128" s="4">
        <v>66.5</v>
      </c>
      <c r="E128" s="4">
        <v>368</v>
      </c>
      <c r="F128" s="4">
        <v>87.5</v>
      </c>
      <c r="G128" s="5">
        <v>969</v>
      </c>
      <c r="H128" s="3">
        <f>SUMIFS(bkrcast_6to9!$G:$G,bkrcast_6to9!$F:$F,compare_all!$A128)</f>
        <v>684</v>
      </c>
      <c r="I128" s="4">
        <f>SUMIFS(bkrcast_9to1530!$G:$G,bkrcast_9to1530!$F:$F,compare_all!$A128)</f>
        <v>0</v>
      </c>
      <c r="J128" s="4">
        <f>SUMIFS(bkrcast_1530to1830!$G:$G,bkrcast_1530to1830!$F:$F,compare_all!$A128)</f>
        <v>607</v>
      </c>
      <c r="K128" s="4">
        <f>SUMIFS(bkrcast_1830to6!$G:$G,bkrcast_1830to6!$F:$F,compare_all!$A128)</f>
        <v>0</v>
      </c>
      <c r="L128" s="6">
        <f t="shared" si="7"/>
        <v>1291</v>
      </c>
      <c r="M128" s="2">
        <f t="shared" si="8"/>
        <v>-0.33230134158926727</v>
      </c>
      <c r="N128" s="19">
        <f>VLOOKUP($A128,transit_line_attrs!$N$1:$O$626,2,FALSE)</f>
        <v>1</v>
      </c>
      <c r="O128">
        <v>63000</v>
      </c>
    </row>
    <row r="129" spans="1:15" x14ac:dyDescent="0.25">
      <c r="A129" t="s">
        <v>325</v>
      </c>
      <c r="B129" t="str">
        <f>_xlfn.IFNA(VLOOKUP(A129,bkrcast_1530to1830!$F$1:$H$630,3,FALSE),"-")</f>
        <v>LocalBus</v>
      </c>
      <c r="C129" s="3">
        <v>248</v>
      </c>
      <c r="D129" s="4">
        <v>93.5</v>
      </c>
      <c r="E129" s="4">
        <v>335</v>
      </c>
      <c r="F129" s="4">
        <v>289.5</v>
      </c>
      <c r="G129" s="5">
        <v>966</v>
      </c>
      <c r="H129" s="3">
        <f>SUMIFS(bkrcast_6to9!$G:$G,bkrcast_6to9!$F:$F,compare_all!$A129)</f>
        <v>117</v>
      </c>
      <c r="I129" s="4">
        <f>SUMIFS(bkrcast_9to1530!$G:$G,bkrcast_9to1530!$F:$F,compare_all!$A129)</f>
        <v>0</v>
      </c>
      <c r="J129" s="4">
        <f>SUMIFS(bkrcast_1530to1830!$G:$G,bkrcast_1530to1830!$F:$F,compare_all!$A129)</f>
        <v>1559</v>
      </c>
      <c r="K129" s="4">
        <f>SUMIFS(bkrcast_1830to6!$G:$G,bkrcast_1830to6!$F:$F,compare_all!$A129)</f>
        <v>0</v>
      </c>
      <c r="L129" s="6">
        <f t="shared" si="7"/>
        <v>1676</v>
      </c>
      <c r="M129" s="2">
        <f t="shared" si="8"/>
        <v>-0.73498964803312627</v>
      </c>
      <c r="N129" s="19">
        <f>VLOOKUP($A129,transit_line_attrs!$N$1:$O$626,2,FALSE)</f>
        <v>0</v>
      </c>
      <c r="O129">
        <v>63500</v>
      </c>
    </row>
    <row r="130" spans="1:15" x14ac:dyDescent="0.25">
      <c r="A130" t="s">
        <v>77</v>
      </c>
      <c r="B130" t="str">
        <f>_xlfn.IFNA(VLOOKUP(A130,bkrcast_1530to1830!$F$1:$H$630,3,FALSE),"-")</f>
        <v>ExpBus</v>
      </c>
      <c r="C130" s="3">
        <v>431</v>
      </c>
      <c r="D130" s="4">
        <v>23</v>
      </c>
      <c r="E130" s="4">
        <v>434</v>
      </c>
      <c r="F130" s="4">
        <v>21</v>
      </c>
      <c r="G130" s="5">
        <v>909</v>
      </c>
      <c r="H130" s="3">
        <f>SUMIFS(bkrcast_6to9!$G:$G,bkrcast_6to9!$F:$F,compare_all!$A130)</f>
        <v>690</v>
      </c>
      <c r="I130" s="4">
        <f>SUMIFS(bkrcast_9to1530!$G:$G,bkrcast_9to1530!$F:$F,compare_all!$A130)</f>
        <v>0</v>
      </c>
      <c r="J130" s="4">
        <f>SUMIFS(bkrcast_1530to1830!$G:$G,bkrcast_1530to1830!$F:$F,compare_all!$A130)</f>
        <v>485</v>
      </c>
      <c r="K130" s="4">
        <f>SUMIFS(bkrcast_1830to6!$G:$G,bkrcast_1830to6!$F:$F,compare_all!$A130)</f>
        <v>0</v>
      </c>
      <c r="L130" s="6">
        <f t="shared" si="7"/>
        <v>1175</v>
      </c>
      <c r="M130" s="2">
        <f t="shared" si="8"/>
        <v>-0.29262926292629265</v>
      </c>
      <c r="N130" s="19">
        <f>VLOOKUP($A130,transit_line_attrs!$N$1:$O$626,2,FALSE)</f>
        <v>0</v>
      </c>
      <c r="O130">
        <v>64000</v>
      </c>
    </row>
    <row r="131" spans="1:15" x14ac:dyDescent="0.25">
      <c r="A131" t="s">
        <v>134</v>
      </c>
      <c r="B131" t="str">
        <f>_xlfn.IFNA(VLOOKUP(A131,bkrcast_1530to1830!$F$1:$H$630,3,FALSE),"-")</f>
        <v>LocalBus</v>
      </c>
      <c r="C131" s="3">
        <v>319</v>
      </c>
      <c r="D131" s="4">
        <v>94.5</v>
      </c>
      <c r="E131" s="4">
        <v>337</v>
      </c>
      <c r="F131" s="4">
        <v>155.5</v>
      </c>
      <c r="G131" s="5">
        <v>906</v>
      </c>
      <c r="H131" s="3">
        <f>SUMIFS(bkrcast_6to9!$G:$G,bkrcast_6to9!$F:$F,compare_all!$A131)</f>
        <v>123</v>
      </c>
      <c r="I131" s="4">
        <f>SUMIFS(bkrcast_9to1530!$G:$G,bkrcast_9to1530!$F:$F,compare_all!$A131)</f>
        <v>21</v>
      </c>
      <c r="J131" s="4">
        <f>SUMIFS(bkrcast_1530to1830!$G:$G,bkrcast_1530to1830!$F:$F,compare_all!$A131)</f>
        <v>317</v>
      </c>
      <c r="K131" s="4">
        <f>SUMIFS(bkrcast_1830to6!$G:$G,bkrcast_1830to6!$F:$F,compare_all!$A131)</f>
        <v>0</v>
      </c>
      <c r="L131" s="6">
        <f t="shared" si="7"/>
        <v>461</v>
      </c>
      <c r="M131" s="2">
        <f t="shared" si="8"/>
        <v>0.49116997792494482</v>
      </c>
      <c r="N131" s="19">
        <f>VLOOKUP($A131,transit_line_attrs!$N$1:$O$626,2,FALSE)</f>
        <v>0</v>
      </c>
      <c r="O131">
        <v>64500</v>
      </c>
    </row>
    <row r="132" spans="1:15" x14ac:dyDescent="0.25">
      <c r="A132" t="s">
        <v>187</v>
      </c>
      <c r="B132" t="str">
        <f>_xlfn.IFNA(VLOOKUP(A132,bkrcast_1530to1830!$F$1:$H$630,3,FALSE),"-")</f>
        <v>LocalBus</v>
      </c>
      <c r="C132" s="3">
        <v>409</v>
      </c>
      <c r="D132" s="4">
        <v>41.5</v>
      </c>
      <c r="E132" s="4">
        <v>379</v>
      </c>
      <c r="F132" s="4">
        <v>76.5</v>
      </c>
      <c r="G132" s="5">
        <v>906</v>
      </c>
      <c r="H132" s="3">
        <f>SUMIFS(bkrcast_6to9!$G:$G,bkrcast_6to9!$F:$F,compare_all!$A132)</f>
        <v>289</v>
      </c>
      <c r="I132" s="4">
        <f>SUMIFS(bkrcast_9to1530!$G:$G,bkrcast_9to1530!$F:$F,compare_all!$A132)</f>
        <v>0</v>
      </c>
      <c r="J132" s="4">
        <f>SUMIFS(bkrcast_1530to1830!$G:$G,bkrcast_1530to1830!$F:$F,compare_all!$A132)</f>
        <v>688</v>
      </c>
      <c r="K132" s="4">
        <f>SUMIFS(bkrcast_1830to6!$G:$G,bkrcast_1830to6!$F:$F,compare_all!$A132)</f>
        <v>0</v>
      </c>
      <c r="L132" s="6">
        <f t="shared" ref="L132:L195" si="9">SUM(H132:K132)</f>
        <v>977</v>
      </c>
      <c r="M132" s="2">
        <f t="shared" ref="M132:M195" si="10">(G132-L132)/G132</f>
        <v>-7.8366445916114788E-2</v>
      </c>
      <c r="N132" s="19">
        <f>VLOOKUP($A132,transit_line_attrs!$N$1:$O$626,2,FALSE)</f>
        <v>1</v>
      </c>
      <c r="O132">
        <v>65000</v>
      </c>
    </row>
    <row r="133" spans="1:15" x14ac:dyDescent="0.25">
      <c r="A133" t="s">
        <v>296</v>
      </c>
      <c r="B133" t="str">
        <f>_xlfn.IFNA(VLOOKUP(A133,bkrcast_1530to1830!$F$1:$H$630,3,FALSE),"-")</f>
        <v>LocalBus</v>
      </c>
      <c r="C133" s="3">
        <v>174</v>
      </c>
      <c r="D133" s="4">
        <v>493.5</v>
      </c>
      <c r="E133" s="4">
        <v>182</v>
      </c>
      <c r="F133" s="4">
        <v>41.5</v>
      </c>
      <c r="G133" s="5">
        <v>891</v>
      </c>
      <c r="H133" s="3">
        <f>SUMIFS(bkrcast_6to9!$G:$G,bkrcast_6to9!$F:$F,compare_all!$A133)</f>
        <v>2</v>
      </c>
      <c r="I133" s="4">
        <f>SUMIFS(bkrcast_9to1530!$G:$G,bkrcast_9to1530!$F:$F,compare_all!$A133)</f>
        <v>4</v>
      </c>
      <c r="J133" s="4">
        <f>SUMIFS(bkrcast_1530to1830!$G:$G,bkrcast_1530to1830!$F:$F,compare_all!$A133)</f>
        <v>3</v>
      </c>
      <c r="K133" s="4">
        <f>SUMIFS(bkrcast_1830to6!$G:$G,bkrcast_1830to6!$F:$F,compare_all!$A133)</f>
        <v>128</v>
      </c>
      <c r="L133" s="6">
        <f t="shared" si="9"/>
        <v>137</v>
      </c>
      <c r="M133" s="2">
        <f t="shared" si="10"/>
        <v>0.84624017957351294</v>
      </c>
      <c r="N133" s="19">
        <f>VLOOKUP($A133,transit_line_attrs!$N$1:$O$626,2,FALSE)</f>
        <v>0</v>
      </c>
      <c r="O133">
        <v>65500</v>
      </c>
    </row>
    <row r="134" spans="1:15" x14ac:dyDescent="0.25">
      <c r="A134" t="s">
        <v>316</v>
      </c>
      <c r="B134" t="str">
        <f>_xlfn.IFNA(VLOOKUP(A134,bkrcast_1530to1830!$F$1:$H$630,3,FALSE),"-")</f>
        <v>LocalBus</v>
      </c>
      <c r="C134" s="3">
        <v>373</v>
      </c>
      <c r="D134" s="4">
        <v>139.5</v>
      </c>
      <c r="E134" s="4">
        <v>305</v>
      </c>
      <c r="F134" s="4">
        <v>66.5</v>
      </c>
      <c r="G134" s="5">
        <v>884</v>
      </c>
      <c r="H134" s="3">
        <f>SUMIFS(bkrcast_6to9!$G:$G,bkrcast_6to9!$F:$F,compare_all!$A134)</f>
        <v>756</v>
      </c>
      <c r="I134" s="4">
        <f>SUMIFS(bkrcast_9to1530!$G:$G,bkrcast_9to1530!$F:$F,compare_all!$A134)</f>
        <v>260</v>
      </c>
      <c r="J134" s="4">
        <f>SUMIFS(bkrcast_1530to1830!$G:$G,bkrcast_1530to1830!$F:$F,compare_all!$A134)</f>
        <v>327</v>
      </c>
      <c r="K134" s="4">
        <f>SUMIFS(bkrcast_1830to6!$G:$G,bkrcast_1830to6!$F:$F,compare_all!$A134)</f>
        <v>0</v>
      </c>
      <c r="L134" s="6">
        <f t="shared" si="9"/>
        <v>1343</v>
      </c>
      <c r="M134" s="2">
        <f t="shared" si="10"/>
        <v>-0.51923076923076927</v>
      </c>
      <c r="N134" s="19">
        <f>VLOOKUP($A134,transit_line_attrs!$N$1:$O$626,2,FALSE)</f>
        <v>1</v>
      </c>
      <c r="O134">
        <v>66000</v>
      </c>
    </row>
    <row r="135" spans="1:15" x14ac:dyDescent="0.25">
      <c r="A135" t="s">
        <v>122</v>
      </c>
      <c r="B135" t="str">
        <f>_xlfn.IFNA(VLOOKUP(A135,bkrcast_1530to1830!$F$1:$H$630,3,FALSE),"-")</f>
        <v>LocalBus</v>
      </c>
      <c r="C135" s="3">
        <v>203</v>
      </c>
      <c r="D135" s="4">
        <v>34.5</v>
      </c>
      <c r="E135" s="4">
        <v>457.5</v>
      </c>
      <c r="F135" s="4">
        <v>188</v>
      </c>
      <c r="G135" s="5">
        <v>883</v>
      </c>
      <c r="H135" s="3">
        <f>SUMIFS(bkrcast_6to9!$G:$G,bkrcast_6to9!$F:$F,compare_all!$A135)</f>
        <v>1371</v>
      </c>
      <c r="I135" s="4">
        <f>SUMIFS(bkrcast_9to1530!$G:$G,bkrcast_9to1530!$F:$F,compare_all!$A135)</f>
        <v>0</v>
      </c>
      <c r="J135" s="4">
        <f>SUMIFS(bkrcast_1530to1830!$G:$G,bkrcast_1530to1830!$F:$F,compare_all!$A135)</f>
        <v>1175</v>
      </c>
      <c r="K135" s="4">
        <f>SUMIFS(bkrcast_1830to6!$G:$G,bkrcast_1830to6!$F:$F,compare_all!$A135)</f>
        <v>0</v>
      </c>
      <c r="L135" s="6">
        <f t="shared" si="9"/>
        <v>2546</v>
      </c>
      <c r="M135" s="2">
        <f t="shared" si="10"/>
        <v>-1.883352208380521</v>
      </c>
      <c r="N135" s="19">
        <f>VLOOKUP($A135,transit_line_attrs!$N$1:$O$626,2,FALSE)</f>
        <v>0</v>
      </c>
      <c r="O135">
        <v>66500</v>
      </c>
    </row>
    <row r="136" spans="1:15" x14ac:dyDescent="0.25">
      <c r="A136" t="s">
        <v>235</v>
      </c>
      <c r="B136" t="str">
        <f>_xlfn.IFNA(VLOOKUP(A136,bkrcast_1530to1830!$F$1:$H$630,3,FALSE),"-")</f>
        <v>ExpBus</v>
      </c>
      <c r="C136" s="3">
        <v>395</v>
      </c>
      <c r="D136" s="4">
        <v>46.5</v>
      </c>
      <c r="E136" s="4">
        <v>410.5</v>
      </c>
      <c r="F136" s="4">
        <v>31</v>
      </c>
      <c r="G136" s="5">
        <v>883</v>
      </c>
      <c r="H136" s="3">
        <f>SUMIFS(bkrcast_6to9!$G:$G,bkrcast_6to9!$F:$F,compare_all!$A136)</f>
        <v>359</v>
      </c>
      <c r="I136" s="4">
        <f>SUMIFS(bkrcast_9to1530!$G:$G,bkrcast_9to1530!$F:$F,compare_all!$A136)</f>
        <v>0</v>
      </c>
      <c r="J136" s="4">
        <f>SUMIFS(bkrcast_1530to1830!$G:$G,bkrcast_1530to1830!$F:$F,compare_all!$A136)</f>
        <v>737</v>
      </c>
      <c r="K136" s="4">
        <f>SUMIFS(bkrcast_1830to6!$G:$G,bkrcast_1830to6!$F:$F,compare_all!$A136)</f>
        <v>0</v>
      </c>
      <c r="L136" s="6">
        <f t="shared" si="9"/>
        <v>1096</v>
      </c>
      <c r="M136" s="2">
        <f t="shared" si="10"/>
        <v>-0.24122310305775765</v>
      </c>
      <c r="N136" s="19">
        <f>VLOOKUP($A136,transit_line_attrs!$N$1:$O$626,2,FALSE)</f>
        <v>0</v>
      </c>
      <c r="O136">
        <v>67000</v>
      </c>
    </row>
    <row r="137" spans="1:15" x14ac:dyDescent="0.25">
      <c r="A137" t="s">
        <v>190</v>
      </c>
      <c r="B137" t="str">
        <f>_xlfn.IFNA(VLOOKUP(A137,bkrcast_1530to1830!$F$1:$H$630,3,FALSE),"-")</f>
        <v>LocalBus</v>
      </c>
      <c r="C137" s="3">
        <v>238</v>
      </c>
      <c r="D137" s="4">
        <v>0</v>
      </c>
      <c r="E137" s="4">
        <v>503.5</v>
      </c>
      <c r="F137" s="4">
        <v>137.5</v>
      </c>
      <c r="G137" s="5">
        <v>879</v>
      </c>
      <c r="H137" s="3">
        <f>SUMIFS(bkrcast_6to9!$G:$G,bkrcast_6to9!$F:$F,compare_all!$A137)</f>
        <v>173</v>
      </c>
      <c r="I137" s="4">
        <f>SUMIFS(bkrcast_9to1530!$G:$G,bkrcast_9to1530!$F:$F,compare_all!$A137)</f>
        <v>0</v>
      </c>
      <c r="J137" s="4">
        <f>SUMIFS(bkrcast_1530to1830!$G:$G,bkrcast_1530to1830!$F:$F,compare_all!$A137)</f>
        <v>229</v>
      </c>
      <c r="K137" s="4">
        <f>SUMIFS(bkrcast_1830to6!$G:$G,bkrcast_1830to6!$F:$F,compare_all!$A137)</f>
        <v>0</v>
      </c>
      <c r="L137" s="6">
        <f t="shared" si="9"/>
        <v>402</v>
      </c>
      <c r="M137" s="2">
        <f t="shared" si="10"/>
        <v>0.5426621160409556</v>
      </c>
      <c r="N137" s="19">
        <f>VLOOKUP($A137,transit_line_attrs!$N$1:$O$626,2,FALSE)</f>
        <v>1</v>
      </c>
      <c r="O137">
        <v>67500</v>
      </c>
    </row>
    <row r="138" spans="1:15" x14ac:dyDescent="0.25">
      <c r="A138" t="s">
        <v>127</v>
      </c>
      <c r="B138" t="str">
        <f>_xlfn.IFNA(VLOOKUP(A138,bkrcast_1530to1830!$F$1:$H$630,3,FALSE),"-")</f>
        <v>LocalBus</v>
      </c>
      <c r="C138" s="3">
        <v>327</v>
      </c>
      <c r="D138" s="4">
        <v>64</v>
      </c>
      <c r="E138" s="4">
        <v>367</v>
      </c>
      <c r="F138" s="4">
        <v>116</v>
      </c>
      <c r="G138" s="5">
        <v>874</v>
      </c>
      <c r="H138" s="3">
        <f>SUMIFS(bkrcast_6to9!$G:$G,bkrcast_6to9!$F:$F,compare_all!$A138)</f>
        <v>0</v>
      </c>
      <c r="I138" s="4">
        <f>SUMIFS(bkrcast_9to1530!$G:$G,bkrcast_9to1530!$F:$F,compare_all!$A138)</f>
        <v>0</v>
      </c>
      <c r="J138" s="4">
        <f>SUMIFS(bkrcast_1530to1830!$G:$G,bkrcast_1530to1830!$F:$F,compare_all!$A138)</f>
        <v>403</v>
      </c>
      <c r="K138" s="4">
        <f>SUMIFS(bkrcast_1830to6!$G:$G,bkrcast_1830to6!$F:$F,compare_all!$A138)</f>
        <v>0</v>
      </c>
      <c r="L138" s="6">
        <f t="shared" si="9"/>
        <v>403</v>
      </c>
      <c r="M138" s="2">
        <f t="shared" si="10"/>
        <v>0.5389016018306636</v>
      </c>
      <c r="N138" s="19">
        <f>VLOOKUP($A138,transit_line_attrs!$N$1:$O$626,2,FALSE)</f>
        <v>1</v>
      </c>
      <c r="O138">
        <v>68000</v>
      </c>
    </row>
    <row r="139" spans="1:15" x14ac:dyDescent="0.25">
      <c r="A139" t="s">
        <v>227</v>
      </c>
      <c r="B139" t="str">
        <f>_xlfn.IFNA(VLOOKUP(A139,bkrcast_1530to1830!$F$1:$H$630,3,FALSE),"-")</f>
        <v>LocalBus</v>
      </c>
      <c r="C139" s="3">
        <v>436</v>
      </c>
      <c r="D139" s="4">
        <v>18</v>
      </c>
      <c r="E139" s="4">
        <v>344</v>
      </c>
      <c r="F139" s="4">
        <v>61</v>
      </c>
      <c r="G139" s="5">
        <v>859</v>
      </c>
      <c r="H139" s="3">
        <f>SUMIFS(bkrcast_6to9!$G:$G,bkrcast_6to9!$F:$F,compare_all!$A139)</f>
        <v>1</v>
      </c>
      <c r="I139" s="4">
        <f>SUMIFS(bkrcast_9to1530!$G:$G,bkrcast_9to1530!$F:$F,compare_all!$A139)</f>
        <v>0</v>
      </c>
      <c r="J139" s="4">
        <f>SUMIFS(bkrcast_1530to1830!$G:$G,bkrcast_1530to1830!$F:$F,compare_all!$A139)</f>
        <v>89</v>
      </c>
      <c r="K139" s="4">
        <f>SUMIFS(bkrcast_1830to6!$G:$G,bkrcast_1830to6!$F:$F,compare_all!$A139)</f>
        <v>0</v>
      </c>
      <c r="L139" s="6">
        <f t="shared" si="9"/>
        <v>90</v>
      </c>
      <c r="M139" s="2">
        <f t="shared" si="10"/>
        <v>0.89522700814901046</v>
      </c>
      <c r="N139" s="19">
        <f>VLOOKUP($A139,transit_line_attrs!$N$1:$O$626,2,FALSE)</f>
        <v>0</v>
      </c>
      <c r="O139">
        <v>68500</v>
      </c>
    </row>
    <row r="140" spans="1:15" x14ac:dyDescent="0.25">
      <c r="A140" t="s">
        <v>199</v>
      </c>
      <c r="B140" t="str">
        <f>_xlfn.IFNA(VLOOKUP(A140,bkrcast_1530to1830!$F$1:$H$630,3,FALSE),"-")</f>
        <v>LocalBus</v>
      </c>
      <c r="C140" s="3">
        <v>182</v>
      </c>
      <c r="D140" s="4">
        <v>434</v>
      </c>
      <c r="E140" s="4">
        <v>159</v>
      </c>
      <c r="F140" s="4">
        <v>72</v>
      </c>
      <c r="G140" s="5">
        <v>847</v>
      </c>
      <c r="H140" s="3">
        <f>SUMIFS(bkrcast_6to9!$G:$G,bkrcast_6to9!$F:$F,compare_all!$A140)</f>
        <v>344</v>
      </c>
      <c r="I140" s="4">
        <f>SUMIFS(bkrcast_9to1530!$G:$G,bkrcast_9to1530!$F:$F,compare_all!$A140)</f>
        <v>595</v>
      </c>
      <c r="J140" s="4">
        <f>SUMIFS(bkrcast_1530to1830!$G:$G,bkrcast_1530to1830!$F:$F,compare_all!$A140)</f>
        <v>404</v>
      </c>
      <c r="K140" s="4">
        <f>SUMIFS(bkrcast_1830to6!$G:$G,bkrcast_1830to6!$F:$F,compare_all!$A140)</f>
        <v>0</v>
      </c>
      <c r="L140" s="6">
        <f t="shared" si="9"/>
        <v>1343</v>
      </c>
      <c r="M140" s="2">
        <f t="shared" si="10"/>
        <v>-0.58559622195985828</v>
      </c>
      <c r="N140" s="19">
        <f>VLOOKUP($A140,transit_line_attrs!$N$1:$O$626,2,FALSE)</f>
        <v>1</v>
      </c>
      <c r="O140">
        <v>69000</v>
      </c>
    </row>
    <row r="141" spans="1:15" x14ac:dyDescent="0.25">
      <c r="A141" t="s">
        <v>34</v>
      </c>
      <c r="B141" t="str">
        <f>_xlfn.IFNA(VLOOKUP(A141,bkrcast_1530to1830!$F$1:$H$630,3,FALSE),"-")</f>
        <v>LocalBus</v>
      </c>
      <c r="C141" s="3">
        <v>358</v>
      </c>
      <c r="D141" s="4">
        <v>38.5</v>
      </c>
      <c r="E141" s="4">
        <v>354.5</v>
      </c>
      <c r="F141" s="4">
        <v>88</v>
      </c>
      <c r="G141" s="5">
        <v>839</v>
      </c>
      <c r="H141" s="3">
        <f>SUMIFS(bkrcast_6to9!$G:$G,bkrcast_6to9!$F:$F,compare_all!$A141)</f>
        <v>2</v>
      </c>
      <c r="I141" s="4">
        <f>SUMIFS(bkrcast_9to1530!$G:$G,bkrcast_9to1530!$F:$F,compare_all!$A141)</f>
        <v>0</v>
      </c>
      <c r="J141" s="4">
        <f>SUMIFS(bkrcast_1530to1830!$G:$G,bkrcast_1530to1830!$F:$F,compare_all!$A141)</f>
        <v>259</v>
      </c>
      <c r="K141" s="4">
        <f>SUMIFS(bkrcast_1830to6!$G:$G,bkrcast_1830to6!$F:$F,compare_all!$A141)</f>
        <v>0</v>
      </c>
      <c r="L141" s="6">
        <f t="shared" si="9"/>
        <v>261</v>
      </c>
      <c r="M141" s="2">
        <f t="shared" si="10"/>
        <v>0.68891537544696069</v>
      </c>
      <c r="N141" s="19">
        <f>VLOOKUP($A141,transit_line_attrs!$N$1:$O$626,2,FALSE)</f>
        <v>0</v>
      </c>
      <c r="O141">
        <v>69500</v>
      </c>
    </row>
    <row r="142" spans="1:15" x14ac:dyDescent="0.25">
      <c r="A142" t="s">
        <v>97</v>
      </c>
      <c r="B142" t="str">
        <f>_xlfn.IFNA(VLOOKUP(A142,bkrcast_1530to1830!$F$1:$H$630,3,FALSE),"-")</f>
        <v>LocalBus</v>
      </c>
      <c r="C142" s="3">
        <v>290</v>
      </c>
      <c r="D142" s="4">
        <v>197.5</v>
      </c>
      <c r="E142" s="4">
        <v>222.5</v>
      </c>
      <c r="F142" s="4">
        <v>129</v>
      </c>
      <c r="G142" s="5">
        <v>839</v>
      </c>
      <c r="H142" s="3">
        <f>SUMIFS(bkrcast_6to9!$G:$G,bkrcast_6to9!$F:$F,compare_all!$A142)</f>
        <v>41</v>
      </c>
      <c r="I142" s="4">
        <f>SUMIFS(bkrcast_9to1530!$G:$G,bkrcast_9to1530!$F:$F,compare_all!$A142)</f>
        <v>211</v>
      </c>
      <c r="J142" s="4">
        <f>SUMIFS(bkrcast_1530to1830!$G:$G,bkrcast_1530to1830!$F:$F,compare_all!$A142)</f>
        <v>76.099999999999994</v>
      </c>
      <c r="K142" s="4">
        <f>SUMIFS(bkrcast_1830to6!$G:$G,bkrcast_1830to6!$F:$F,compare_all!$A142)</f>
        <v>0</v>
      </c>
      <c r="L142" s="6">
        <f t="shared" si="9"/>
        <v>328.1</v>
      </c>
      <c r="M142" s="2">
        <f t="shared" si="10"/>
        <v>0.60893921334922529</v>
      </c>
      <c r="N142" s="19">
        <f>VLOOKUP($A142,transit_line_attrs!$N$1:$O$626,2,FALSE)</f>
        <v>0</v>
      </c>
      <c r="O142">
        <v>70000</v>
      </c>
    </row>
    <row r="143" spans="1:15" x14ac:dyDescent="0.25">
      <c r="A143" t="s">
        <v>7</v>
      </c>
      <c r="B143" t="str">
        <f>_xlfn.IFNA(VLOOKUP(A143,bkrcast_1530to1830!$F$1:$H$630,3,FALSE),"-")</f>
        <v>LocalBus</v>
      </c>
      <c r="C143" s="3">
        <v>155</v>
      </c>
      <c r="D143" s="4">
        <v>384</v>
      </c>
      <c r="E143" s="4">
        <v>183.5</v>
      </c>
      <c r="F143" s="4">
        <v>115.5</v>
      </c>
      <c r="G143" s="5">
        <v>838</v>
      </c>
      <c r="H143" s="3">
        <f>SUMIFS(bkrcast_6to9!$G:$G,bkrcast_6to9!$F:$F,compare_all!$A143)</f>
        <v>664</v>
      </c>
      <c r="I143" s="4">
        <f>SUMIFS(bkrcast_9to1530!$G:$G,bkrcast_9to1530!$F:$F,compare_all!$A143)</f>
        <v>720</v>
      </c>
      <c r="J143" s="4">
        <f>SUMIFS(bkrcast_1530to1830!$G:$G,bkrcast_1530to1830!$F:$F,compare_all!$A143)</f>
        <v>586</v>
      </c>
      <c r="K143" s="4">
        <f>SUMIFS(bkrcast_1830to6!$G:$G,bkrcast_1830to6!$F:$F,compare_all!$A143)</f>
        <v>227</v>
      </c>
      <c r="L143" s="6">
        <f t="shared" si="9"/>
        <v>2197</v>
      </c>
      <c r="M143" s="2">
        <f t="shared" si="10"/>
        <v>-1.6217183770883055</v>
      </c>
      <c r="N143" s="19">
        <f>VLOOKUP($A143,transit_line_attrs!$N$1:$O$626,2,FALSE)</f>
        <v>1</v>
      </c>
      <c r="O143">
        <v>70500</v>
      </c>
    </row>
    <row r="144" spans="1:15" x14ac:dyDescent="0.25">
      <c r="A144" t="s">
        <v>298</v>
      </c>
      <c r="B144" t="str">
        <f>_xlfn.IFNA(VLOOKUP(A144,bkrcast_1530to1830!$F$1:$H$630,3,FALSE),"-")</f>
        <v>LocalBus</v>
      </c>
      <c r="C144" s="3">
        <v>314</v>
      </c>
      <c r="D144" s="4">
        <v>255</v>
      </c>
      <c r="E144" s="4">
        <v>158</v>
      </c>
      <c r="F144" s="4">
        <v>110</v>
      </c>
      <c r="G144" s="5">
        <v>837</v>
      </c>
      <c r="H144" s="3">
        <f>SUMIFS(bkrcast_6to9!$G:$G,bkrcast_6to9!$F:$F,compare_all!$A144)</f>
        <v>1164</v>
      </c>
      <c r="I144" s="4">
        <f>SUMIFS(bkrcast_9to1530!$G:$G,bkrcast_9to1530!$F:$F,compare_all!$A144)</f>
        <v>907</v>
      </c>
      <c r="J144" s="4">
        <f>SUMIFS(bkrcast_1530to1830!$G:$G,bkrcast_1530to1830!$F:$F,compare_all!$A144)</f>
        <v>1026</v>
      </c>
      <c r="K144" s="4">
        <f>SUMIFS(bkrcast_1830to6!$G:$G,bkrcast_1830to6!$F:$F,compare_all!$A144)</f>
        <v>283</v>
      </c>
      <c r="L144" s="6">
        <f t="shared" si="9"/>
        <v>3380</v>
      </c>
      <c r="M144" s="2">
        <f t="shared" si="10"/>
        <v>-3.0382317801672643</v>
      </c>
      <c r="N144" s="19">
        <f>VLOOKUP($A144,transit_line_attrs!$N$1:$O$626,2,FALSE)</f>
        <v>0</v>
      </c>
      <c r="O144">
        <v>71000</v>
      </c>
    </row>
    <row r="145" spans="1:15" x14ac:dyDescent="0.25">
      <c r="A145" t="s">
        <v>17</v>
      </c>
      <c r="B145" t="str">
        <f>_xlfn.IFNA(VLOOKUP(A145,bkrcast_1530to1830!$F$1:$H$630,3,FALSE),"-")</f>
        <v>LocalBus</v>
      </c>
      <c r="C145" s="3">
        <v>190</v>
      </c>
      <c r="D145" s="4">
        <v>370.5</v>
      </c>
      <c r="E145" s="4">
        <v>171</v>
      </c>
      <c r="F145" s="4">
        <v>99.5</v>
      </c>
      <c r="G145" s="5">
        <v>831</v>
      </c>
      <c r="H145" s="3">
        <f>SUMIFS(bkrcast_6to9!$G:$G,bkrcast_6to9!$F:$F,compare_all!$A145)</f>
        <v>280</v>
      </c>
      <c r="I145" s="4">
        <f>SUMIFS(bkrcast_9to1530!$G:$G,bkrcast_9to1530!$F:$F,compare_all!$A145)</f>
        <v>433</v>
      </c>
      <c r="J145" s="4">
        <f>SUMIFS(bkrcast_1530to1830!$G:$G,bkrcast_1530to1830!$F:$F,compare_all!$A145)</f>
        <v>309</v>
      </c>
      <c r="K145" s="4">
        <f>SUMIFS(bkrcast_1830to6!$G:$G,bkrcast_1830to6!$F:$F,compare_all!$A145)</f>
        <v>205</v>
      </c>
      <c r="L145" s="6">
        <f t="shared" si="9"/>
        <v>1227</v>
      </c>
      <c r="M145" s="2">
        <f t="shared" si="10"/>
        <v>-0.47653429602888087</v>
      </c>
      <c r="N145" s="19">
        <f>VLOOKUP($A145,transit_line_attrs!$N$1:$O$626,2,FALSE)</f>
        <v>0</v>
      </c>
      <c r="O145">
        <v>71500</v>
      </c>
    </row>
    <row r="146" spans="1:15" x14ac:dyDescent="0.25">
      <c r="A146" t="s">
        <v>107</v>
      </c>
      <c r="B146" t="str">
        <f>_xlfn.IFNA(VLOOKUP(A146,bkrcast_1530to1830!$F$1:$H$630,3,FALSE),"-")</f>
        <v>ExpBus</v>
      </c>
      <c r="C146" s="3">
        <v>373</v>
      </c>
      <c r="D146" s="4">
        <v>60</v>
      </c>
      <c r="E146" s="4">
        <v>336</v>
      </c>
      <c r="F146" s="4">
        <v>56</v>
      </c>
      <c r="G146" s="5">
        <v>825</v>
      </c>
      <c r="H146" s="3">
        <f>SUMIFS(bkrcast_6to9!$G:$G,bkrcast_6to9!$F:$F,compare_all!$A146)</f>
        <v>668</v>
      </c>
      <c r="I146" s="4">
        <f>SUMIFS(bkrcast_9to1530!$G:$G,bkrcast_9to1530!$F:$F,compare_all!$A146)</f>
        <v>0</v>
      </c>
      <c r="J146" s="4">
        <f>SUMIFS(bkrcast_1530to1830!$G:$G,bkrcast_1530to1830!$F:$F,compare_all!$A146)</f>
        <v>329</v>
      </c>
      <c r="K146" s="4">
        <f>SUMIFS(bkrcast_1830to6!$G:$G,bkrcast_1830to6!$F:$F,compare_all!$A146)</f>
        <v>0</v>
      </c>
      <c r="L146" s="6">
        <f t="shared" si="9"/>
        <v>997</v>
      </c>
      <c r="M146" s="2">
        <f t="shared" si="10"/>
        <v>-0.2084848484848485</v>
      </c>
      <c r="N146" s="19">
        <f>VLOOKUP($A146,transit_line_attrs!$N$1:$O$626,2,FALSE)</f>
        <v>0</v>
      </c>
      <c r="O146">
        <v>72000</v>
      </c>
    </row>
    <row r="147" spans="1:15" x14ac:dyDescent="0.25">
      <c r="A147" t="s">
        <v>173</v>
      </c>
      <c r="B147" t="str">
        <f>_xlfn.IFNA(VLOOKUP(A147,bkrcast_1530to1830!$F$1:$H$630,3,FALSE),"-")</f>
        <v>LocalBus</v>
      </c>
      <c r="C147" s="3">
        <v>288</v>
      </c>
      <c r="D147" s="4">
        <v>138</v>
      </c>
      <c r="E147" s="4">
        <v>286.5</v>
      </c>
      <c r="F147" s="4">
        <v>63.5</v>
      </c>
      <c r="G147" s="5">
        <v>776</v>
      </c>
      <c r="H147" s="3">
        <f>SUMIFS(bkrcast_6to9!$G:$G,bkrcast_6to9!$F:$F,compare_all!$A147)</f>
        <v>569</v>
      </c>
      <c r="I147" s="4">
        <f>SUMIFS(bkrcast_9to1530!$G:$G,bkrcast_9to1530!$F:$F,compare_all!$A147)</f>
        <v>0</v>
      </c>
      <c r="J147" s="4">
        <f>SUMIFS(bkrcast_1530to1830!$G:$G,bkrcast_1530to1830!$F:$F,compare_all!$A147)</f>
        <v>154</v>
      </c>
      <c r="K147" s="4">
        <f>SUMIFS(bkrcast_1830to6!$G:$G,bkrcast_1830to6!$F:$F,compare_all!$A147)</f>
        <v>0</v>
      </c>
      <c r="L147" s="6">
        <f t="shared" si="9"/>
        <v>723</v>
      </c>
      <c r="M147" s="2">
        <f t="shared" si="10"/>
        <v>6.8298969072164942E-2</v>
      </c>
      <c r="N147" s="19">
        <f>VLOOKUP($A147,transit_line_attrs!$N$1:$O$626,2,FALSE)</f>
        <v>0</v>
      </c>
      <c r="O147">
        <v>72500</v>
      </c>
    </row>
    <row r="148" spans="1:15" x14ac:dyDescent="0.25">
      <c r="A148" t="s">
        <v>12</v>
      </c>
      <c r="B148" t="str">
        <f>_xlfn.IFNA(VLOOKUP(A148,bkrcast_1530to1830!$F$1:$H$630,3,FALSE),"-")</f>
        <v>LocalBus</v>
      </c>
      <c r="C148" s="3">
        <v>132</v>
      </c>
      <c r="D148" s="4">
        <v>331</v>
      </c>
      <c r="E148" s="4">
        <v>194.5</v>
      </c>
      <c r="F148" s="4">
        <v>102.5</v>
      </c>
      <c r="G148" s="5">
        <v>760</v>
      </c>
      <c r="H148" s="3">
        <f>SUMIFS(bkrcast_6to9!$G:$G,bkrcast_6to9!$F:$F,compare_all!$A148)</f>
        <v>371</v>
      </c>
      <c r="I148" s="4">
        <f>SUMIFS(bkrcast_9to1530!$G:$G,bkrcast_9to1530!$F:$F,compare_all!$A148)</f>
        <v>453</v>
      </c>
      <c r="J148" s="4">
        <f>SUMIFS(bkrcast_1530to1830!$G:$G,bkrcast_1530to1830!$F:$F,compare_all!$A148)</f>
        <v>341</v>
      </c>
      <c r="K148" s="4">
        <f>SUMIFS(bkrcast_1830to6!$G:$G,bkrcast_1830to6!$F:$F,compare_all!$A148)</f>
        <v>55</v>
      </c>
      <c r="L148" s="6">
        <f t="shared" si="9"/>
        <v>1220</v>
      </c>
      <c r="M148" s="2">
        <f t="shared" si="10"/>
        <v>-0.60526315789473684</v>
      </c>
      <c r="N148" s="19">
        <f>VLOOKUP($A148,transit_line_attrs!$N$1:$O$626,2,FALSE)</f>
        <v>0</v>
      </c>
      <c r="O148">
        <v>73000</v>
      </c>
    </row>
    <row r="149" spans="1:15" x14ac:dyDescent="0.25">
      <c r="A149" t="s">
        <v>201</v>
      </c>
      <c r="B149" t="str">
        <f>_xlfn.IFNA(VLOOKUP(A149,bkrcast_1530to1830!$F$1:$H$630,3,FALSE),"-")</f>
        <v>LocalBus</v>
      </c>
      <c r="C149" s="3">
        <v>172</v>
      </c>
      <c r="D149" s="4">
        <v>322</v>
      </c>
      <c r="E149" s="4">
        <v>167</v>
      </c>
      <c r="F149" s="4">
        <v>96</v>
      </c>
      <c r="G149" s="5">
        <v>757</v>
      </c>
      <c r="H149" s="3">
        <f>SUMIFS(bkrcast_6to9!$G:$G,bkrcast_6to9!$F:$F,compare_all!$A149)</f>
        <v>216</v>
      </c>
      <c r="I149" s="4">
        <f>SUMIFS(bkrcast_9to1530!$G:$G,bkrcast_9to1530!$F:$F,compare_all!$A149)</f>
        <v>423</v>
      </c>
      <c r="J149" s="4">
        <f>SUMIFS(bkrcast_1530to1830!$G:$G,bkrcast_1530to1830!$F:$F,compare_all!$A149)</f>
        <v>207</v>
      </c>
      <c r="K149" s="4">
        <f>SUMIFS(bkrcast_1830to6!$G:$G,bkrcast_1830to6!$F:$F,compare_all!$A149)</f>
        <v>0</v>
      </c>
      <c r="L149" s="6">
        <f t="shared" si="9"/>
        <v>846</v>
      </c>
      <c r="M149" s="2">
        <f t="shared" si="10"/>
        <v>-0.11756935270805813</v>
      </c>
      <c r="N149" s="19">
        <f>VLOOKUP($A149,transit_line_attrs!$N$1:$O$626,2,FALSE)</f>
        <v>1</v>
      </c>
      <c r="O149">
        <v>73500</v>
      </c>
    </row>
    <row r="150" spans="1:15" x14ac:dyDescent="0.25">
      <c r="A150" t="s">
        <v>167</v>
      </c>
      <c r="B150" t="str">
        <f>_xlfn.IFNA(VLOOKUP(A150,bkrcast_1530to1830!$F$1:$H$630,3,FALSE),"-")</f>
        <v>LocalBus</v>
      </c>
      <c r="C150" s="3">
        <v>170</v>
      </c>
      <c r="D150" s="4">
        <v>310</v>
      </c>
      <c r="E150" s="4">
        <v>197</v>
      </c>
      <c r="F150" s="4">
        <v>61</v>
      </c>
      <c r="G150" s="5">
        <v>738</v>
      </c>
      <c r="H150" s="3">
        <f>SUMIFS(bkrcast_6to9!$G:$G,bkrcast_6to9!$F:$F,compare_all!$A150)</f>
        <v>107</v>
      </c>
      <c r="I150" s="4">
        <f>SUMIFS(bkrcast_9to1530!$G:$G,bkrcast_9to1530!$F:$F,compare_all!$A150)</f>
        <v>85</v>
      </c>
      <c r="J150" s="4">
        <f>SUMIFS(bkrcast_1530to1830!$G:$G,bkrcast_1530to1830!$F:$F,compare_all!$A150)</f>
        <v>37</v>
      </c>
      <c r="K150" s="4">
        <f>SUMIFS(bkrcast_1830to6!$G:$G,bkrcast_1830to6!$F:$F,compare_all!$A150)</f>
        <v>0</v>
      </c>
      <c r="L150" s="6">
        <f t="shared" si="9"/>
        <v>229</v>
      </c>
      <c r="M150" s="2">
        <f t="shared" si="10"/>
        <v>0.68970189701897022</v>
      </c>
      <c r="N150" s="19">
        <f>VLOOKUP($A150,transit_line_attrs!$N$1:$O$626,2,FALSE)</f>
        <v>0</v>
      </c>
      <c r="O150">
        <v>74000</v>
      </c>
    </row>
    <row r="151" spans="1:15" x14ac:dyDescent="0.25">
      <c r="A151" t="s">
        <v>285</v>
      </c>
      <c r="B151" t="str">
        <f>_xlfn.IFNA(VLOOKUP(A151,bkrcast_1530to1830!$F$1:$H$630,3,FALSE),"-")</f>
        <v>LocalBus</v>
      </c>
      <c r="C151" s="3">
        <v>130</v>
      </c>
      <c r="D151" s="4">
        <v>369</v>
      </c>
      <c r="E151" s="4">
        <v>178.5</v>
      </c>
      <c r="F151" s="4">
        <v>58.5</v>
      </c>
      <c r="G151" s="5">
        <v>736</v>
      </c>
      <c r="H151" s="3">
        <f>SUMIFS(bkrcast_6to9!$G:$G,bkrcast_6to9!$F:$F,compare_all!$A151)</f>
        <v>10</v>
      </c>
      <c r="I151" s="4">
        <f>SUMIFS(bkrcast_9to1530!$G:$G,bkrcast_9to1530!$F:$F,compare_all!$A151)</f>
        <v>11</v>
      </c>
      <c r="J151" s="4">
        <f>SUMIFS(bkrcast_1530to1830!$G:$G,bkrcast_1530to1830!$F:$F,compare_all!$A151)</f>
        <v>20</v>
      </c>
      <c r="K151" s="4">
        <f>SUMIFS(bkrcast_1830to6!$G:$G,bkrcast_1830to6!$F:$F,compare_all!$A151)</f>
        <v>5</v>
      </c>
      <c r="L151" s="6">
        <f t="shared" si="9"/>
        <v>46</v>
      </c>
      <c r="M151" s="2">
        <f t="shared" si="10"/>
        <v>0.9375</v>
      </c>
      <c r="N151" s="19">
        <f>VLOOKUP($A151,transit_line_attrs!$N$1:$O$626,2,FALSE)</f>
        <v>0</v>
      </c>
      <c r="O151">
        <v>74500</v>
      </c>
    </row>
    <row r="152" spans="1:15" x14ac:dyDescent="0.25">
      <c r="A152" t="s">
        <v>301</v>
      </c>
      <c r="B152" t="str">
        <f>_xlfn.IFNA(VLOOKUP(A152,bkrcast_1530to1830!$F$1:$H$630,3,FALSE),"-")</f>
        <v>LocalBus</v>
      </c>
      <c r="C152" s="3">
        <v>157</v>
      </c>
      <c r="D152" s="4">
        <v>349.5</v>
      </c>
      <c r="E152" s="4">
        <v>173.5</v>
      </c>
      <c r="F152" s="4">
        <v>48</v>
      </c>
      <c r="G152" s="5">
        <v>728</v>
      </c>
      <c r="H152" s="3">
        <f>SUMIFS(bkrcast_6to9!$G:$G,bkrcast_6to9!$F:$F,compare_all!$A152)</f>
        <v>1419</v>
      </c>
      <c r="I152" s="4">
        <f>SUMIFS(bkrcast_9to1530!$G:$G,bkrcast_9to1530!$F:$F,compare_all!$A152)</f>
        <v>516</v>
      </c>
      <c r="J152" s="4">
        <f>SUMIFS(bkrcast_1530to1830!$G:$G,bkrcast_1530to1830!$F:$F,compare_all!$A152)</f>
        <v>255</v>
      </c>
      <c r="K152" s="4">
        <f>SUMIFS(bkrcast_1830to6!$G:$G,bkrcast_1830to6!$F:$F,compare_all!$A152)</f>
        <v>65</v>
      </c>
      <c r="L152" s="6">
        <f t="shared" si="9"/>
        <v>2255</v>
      </c>
      <c r="M152" s="2">
        <f t="shared" si="10"/>
        <v>-2.0975274725274726</v>
      </c>
      <c r="N152" s="19">
        <f>VLOOKUP($A152,transit_line_attrs!$N$1:$O$626,2,FALSE)</f>
        <v>0</v>
      </c>
      <c r="O152">
        <v>75000</v>
      </c>
    </row>
    <row r="153" spans="1:15" x14ac:dyDescent="0.25">
      <c r="A153" t="s">
        <v>272</v>
      </c>
      <c r="B153" t="str">
        <f>_xlfn.IFNA(VLOOKUP(A153,bkrcast_1530to1830!$F$1:$H$630,3,FALSE),"-")</f>
        <v>LocalBus</v>
      </c>
      <c r="C153" s="3">
        <v>179</v>
      </c>
      <c r="D153" s="4">
        <v>357.5</v>
      </c>
      <c r="E153" s="4">
        <v>175.5</v>
      </c>
      <c r="F153" s="4">
        <v>15</v>
      </c>
      <c r="G153" s="5">
        <v>727</v>
      </c>
      <c r="H153" s="3">
        <f>SUMIFS(bkrcast_6to9!$G:$G,bkrcast_6to9!$F:$F,compare_all!$A153)</f>
        <v>326</v>
      </c>
      <c r="I153" s="4">
        <f>SUMIFS(bkrcast_9to1530!$G:$G,bkrcast_9to1530!$F:$F,compare_all!$A153)</f>
        <v>470</v>
      </c>
      <c r="J153" s="4">
        <f>SUMIFS(bkrcast_1530to1830!$G:$G,bkrcast_1530to1830!$F:$F,compare_all!$A153)</f>
        <v>185</v>
      </c>
      <c r="K153" s="4">
        <f>SUMIFS(bkrcast_1830to6!$G:$G,bkrcast_1830to6!$F:$F,compare_all!$A153)</f>
        <v>27</v>
      </c>
      <c r="L153" s="6">
        <f t="shared" si="9"/>
        <v>1008</v>
      </c>
      <c r="M153" s="2">
        <f t="shared" si="10"/>
        <v>-0.38651994497936726</v>
      </c>
      <c r="N153" s="19">
        <f>VLOOKUP($A153,transit_line_attrs!$N$1:$O$626,2,FALSE)</f>
        <v>0</v>
      </c>
      <c r="O153">
        <v>75500</v>
      </c>
    </row>
    <row r="154" spans="1:15" x14ac:dyDescent="0.25">
      <c r="A154" t="s">
        <v>76</v>
      </c>
      <c r="B154" t="str">
        <f>_xlfn.IFNA(VLOOKUP(A154,bkrcast_1530to1830!$F$1:$H$630,3,FALSE),"-")</f>
        <v>ExpBus</v>
      </c>
      <c r="C154" s="3">
        <v>374</v>
      </c>
      <c r="D154" s="4">
        <v>18</v>
      </c>
      <c r="E154" s="4">
        <v>331</v>
      </c>
      <c r="F154" s="4">
        <v>0</v>
      </c>
      <c r="G154" s="5">
        <v>723</v>
      </c>
      <c r="H154" s="3">
        <f>SUMIFS(bkrcast_6to9!$G:$G,bkrcast_6to9!$F:$F,compare_all!$A154)</f>
        <v>289</v>
      </c>
      <c r="I154" s="4">
        <f>SUMIFS(bkrcast_9to1530!$G:$G,bkrcast_9to1530!$F:$F,compare_all!$A154)</f>
        <v>0</v>
      </c>
      <c r="J154" s="4">
        <f>SUMIFS(bkrcast_1530to1830!$G:$G,bkrcast_1530to1830!$F:$F,compare_all!$A154)</f>
        <v>244</v>
      </c>
      <c r="K154" s="4">
        <f>SUMIFS(bkrcast_1830to6!$G:$G,bkrcast_1830to6!$F:$F,compare_all!$A154)</f>
        <v>0</v>
      </c>
      <c r="L154" s="6">
        <f t="shared" si="9"/>
        <v>533</v>
      </c>
      <c r="M154" s="2">
        <f t="shared" si="10"/>
        <v>0.26279391424619641</v>
      </c>
      <c r="N154" s="19">
        <f>VLOOKUP($A154,transit_line_attrs!$N$1:$O$626,2,FALSE)</f>
        <v>0</v>
      </c>
      <c r="O154">
        <v>76000</v>
      </c>
    </row>
    <row r="155" spans="1:15" x14ac:dyDescent="0.25">
      <c r="A155" t="s">
        <v>163</v>
      </c>
      <c r="B155" t="str">
        <f>_xlfn.IFNA(VLOOKUP(A155,bkrcast_1530to1830!$F$1:$H$630,3,FALSE),"-")</f>
        <v>LocalBus</v>
      </c>
      <c r="C155" s="3">
        <v>231</v>
      </c>
      <c r="D155" s="4">
        <v>46</v>
      </c>
      <c r="E155" s="4">
        <v>294.5</v>
      </c>
      <c r="F155" s="4">
        <v>140.5</v>
      </c>
      <c r="G155" s="5">
        <v>712</v>
      </c>
      <c r="H155" s="3">
        <f>SUMIFS(bkrcast_6to9!$G:$G,bkrcast_6to9!$F:$F,compare_all!$A155)</f>
        <v>814</v>
      </c>
      <c r="I155" s="4">
        <f>SUMIFS(bkrcast_9to1530!$G:$G,bkrcast_9to1530!$F:$F,compare_all!$A155)</f>
        <v>0</v>
      </c>
      <c r="J155" s="4">
        <f>SUMIFS(bkrcast_1530to1830!$G:$G,bkrcast_1530to1830!$F:$F,compare_all!$A155)</f>
        <v>307</v>
      </c>
      <c r="K155" s="4">
        <f>SUMIFS(bkrcast_1830to6!$G:$G,bkrcast_1830to6!$F:$F,compare_all!$A155)</f>
        <v>0</v>
      </c>
      <c r="L155" s="6">
        <f t="shared" si="9"/>
        <v>1121</v>
      </c>
      <c r="M155" s="2">
        <f t="shared" si="10"/>
        <v>-0.574438202247191</v>
      </c>
      <c r="N155" s="19">
        <f>VLOOKUP($A155,transit_line_attrs!$N$1:$O$626,2,FALSE)</f>
        <v>0</v>
      </c>
      <c r="O155">
        <v>76500</v>
      </c>
    </row>
    <row r="156" spans="1:15" x14ac:dyDescent="0.25">
      <c r="A156" t="s">
        <v>162</v>
      </c>
      <c r="B156" t="str">
        <f>_xlfn.IFNA(VLOOKUP(A156,bkrcast_1530to1830!$F$1:$H$630,3,FALSE),"-")</f>
        <v>LocalBus</v>
      </c>
      <c r="C156" s="3">
        <v>193</v>
      </c>
      <c r="D156" s="4">
        <v>28.5</v>
      </c>
      <c r="E156" s="4">
        <v>364.5</v>
      </c>
      <c r="F156" s="4">
        <v>107</v>
      </c>
      <c r="G156" s="5">
        <v>693</v>
      </c>
      <c r="H156" s="3">
        <f>SUMIFS(bkrcast_6to9!$G:$G,bkrcast_6to9!$F:$F,compare_all!$A156)</f>
        <v>743</v>
      </c>
      <c r="I156" s="4">
        <f>SUMIFS(bkrcast_9to1530!$G:$G,bkrcast_9to1530!$F:$F,compare_all!$A156)</f>
        <v>0</v>
      </c>
      <c r="J156" s="4">
        <f>SUMIFS(bkrcast_1530to1830!$G:$G,bkrcast_1530to1830!$F:$F,compare_all!$A156)</f>
        <v>527</v>
      </c>
      <c r="K156" s="4">
        <f>SUMIFS(bkrcast_1830to6!$G:$G,bkrcast_1830to6!$F:$F,compare_all!$A156)</f>
        <v>0</v>
      </c>
      <c r="L156" s="6">
        <f t="shared" si="9"/>
        <v>1270</v>
      </c>
      <c r="M156" s="2">
        <f t="shared" si="10"/>
        <v>-0.83261183261183258</v>
      </c>
      <c r="N156" s="19">
        <f>VLOOKUP($A156,transit_line_attrs!$N$1:$O$626,2,FALSE)</f>
        <v>0</v>
      </c>
      <c r="O156">
        <v>77000</v>
      </c>
    </row>
    <row r="157" spans="1:15" x14ac:dyDescent="0.25">
      <c r="A157" t="s">
        <v>323</v>
      </c>
      <c r="B157" t="str">
        <f>_xlfn.IFNA(VLOOKUP(A157,bkrcast_1530to1830!$F$1:$H$630,3,FALSE),"-")</f>
        <v>LocalBus</v>
      </c>
      <c r="C157" s="3">
        <v>215</v>
      </c>
      <c r="D157" s="4">
        <v>202</v>
      </c>
      <c r="E157" s="4">
        <v>213</v>
      </c>
      <c r="F157" s="4">
        <v>63</v>
      </c>
      <c r="G157" s="5">
        <v>693</v>
      </c>
      <c r="H157" s="3">
        <f>SUMIFS(bkrcast_6to9!$G:$G,bkrcast_6to9!$F:$F,compare_all!$A157)</f>
        <v>100</v>
      </c>
      <c r="I157" s="4">
        <f>SUMIFS(bkrcast_9to1530!$G:$G,bkrcast_9to1530!$F:$F,compare_all!$A157)</f>
        <v>0</v>
      </c>
      <c r="J157" s="4">
        <f>SUMIFS(bkrcast_1530to1830!$G:$G,bkrcast_1530to1830!$F:$F,compare_all!$A157)</f>
        <v>36</v>
      </c>
      <c r="K157" s="4">
        <f>SUMIFS(bkrcast_1830to6!$G:$G,bkrcast_1830to6!$F:$F,compare_all!$A157)</f>
        <v>0</v>
      </c>
      <c r="L157" s="6">
        <f t="shared" si="9"/>
        <v>136</v>
      </c>
      <c r="M157" s="2">
        <f t="shared" si="10"/>
        <v>0.80375180375180377</v>
      </c>
      <c r="N157" s="19">
        <f>VLOOKUP($A157,transit_line_attrs!$N$1:$O$626,2,FALSE)</f>
        <v>0</v>
      </c>
      <c r="O157">
        <v>77500</v>
      </c>
    </row>
    <row r="158" spans="1:15" x14ac:dyDescent="0.25">
      <c r="A158" t="s">
        <v>46</v>
      </c>
      <c r="B158" t="str">
        <f>_xlfn.IFNA(VLOOKUP(A158,bkrcast_1530to1830!$F$1:$H$630,3,FALSE),"-")</f>
        <v>LocalBus</v>
      </c>
      <c r="C158" s="3">
        <v>255</v>
      </c>
      <c r="D158" s="4">
        <v>147.5</v>
      </c>
      <c r="E158" s="4">
        <v>258</v>
      </c>
      <c r="F158" s="4">
        <v>30.5</v>
      </c>
      <c r="G158" s="5">
        <v>691</v>
      </c>
      <c r="H158" s="3">
        <f>SUMIFS(bkrcast_6to9!$G:$G,bkrcast_6to9!$F:$F,compare_all!$A158)</f>
        <v>386</v>
      </c>
      <c r="I158" s="4">
        <f>SUMIFS(bkrcast_9to1530!$G:$G,bkrcast_9to1530!$F:$F,compare_all!$A158)</f>
        <v>13</v>
      </c>
      <c r="J158" s="4">
        <f>SUMIFS(bkrcast_1530to1830!$G:$G,bkrcast_1530to1830!$F:$F,compare_all!$A158)</f>
        <v>250</v>
      </c>
      <c r="K158" s="4">
        <f>SUMIFS(bkrcast_1830to6!$G:$G,bkrcast_1830to6!$F:$F,compare_all!$A158)</f>
        <v>0</v>
      </c>
      <c r="L158" s="6">
        <f t="shared" si="9"/>
        <v>649</v>
      </c>
      <c r="M158" s="2">
        <f t="shared" si="10"/>
        <v>6.0781476121562955E-2</v>
      </c>
      <c r="N158" s="19">
        <f>VLOOKUP($A158,transit_line_attrs!$N$1:$O$626,2,FALSE)</f>
        <v>0</v>
      </c>
      <c r="O158">
        <v>78000</v>
      </c>
    </row>
    <row r="159" spans="1:15" x14ac:dyDescent="0.25">
      <c r="A159" t="s">
        <v>277</v>
      </c>
      <c r="B159" t="str">
        <f>_xlfn.IFNA(VLOOKUP(A159,bkrcast_1530to1830!$F$1:$H$630,3,FALSE),"-")</f>
        <v>LocalBus</v>
      </c>
      <c r="C159" s="3">
        <v>149</v>
      </c>
      <c r="D159" s="4">
        <v>327</v>
      </c>
      <c r="E159" s="4">
        <v>173.5</v>
      </c>
      <c r="F159" s="4">
        <v>39.5</v>
      </c>
      <c r="G159" s="5">
        <v>689</v>
      </c>
      <c r="H159" s="3">
        <f>SUMIFS(bkrcast_6to9!$G:$G,bkrcast_6to9!$F:$F,compare_all!$A159)</f>
        <v>12</v>
      </c>
      <c r="I159" s="4">
        <f>SUMIFS(bkrcast_9to1530!$G:$G,bkrcast_9to1530!$F:$F,compare_all!$A159)</f>
        <v>50</v>
      </c>
      <c r="J159" s="4">
        <f>SUMIFS(bkrcast_1530to1830!$G:$G,bkrcast_1530to1830!$F:$F,compare_all!$A159)</f>
        <v>19</v>
      </c>
      <c r="K159" s="4">
        <f>SUMIFS(bkrcast_1830to6!$G:$G,bkrcast_1830to6!$F:$F,compare_all!$A159)</f>
        <v>103</v>
      </c>
      <c r="L159" s="6">
        <f t="shared" si="9"/>
        <v>184</v>
      </c>
      <c r="M159" s="2">
        <f t="shared" si="10"/>
        <v>0.73294629898403485</v>
      </c>
      <c r="N159" s="19">
        <f>VLOOKUP($A159,transit_line_attrs!$N$1:$O$626,2,FALSE)</f>
        <v>0</v>
      </c>
      <c r="O159">
        <v>78500</v>
      </c>
    </row>
    <row r="160" spans="1:15" x14ac:dyDescent="0.25">
      <c r="A160" t="s">
        <v>39</v>
      </c>
      <c r="B160" t="str">
        <f>_xlfn.IFNA(VLOOKUP(A160,bkrcast_1530to1830!$F$1:$H$630,3,FALSE),"-")</f>
        <v>LocalBus</v>
      </c>
      <c r="C160" s="3">
        <v>205</v>
      </c>
      <c r="D160" s="4">
        <v>79.5</v>
      </c>
      <c r="E160" s="4">
        <v>213.5</v>
      </c>
      <c r="F160" s="4">
        <v>185</v>
      </c>
      <c r="G160" s="5">
        <v>683</v>
      </c>
      <c r="H160" s="3">
        <f>SUMIFS(bkrcast_6to9!$G:$G,bkrcast_6to9!$F:$F,compare_all!$A160)</f>
        <v>24</v>
      </c>
      <c r="I160" s="4">
        <f>SUMIFS(bkrcast_9to1530!$G:$G,bkrcast_9to1530!$F:$F,compare_all!$A160)</f>
        <v>0.2</v>
      </c>
      <c r="J160" s="4">
        <f>SUMIFS(bkrcast_1530to1830!$G:$G,bkrcast_1530to1830!$F:$F,compare_all!$A160)</f>
        <v>70</v>
      </c>
      <c r="K160" s="4">
        <f>SUMIFS(bkrcast_1830to6!$G:$G,bkrcast_1830to6!$F:$F,compare_all!$A160)</f>
        <v>0</v>
      </c>
      <c r="L160" s="6">
        <f t="shared" si="9"/>
        <v>94.2</v>
      </c>
      <c r="M160" s="2">
        <f t="shared" si="10"/>
        <v>0.86207906295754022</v>
      </c>
      <c r="N160" s="19">
        <f>VLOOKUP($A160,transit_line_attrs!$N$1:$O$626,2,FALSE)</f>
        <v>0</v>
      </c>
      <c r="O160">
        <v>79000</v>
      </c>
    </row>
    <row r="161" spans="1:15" x14ac:dyDescent="0.25">
      <c r="A161" t="s">
        <v>102</v>
      </c>
      <c r="B161" t="str">
        <f>_xlfn.IFNA(VLOOKUP(A161,bkrcast_1530to1830!$F$1:$H$630,3,FALSE),"-")</f>
        <v>LocalBus</v>
      </c>
      <c r="C161" s="3">
        <v>316</v>
      </c>
      <c r="D161" s="4">
        <v>43.5</v>
      </c>
      <c r="E161" s="4">
        <v>264</v>
      </c>
      <c r="F161" s="4">
        <v>58.5</v>
      </c>
      <c r="G161" s="5">
        <v>682</v>
      </c>
      <c r="H161" s="3">
        <f>SUMIFS(bkrcast_6to9!$G:$G,bkrcast_6to9!$F:$F,compare_all!$A161)</f>
        <v>2</v>
      </c>
      <c r="I161" s="4">
        <f>SUMIFS(bkrcast_9to1530!$G:$G,bkrcast_9to1530!$F:$F,compare_all!$A161)</f>
        <v>0</v>
      </c>
      <c r="J161" s="4">
        <f>SUMIFS(bkrcast_1530to1830!$G:$G,bkrcast_1530to1830!$F:$F,compare_all!$A161)</f>
        <v>323</v>
      </c>
      <c r="K161" s="4">
        <f>SUMIFS(bkrcast_1830to6!$G:$G,bkrcast_1830to6!$F:$F,compare_all!$A161)</f>
        <v>0</v>
      </c>
      <c r="L161" s="6">
        <f t="shared" si="9"/>
        <v>325</v>
      </c>
      <c r="M161" s="2">
        <f t="shared" si="10"/>
        <v>0.52346041055718473</v>
      </c>
      <c r="N161" s="19">
        <f>VLOOKUP($A161,transit_line_attrs!$N$1:$O$626,2,FALSE)</f>
        <v>0</v>
      </c>
      <c r="O161">
        <v>79500</v>
      </c>
    </row>
    <row r="162" spans="1:15" x14ac:dyDescent="0.25">
      <c r="A162" t="s">
        <v>145</v>
      </c>
      <c r="B162" t="str">
        <f>_xlfn.IFNA(VLOOKUP(A162,bkrcast_1530to1830!$F$1:$H$630,3,FALSE),"-")</f>
        <v>LocalBus</v>
      </c>
      <c r="C162" s="3">
        <v>134</v>
      </c>
      <c r="D162" s="4">
        <v>273</v>
      </c>
      <c r="E162" s="4">
        <v>147</v>
      </c>
      <c r="F162" s="4">
        <v>108</v>
      </c>
      <c r="G162" s="5">
        <v>662</v>
      </c>
      <c r="H162" s="3">
        <f>SUMIFS(bkrcast_6to9!$G:$G,bkrcast_6to9!$F:$F,compare_all!$A162)</f>
        <v>601</v>
      </c>
      <c r="I162" s="4">
        <f>SUMIFS(bkrcast_9to1530!$G:$G,bkrcast_9to1530!$F:$F,compare_all!$A162)</f>
        <v>608</v>
      </c>
      <c r="J162" s="4">
        <f>SUMIFS(bkrcast_1530to1830!$G:$G,bkrcast_1530to1830!$F:$F,compare_all!$A162)</f>
        <v>349</v>
      </c>
      <c r="K162" s="4">
        <f>SUMIFS(bkrcast_1830to6!$G:$G,bkrcast_1830to6!$F:$F,compare_all!$A162)</f>
        <v>0</v>
      </c>
      <c r="L162" s="6">
        <f t="shared" si="9"/>
        <v>1558</v>
      </c>
      <c r="M162" s="2">
        <f t="shared" si="10"/>
        <v>-1.3534743202416919</v>
      </c>
      <c r="N162" s="19">
        <f>VLOOKUP($A162,transit_line_attrs!$N$1:$O$626,2,FALSE)</f>
        <v>0</v>
      </c>
      <c r="O162">
        <v>80000</v>
      </c>
    </row>
    <row r="163" spans="1:15" x14ac:dyDescent="0.25">
      <c r="A163" t="s">
        <v>210</v>
      </c>
      <c r="B163" t="str">
        <f>_xlfn.IFNA(VLOOKUP(A163,bkrcast_1530to1830!$F$1:$H$630,3,FALSE),"-")</f>
        <v>LocalBus</v>
      </c>
      <c r="C163" s="3">
        <v>312</v>
      </c>
      <c r="D163" s="4">
        <v>62</v>
      </c>
      <c r="E163" s="4">
        <v>228.5</v>
      </c>
      <c r="F163" s="4">
        <v>52.5</v>
      </c>
      <c r="G163" s="5">
        <v>655</v>
      </c>
      <c r="H163" s="3">
        <f>SUMIFS(bkrcast_6to9!$G:$G,bkrcast_6to9!$F:$F,compare_all!$A163)</f>
        <v>196</v>
      </c>
      <c r="I163" s="4">
        <f>SUMIFS(bkrcast_9to1530!$G:$G,bkrcast_9to1530!$F:$F,compare_all!$A163)</f>
        <v>0</v>
      </c>
      <c r="J163" s="4">
        <f>SUMIFS(bkrcast_1530to1830!$G:$G,bkrcast_1530to1830!$F:$F,compare_all!$A163)</f>
        <v>326</v>
      </c>
      <c r="K163" s="4">
        <f>SUMIFS(bkrcast_1830to6!$G:$G,bkrcast_1830to6!$F:$F,compare_all!$A163)</f>
        <v>0</v>
      </c>
      <c r="L163" s="6">
        <f t="shared" si="9"/>
        <v>522</v>
      </c>
      <c r="M163" s="2">
        <f t="shared" si="10"/>
        <v>0.20305343511450383</v>
      </c>
      <c r="N163" s="19">
        <f>VLOOKUP($A163,transit_line_attrs!$N$1:$O$626,2,FALSE)</f>
        <v>1</v>
      </c>
      <c r="O163">
        <v>80500</v>
      </c>
    </row>
    <row r="164" spans="1:15" x14ac:dyDescent="0.25">
      <c r="A164" t="s">
        <v>47</v>
      </c>
      <c r="B164" t="str">
        <f>_xlfn.IFNA(VLOOKUP(A164,bkrcast_1530to1830!$F$1:$H$630,3,FALSE),"-")</f>
        <v>LocalBus</v>
      </c>
      <c r="C164" s="3">
        <v>312</v>
      </c>
      <c r="D164" s="4">
        <v>99.5</v>
      </c>
      <c r="E164" s="4">
        <v>236.5</v>
      </c>
      <c r="F164" s="4">
        <v>0</v>
      </c>
      <c r="G164" s="5">
        <v>648</v>
      </c>
      <c r="H164" s="3">
        <f>SUMIFS(bkrcast_6to9!$G:$G,bkrcast_6to9!$F:$F,compare_all!$A164)</f>
        <v>478</v>
      </c>
      <c r="I164" s="4">
        <f>SUMIFS(bkrcast_9to1530!$G:$G,bkrcast_9to1530!$F:$F,compare_all!$A164)</f>
        <v>25</v>
      </c>
      <c r="J164" s="4">
        <f>SUMIFS(bkrcast_1530to1830!$G:$G,bkrcast_1530to1830!$F:$F,compare_all!$A164)</f>
        <v>323</v>
      </c>
      <c r="K164" s="4">
        <f>SUMIFS(bkrcast_1830to6!$G:$G,bkrcast_1830to6!$F:$F,compare_all!$A164)</f>
        <v>0</v>
      </c>
      <c r="L164" s="6">
        <f t="shared" si="9"/>
        <v>826</v>
      </c>
      <c r="M164" s="2">
        <f t="shared" si="10"/>
        <v>-0.27469135802469136</v>
      </c>
      <c r="N164" s="19">
        <f>VLOOKUP($A164,transit_line_attrs!$N$1:$O$626,2,FALSE)</f>
        <v>0</v>
      </c>
      <c r="O164">
        <v>81000</v>
      </c>
    </row>
    <row r="165" spans="1:15" x14ac:dyDescent="0.25">
      <c r="A165" t="s">
        <v>172</v>
      </c>
      <c r="B165" t="str">
        <f>_xlfn.IFNA(VLOOKUP(A165,bkrcast_1530to1830!$F$1:$H$630,3,FALSE),"-")</f>
        <v>ExpBus</v>
      </c>
      <c r="C165" s="3">
        <v>238</v>
      </c>
      <c r="D165" s="4">
        <v>27.5</v>
      </c>
      <c r="E165" s="4">
        <v>223</v>
      </c>
      <c r="F165" s="4">
        <v>158.5</v>
      </c>
      <c r="G165" s="5">
        <v>647</v>
      </c>
      <c r="H165" s="3">
        <f>SUMIFS(bkrcast_6to9!$G:$G,bkrcast_6to9!$F:$F,compare_all!$A165)</f>
        <v>90</v>
      </c>
      <c r="I165" s="4">
        <f>SUMIFS(bkrcast_9to1530!$G:$G,bkrcast_9to1530!$F:$F,compare_all!$A165)</f>
        <v>0</v>
      </c>
      <c r="J165" s="4">
        <f>SUMIFS(bkrcast_1530to1830!$G:$G,bkrcast_1530to1830!$F:$F,compare_all!$A165)</f>
        <v>24</v>
      </c>
      <c r="K165" s="4">
        <f>SUMIFS(bkrcast_1830to6!$G:$G,bkrcast_1830to6!$F:$F,compare_all!$A165)</f>
        <v>0</v>
      </c>
      <c r="L165" s="6">
        <f t="shared" si="9"/>
        <v>114</v>
      </c>
      <c r="M165" s="2">
        <f t="shared" si="10"/>
        <v>0.8238021638330757</v>
      </c>
      <c r="N165" s="19">
        <f>VLOOKUP($A165,transit_line_attrs!$N$1:$O$626,2,FALSE)</f>
        <v>0</v>
      </c>
      <c r="O165">
        <v>81500</v>
      </c>
    </row>
    <row r="166" spans="1:15" x14ac:dyDescent="0.25">
      <c r="A166" t="s">
        <v>11</v>
      </c>
      <c r="B166" t="str">
        <f>_xlfn.IFNA(VLOOKUP(A166,bkrcast_1530to1830!$F$1:$H$630,3,FALSE),"-")</f>
        <v>LocalBus</v>
      </c>
      <c r="C166" s="3">
        <v>140</v>
      </c>
      <c r="D166" s="4">
        <v>250.5</v>
      </c>
      <c r="E166" s="4">
        <v>153</v>
      </c>
      <c r="F166" s="4">
        <v>95.5</v>
      </c>
      <c r="G166" s="5">
        <v>639</v>
      </c>
      <c r="H166" s="3">
        <f>SUMIFS(bkrcast_6to9!$G:$G,bkrcast_6to9!$F:$F,compare_all!$A166)</f>
        <v>77</v>
      </c>
      <c r="I166" s="4">
        <f>SUMIFS(bkrcast_9to1530!$G:$G,bkrcast_9to1530!$F:$F,compare_all!$A166)</f>
        <v>118</v>
      </c>
      <c r="J166" s="4">
        <f>SUMIFS(bkrcast_1530to1830!$G:$G,bkrcast_1530to1830!$F:$F,compare_all!$A166)</f>
        <v>122</v>
      </c>
      <c r="K166" s="4">
        <f>SUMIFS(bkrcast_1830to6!$G:$G,bkrcast_1830to6!$F:$F,compare_all!$A166)</f>
        <v>64</v>
      </c>
      <c r="L166" s="6">
        <f t="shared" si="9"/>
        <v>381</v>
      </c>
      <c r="M166" s="2">
        <f t="shared" si="10"/>
        <v>0.40375586854460094</v>
      </c>
      <c r="N166" s="19">
        <f>VLOOKUP($A166,transit_line_attrs!$N$1:$O$626,2,FALSE)</f>
        <v>0</v>
      </c>
      <c r="O166">
        <v>82000</v>
      </c>
    </row>
    <row r="167" spans="1:15" x14ac:dyDescent="0.25">
      <c r="A167" t="s">
        <v>101</v>
      </c>
      <c r="B167" t="str">
        <f>_xlfn.IFNA(VLOOKUP(A167,bkrcast_1530to1830!$F$1:$H$630,3,FALSE),"-")</f>
        <v>LocalBus</v>
      </c>
      <c r="C167" s="3">
        <v>314</v>
      </c>
      <c r="D167" s="4">
        <v>0</v>
      </c>
      <c r="E167" s="4">
        <v>321</v>
      </c>
      <c r="F167" s="4">
        <v>0</v>
      </c>
      <c r="G167" s="5">
        <v>635</v>
      </c>
      <c r="H167" s="3">
        <f>SUMIFS(bkrcast_6to9!$G:$G,bkrcast_6to9!$F:$F,compare_all!$A167)</f>
        <v>2</v>
      </c>
      <c r="I167" s="4">
        <f>SUMIFS(bkrcast_9to1530!$G:$G,bkrcast_9to1530!$F:$F,compare_all!$A167)</f>
        <v>0</v>
      </c>
      <c r="J167" s="4">
        <f>SUMIFS(bkrcast_1530to1830!$G:$G,bkrcast_1530to1830!$F:$F,compare_all!$A167)</f>
        <v>372</v>
      </c>
      <c r="K167" s="4">
        <f>SUMIFS(bkrcast_1830to6!$G:$G,bkrcast_1830to6!$F:$F,compare_all!$A167)</f>
        <v>0</v>
      </c>
      <c r="L167" s="6">
        <f t="shared" si="9"/>
        <v>374</v>
      </c>
      <c r="M167" s="2">
        <f t="shared" si="10"/>
        <v>0.41102362204724407</v>
      </c>
      <c r="N167" s="19">
        <f>VLOOKUP($A167,transit_line_attrs!$N$1:$O$626,2,FALSE)</f>
        <v>0</v>
      </c>
      <c r="O167">
        <v>82500</v>
      </c>
    </row>
    <row r="168" spans="1:15" x14ac:dyDescent="0.25">
      <c r="A168" t="s">
        <v>131</v>
      </c>
      <c r="B168" t="str">
        <f>_xlfn.IFNA(VLOOKUP(A168,bkrcast_1530to1830!$F$1:$H$630,3,FALSE),"-")</f>
        <v>ExpBus</v>
      </c>
      <c r="C168" s="3">
        <v>198</v>
      </c>
      <c r="D168" s="4">
        <v>121.5</v>
      </c>
      <c r="E168" s="4">
        <v>185.5</v>
      </c>
      <c r="F168" s="4">
        <v>116</v>
      </c>
      <c r="G168" s="5">
        <v>621</v>
      </c>
      <c r="H168" s="3">
        <f>SUMIFS(bkrcast_6to9!$G:$G,bkrcast_6to9!$F:$F,compare_all!$A168)</f>
        <v>657</v>
      </c>
      <c r="I168" s="4">
        <f>SUMIFS(bkrcast_9to1530!$G:$G,bkrcast_9to1530!$F:$F,compare_all!$A168)</f>
        <v>455</v>
      </c>
      <c r="J168" s="4">
        <f>SUMIFS(bkrcast_1530to1830!$G:$G,bkrcast_1530to1830!$F:$F,compare_all!$A168)</f>
        <v>481</v>
      </c>
      <c r="K168" s="4">
        <f>SUMIFS(bkrcast_1830to6!$G:$G,bkrcast_1830to6!$F:$F,compare_all!$A168)</f>
        <v>0</v>
      </c>
      <c r="L168" s="6">
        <f t="shared" si="9"/>
        <v>1593</v>
      </c>
      <c r="M168" s="2">
        <f t="shared" si="10"/>
        <v>-1.5652173913043479</v>
      </c>
      <c r="N168" s="19">
        <f>VLOOKUP($A168,transit_line_attrs!$N$1:$O$626,2,FALSE)</f>
        <v>0</v>
      </c>
      <c r="O168">
        <v>83000</v>
      </c>
    </row>
    <row r="169" spans="1:15" x14ac:dyDescent="0.25">
      <c r="A169" t="s">
        <v>144</v>
      </c>
      <c r="B169" t="str">
        <f>_xlfn.IFNA(VLOOKUP(A169,bkrcast_1530to1830!$F$1:$H$630,3,FALSE),"-")</f>
        <v>ExpBus</v>
      </c>
      <c r="C169" s="3">
        <v>201</v>
      </c>
      <c r="D169" s="4">
        <v>0</v>
      </c>
      <c r="E169" s="4">
        <v>266</v>
      </c>
      <c r="F169" s="4">
        <v>154</v>
      </c>
      <c r="G169" s="5">
        <v>621</v>
      </c>
      <c r="H169" s="3">
        <f>SUMIFS(bkrcast_6to9!$G:$G,bkrcast_6to9!$F:$F,compare_all!$A169)</f>
        <v>608</v>
      </c>
      <c r="I169" s="4">
        <f>SUMIFS(bkrcast_9to1530!$G:$G,bkrcast_9to1530!$F:$F,compare_all!$A169)</f>
        <v>0</v>
      </c>
      <c r="J169" s="4">
        <f>SUMIFS(bkrcast_1530to1830!$G:$G,bkrcast_1530to1830!$F:$F,compare_all!$A169)</f>
        <v>408</v>
      </c>
      <c r="K169" s="4">
        <f>SUMIFS(bkrcast_1830to6!$G:$G,bkrcast_1830to6!$F:$F,compare_all!$A169)</f>
        <v>0</v>
      </c>
      <c r="L169" s="6">
        <f t="shared" si="9"/>
        <v>1016</v>
      </c>
      <c r="M169" s="2">
        <f t="shared" si="10"/>
        <v>-0.63607085346215786</v>
      </c>
      <c r="N169" s="19">
        <f>VLOOKUP($A169,transit_line_attrs!$N$1:$O$626,2,FALSE)</f>
        <v>0</v>
      </c>
      <c r="O169">
        <v>83500</v>
      </c>
    </row>
    <row r="170" spans="1:15" x14ac:dyDescent="0.25">
      <c r="A170" t="s">
        <v>276</v>
      </c>
      <c r="B170" t="str">
        <f>_xlfn.IFNA(VLOOKUP(A170,bkrcast_1530to1830!$F$1:$H$630,3,FALSE),"-")</f>
        <v>LocalBus</v>
      </c>
      <c r="C170" s="3">
        <v>130</v>
      </c>
      <c r="D170" s="4">
        <v>302</v>
      </c>
      <c r="E170" s="4">
        <v>115.5</v>
      </c>
      <c r="F170" s="4">
        <v>68.5</v>
      </c>
      <c r="G170" s="5">
        <v>616</v>
      </c>
      <c r="H170" s="3">
        <f>SUMIFS(bkrcast_6to9!$G:$G,bkrcast_6to9!$F:$F,compare_all!$A170)</f>
        <v>156</v>
      </c>
      <c r="I170" s="4">
        <f>SUMIFS(bkrcast_9to1530!$G:$G,bkrcast_9to1530!$F:$F,compare_all!$A170)</f>
        <v>199</v>
      </c>
      <c r="J170" s="4">
        <f>SUMIFS(bkrcast_1530to1830!$G:$G,bkrcast_1530to1830!$F:$F,compare_all!$A170)</f>
        <v>39</v>
      </c>
      <c r="K170" s="4">
        <f>SUMIFS(bkrcast_1830to6!$G:$G,bkrcast_1830to6!$F:$F,compare_all!$A170)</f>
        <v>144</v>
      </c>
      <c r="L170" s="6">
        <f t="shared" si="9"/>
        <v>538</v>
      </c>
      <c r="M170" s="2">
        <f t="shared" si="10"/>
        <v>0.12662337662337661</v>
      </c>
      <c r="N170" s="19">
        <f>VLOOKUP($A170,transit_line_attrs!$N$1:$O$626,2,FALSE)</f>
        <v>0</v>
      </c>
      <c r="O170">
        <v>84000</v>
      </c>
    </row>
    <row r="171" spans="1:15" x14ac:dyDescent="0.25">
      <c r="A171" t="s">
        <v>315</v>
      </c>
      <c r="B171" t="str">
        <f>_xlfn.IFNA(VLOOKUP(A171,bkrcast_1530to1830!$F$1:$H$630,3,FALSE),"-")</f>
        <v>LocalBus</v>
      </c>
      <c r="C171" s="3">
        <v>278</v>
      </c>
      <c r="D171" s="4">
        <v>92</v>
      </c>
      <c r="E171" s="4">
        <v>203.5</v>
      </c>
      <c r="F171" s="4">
        <v>41.5</v>
      </c>
      <c r="G171" s="5">
        <v>615</v>
      </c>
      <c r="H171" s="3">
        <f>SUMIFS(bkrcast_6to9!$G:$G,bkrcast_6to9!$F:$F,compare_all!$A171)</f>
        <v>425</v>
      </c>
      <c r="I171" s="4">
        <f>SUMIFS(bkrcast_9to1530!$G:$G,bkrcast_9to1530!$F:$F,compare_all!$A171)</f>
        <v>161</v>
      </c>
      <c r="J171" s="4">
        <f>SUMIFS(bkrcast_1530to1830!$G:$G,bkrcast_1530to1830!$F:$F,compare_all!$A171)</f>
        <v>261</v>
      </c>
      <c r="K171" s="4">
        <f>SUMIFS(bkrcast_1830to6!$G:$G,bkrcast_1830to6!$F:$F,compare_all!$A171)</f>
        <v>0</v>
      </c>
      <c r="L171" s="6">
        <f t="shared" si="9"/>
        <v>847</v>
      </c>
      <c r="M171" s="2">
        <f t="shared" si="10"/>
        <v>-0.3772357723577236</v>
      </c>
      <c r="N171" s="19">
        <f>VLOOKUP($A171,transit_line_attrs!$N$1:$O$626,2,FALSE)</f>
        <v>1</v>
      </c>
      <c r="O171">
        <v>84500</v>
      </c>
    </row>
    <row r="172" spans="1:15" x14ac:dyDescent="0.25">
      <c r="A172" t="s">
        <v>161</v>
      </c>
      <c r="B172" t="str">
        <f>_xlfn.IFNA(VLOOKUP(A172,bkrcast_1530to1830!$F$1:$H$630,3,FALSE),"-")</f>
        <v>LocalBus</v>
      </c>
      <c r="C172" s="3">
        <v>192</v>
      </c>
      <c r="D172" s="4">
        <v>58.5</v>
      </c>
      <c r="E172" s="4">
        <v>232</v>
      </c>
      <c r="F172" s="4">
        <v>122.5</v>
      </c>
      <c r="G172" s="5">
        <v>605</v>
      </c>
      <c r="H172" s="3">
        <f>SUMIFS(bkrcast_6to9!$G:$G,bkrcast_6to9!$F:$F,compare_all!$A172)</f>
        <v>741</v>
      </c>
      <c r="I172" s="4">
        <f>SUMIFS(bkrcast_9to1530!$G:$G,bkrcast_9to1530!$F:$F,compare_all!$A172)</f>
        <v>0</v>
      </c>
      <c r="J172" s="4">
        <f>SUMIFS(bkrcast_1530to1830!$G:$G,bkrcast_1530to1830!$F:$F,compare_all!$A172)</f>
        <v>525</v>
      </c>
      <c r="K172" s="4">
        <f>SUMIFS(bkrcast_1830to6!$G:$G,bkrcast_1830to6!$F:$F,compare_all!$A172)</f>
        <v>0</v>
      </c>
      <c r="L172" s="6">
        <f t="shared" si="9"/>
        <v>1266</v>
      </c>
      <c r="M172" s="2">
        <f t="shared" si="10"/>
        <v>-1.0925619834710745</v>
      </c>
      <c r="N172" s="19">
        <f>VLOOKUP($A172,transit_line_attrs!$N$1:$O$626,2,FALSE)</f>
        <v>0</v>
      </c>
      <c r="O172">
        <v>85000</v>
      </c>
    </row>
    <row r="173" spans="1:15" x14ac:dyDescent="0.25">
      <c r="A173" t="s">
        <v>216</v>
      </c>
      <c r="B173" t="str">
        <f>_xlfn.IFNA(VLOOKUP(A173,bkrcast_1530to1830!$F$1:$H$630,3,FALSE),"-")</f>
        <v>LocalBus</v>
      </c>
      <c r="C173" s="3">
        <v>231</v>
      </c>
      <c r="D173" s="4">
        <v>68.5</v>
      </c>
      <c r="E173" s="4">
        <v>243.5</v>
      </c>
      <c r="F173" s="4">
        <v>56</v>
      </c>
      <c r="G173" s="5">
        <v>599</v>
      </c>
      <c r="H173" s="3">
        <f>SUMIFS(bkrcast_6to9!$G:$G,bkrcast_6to9!$F:$F,compare_all!$A173)</f>
        <v>536</v>
      </c>
      <c r="I173" s="4">
        <f>SUMIFS(bkrcast_9to1530!$G:$G,bkrcast_9to1530!$F:$F,compare_all!$A173)</f>
        <v>38</v>
      </c>
      <c r="J173" s="4">
        <f>SUMIFS(bkrcast_1530to1830!$G:$G,bkrcast_1530to1830!$F:$F,compare_all!$A173)</f>
        <v>287</v>
      </c>
      <c r="K173" s="4">
        <f>SUMIFS(bkrcast_1830to6!$G:$G,bkrcast_1830to6!$F:$F,compare_all!$A173)</f>
        <v>0</v>
      </c>
      <c r="L173" s="6">
        <f t="shared" si="9"/>
        <v>861</v>
      </c>
      <c r="M173" s="2">
        <f t="shared" si="10"/>
        <v>-0.43739565943238728</v>
      </c>
      <c r="N173" s="19">
        <f>VLOOKUP($A173,transit_line_attrs!$N$1:$O$626,2,FALSE)</f>
        <v>1</v>
      </c>
      <c r="O173">
        <v>85500</v>
      </c>
    </row>
    <row r="174" spans="1:15" x14ac:dyDescent="0.25">
      <c r="A174" t="s">
        <v>82</v>
      </c>
      <c r="B174" t="str">
        <f>_xlfn.IFNA(VLOOKUP(A174,bkrcast_1530to1830!$F$1:$H$630,3,FALSE),"-")</f>
        <v>LocalBus</v>
      </c>
      <c r="C174" s="3">
        <v>183</v>
      </c>
      <c r="D174" s="4">
        <v>268</v>
      </c>
      <c r="E174" s="4">
        <v>115.5</v>
      </c>
      <c r="F174" s="4">
        <v>21.5</v>
      </c>
      <c r="G174" s="5">
        <v>588</v>
      </c>
      <c r="H174" s="3">
        <f>SUMIFS(bkrcast_6to9!$G:$G,bkrcast_6to9!$F:$F,compare_all!$A174)</f>
        <v>66</v>
      </c>
      <c r="I174" s="4">
        <f>SUMIFS(bkrcast_9to1530!$G:$G,bkrcast_9to1530!$F:$F,compare_all!$A174)</f>
        <v>160</v>
      </c>
      <c r="J174" s="4">
        <f>SUMIFS(bkrcast_1530to1830!$G:$G,bkrcast_1530to1830!$F:$F,compare_all!$A174)</f>
        <v>98</v>
      </c>
      <c r="K174" s="4">
        <f>SUMIFS(bkrcast_1830to6!$G:$G,bkrcast_1830to6!$F:$F,compare_all!$A174)</f>
        <v>0</v>
      </c>
      <c r="L174" s="6">
        <f t="shared" si="9"/>
        <v>324</v>
      </c>
      <c r="M174" s="2">
        <f t="shared" si="10"/>
        <v>0.44897959183673469</v>
      </c>
      <c r="N174" s="19">
        <f>VLOOKUP($A174,transit_line_attrs!$N$1:$O$626,2,FALSE)</f>
        <v>0</v>
      </c>
      <c r="O174">
        <v>86000</v>
      </c>
    </row>
    <row r="175" spans="1:15" x14ac:dyDescent="0.25">
      <c r="A175" t="s">
        <v>222</v>
      </c>
      <c r="B175" t="str">
        <f>_xlfn.IFNA(VLOOKUP(A175,bkrcast_1530to1830!$F$1:$H$630,3,FALSE),"-")</f>
        <v>-</v>
      </c>
      <c r="C175" s="3">
        <v>253</v>
      </c>
      <c r="D175" s="4">
        <v>24.5</v>
      </c>
      <c r="E175" s="4">
        <v>271.5</v>
      </c>
      <c r="F175" s="4">
        <v>39</v>
      </c>
      <c r="G175" s="5">
        <v>588</v>
      </c>
      <c r="H175" s="3">
        <f>SUMIFS(bkrcast_6to9!$G:$G,bkrcast_6to9!$F:$F,compare_all!$A175)</f>
        <v>0</v>
      </c>
      <c r="I175" s="4">
        <f>SUMIFS(bkrcast_9to1530!$G:$G,bkrcast_9to1530!$F:$F,compare_all!$A175)</f>
        <v>0</v>
      </c>
      <c r="J175" s="4">
        <f>SUMIFS(bkrcast_1530to1830!$G:$G,bkrcast_1530to1830!$F:$F,compare_all!$A175)</f>
        <v>0</v>
      </c>
      <c r="K175" s="4">
        <f>SUMIFS(bkrcast_1830to6!$G:$G,bkrcast_1830to6!$F:$F,compare_all!$A175)</f>
        <v>0</v>
      </c>
      <c r="L175" s="6">
        <f t="shared" si="9"/>
        <v>0</v>
      </c>
      <c r="M175" s="2">
        <f t="shared" si="10"/>
        <v>1</v>
      </c>
      <c r="N175" s="19" t="e">
        <f>VLOOKUP($A175,transit_line_attrs!$N$1:$O$626,2,FALSE)</f>
        <v>#N/A</v>
      </c>
      <c r="O175">
        <v>86500</v>
      </c>
    </row>
    <row r="176" spans="1:15" x14ac:dyDescent="0.25">
      <c r="A176" t="s">
        <v>282</v>
      </c>
      <c r="B176" t="str">
        <f>_xlfn.IFNA(VLOOKUP(A176,bkrcast_1530to1830!$F$1:$H$630,3,FALSE),"-")</f>
        <v>LocalBus</v>
      </c>
      <c r="C176" s="3">
        <v>109</v>
      </c>
      <c r="D176" s="4">
        <v>314</v>
      </c>
      <c r="E176" s="4">
        <v>127.5</v>
      </c>
      <c r="F176" s="4">
        <v>33.5</v>
      </c>
      <c r="G176" s="5">
        <v>584</v>
      </c>
      <c r="H176" s="3">
        <f>SUMIFS(bkrcast_6to9!$G:$G,bkrcast_6to9!$F:$F,compare_all!$A176)</f>
        <v>14</v>
      </c>
      <c r="I176" s="4">
        <f>SUMIFS(bkrcast_9to1530!$G:$G,bkrcast_9to1530!$F:$F,compare_all!$A176)</f>
        <v>7</v>
      </c>
      <c r="J176" s="4">
        <f>SUMIFS(bkrcast_1530to1830!$G:$G,bkrcast_1530to1830!$F:$F,compare_all!$A176)</f>
        <v>315</v>
      </c>
      <c r="K176" s="4">
        <f>SUMIFS(bkrcast_1830to6!$G:$G,bkrcast_1830to6!$F:$F,compare_all!$A176)</f>
        <v>21</v>
      </c>
      <c r="L176" s="6">
        <f t="shared" si="9"/>
        <v>357</v>
      </c>
      <c r="M176" s="2">
        <f t="shared" si="10"/>
        <v>0.3886986301369863</v>
      </c>
      <c r="N176" s="19">
        <f>VLOOKUP($A176,transit_line_attrs!$N$1:$O$626,2,FALSE)</f>
        <v>0</v>
      </c>
      <c r="O176">
        <v>87000</v>
      </c>
    </row>
    <row r="177" spans="1:15" x14ac:dyDescent="0.25">
      <c r="A177" t="s">
        <v>152</v>
      </c>
      <c r="B177" t="str">
        <f>_xlfn.IFNA(VLOOKUP(A177,bkrcast_1530to1830!$F$1:$H$630,3,FALSE),"-")</f>
        <v>LocalBus</v>
      </c>
      <c r="C177" s="3">
        <v>135</v>
      </c>
      <c r="D177" s="4">
        <v>39</v>
      </c>
      <c r="E177" s="4">
        <v>222.5</v>
      </c>
      <c r="F177" s="4">
        <v>173.5</v>
      </c>
      <c r="G177" s="5">
        <v>570</v>
      </c>
      <c r="H177" s="3">
        <f>SUMIFS(bkrcast_6to9!$G:$G,bkrcast_6to9!$F:$F,compare_all!$A177)</f>
        <v>1061</v>
      </c>
      <c r="I177" s="4">
        <f>SUMIFS(bkrcast_9to1530!$G:$G,bkrcast_9to1530!$F:$F,compare_all!$A177)</f>
        <v>0</v>
      </c>
      <c r="J177" s="4">
        <f>SUMIFS(bkrcast_1530to1830!$G:$G,bkrcast_1530to1830!$F:$F,compare_all!$A177)</f>
        <v>1338</v>
      </c>
      <c r="K177" s="4">
        <f>SUMIFS(bkrcast_1830to6!$G:$G,bkrcast_1830to6!$F:$F,compare_all!$A177)</f>
        <v>0</v>
      </c>
      <c r="L177" s="6">
        <f t="shared" si="9"/>
        <v>2399</v>
      </c>
      <c r="M177" s="2">
        <f t="shared" si="10"/>
        <v>-3.2087719298245614</v>
      </c>
      <c r="N177" s="19">
        <f>VLOOKUP($A177,transit_line_attrs!$N$1:$O$626,2,FALSE)</f>
        <v>0</v>
      </c>
      <c r="O177">
        <v>87500</v>
      </c>
    </row>
    <row r="178" spans="1:15" x14ac:dyDescent="0.25">
      <c r="A178" t="s">
        <v>30</v>
      </c>
      <c r="B178" t="str">
        <f>_xlfn.IFNA(VLOOKUP(A178,bkrcast_1530to1830!$F$1:$H$630,3,FALSE),"-")</f>
        <v>LocalBus</v>
      </c>
      <c r="C178" s="3">
        <v>105</v>
      </c>
      <c r="D178" s="4">
        <v>228.5</v>
      </c>
      <c r="E178" s="4">
        <v>135</v>
      </c>
      <c r="F178" s="4">
        <v>97.5</v>
      </c>
      <c r="G178" s="5">
        <v>566</v>
      </c>
      <c r="H178" s="3">
        <f>SUMIFS(bkrcast_6to9!$G:$G,bkrcast_6to9!$F:$F,compare_all!$A178)</f>
        <v>332</v>
      </c>
      <c r="I178" s="4">
        <f>SUMIFS(bkrcast_9to1530!$G:$G,bkrcast_9to1530!$F:$F,compare_all!$A178)</f>
        <v>338</v>
      </c>
      <c r="J178" s="4">
        <f>SUMIFS(bkrcast_1530to1830!$G:$G,bkrcast_1530to1830!$F:$F,compare_all!$A178)</f>
        <v>271</v>
      </c>
      <c r="K178" s="4">
        <f>SUMIFS(bkrcast_1830to6!$G:$G,bkrcast_1830to6!$F:$F,compare_all!$A178)</f>
        <v>63</v>
      </c>
      <c r="L178" s="6">
        <f t="shared" si="9"/>
        <v>1004</v>
      </c>
      <c r="M178" s="2">
        <f t="shared" si="10"/>
        <v>-0.77385159010600701</v>
      </c>
      <c r="N178" s="19">
        <f>VLOOKUP($A178,transit_line_attrs!$N$1:$O$626,2,FALSE)</f>
        <v>0</v>
      </c>
      <c r="O178">
        <v>88000</v>
      </c>
    </row>
    <row r="179" spans="1:15" x14ac:dyDescent="0.25">
      <c r="A179" t="s">
        <v>18</v>
      </c>
      <c r="B179" t="str">
        <f>_xlfn.IFNA(VLOOKUP(A179,bkrcast_1530to1830!$F$1:$H$630,3,FALSE),"-")</f>
        <v>LocalBus</v>
      </c>
      <c r="C179" s="3">
        <v>85</v>
      </c>
      <c r="D179" s="4">
        <v>250</v>
      </c>
      <c r="E179" s="4">
        <v>142</v>
      </c>
      <c r="F179" s="4">
        <v>82</v>
      </c>
      <c r="G179" s="5">
        <v>559</v>
      </c>
      <c r="H179" s="3">
        <f>SUMIFS(bkrcast_6to9!$G:$G,bkrcast_6to9!$F:$F,compare_all!$A179)</f>
        <v>40</v>
      </c>
      <c r="I179" s="4">
        <f>SUMIFS(bkrcast_9to1530!$G:$G,bkrcast_9to1530!$F:$F,compare_all!$A179)</f>
        <v>110</v>
      </c>
      <c r="J179" s="4">
        <f>SUMIFS(bkrcast_1530to1830!$G:$G,bkrcast_1530to1830!$F:$F,compare_all!$A179)</f>
        <v>112</v>
      </c>
      <c r="K179" s="4">
        <f>SUMIFS(bkrcast_1830to6!$G:$G,bkrcast_1830to6!$F:$F,compare_all!$A179)</f>
        <v>24</v>
      </c>
      <c r="L179" s="6">
        <f t="shared" si="9"/>
        <v>286</v>
      </c>
      <c r="M179" s="2">
        <f t="shared" si="10"/>
        <v>0.48837209302325579</v>
      </c>
      <c r="N179" s="19">
        <f>VLOOKUP($A179,transit_line_attrs!$N$1:$O$626,2,FALSE)</f>
        <v>0</v>
      </c>
      <c r="O179">
        <v>88500</v>
      </c>
    </row>
    <row r="180" spans="1:15" x14ac:dyDescent="0.25">
      <c r="A180" t="s">
        <v>135</v>
      </c>
      <c r="B180" t="str">
        <f>_xlfn.IFNA(VLOOKUP(A180,bkrcast_1530to1830!$F$1:$H$630,3,FALSE),"-")</f>
        <v>LocalBus</v>
      </c>
      <c r="C180" s="3">
        <v>204</v>
      </c>
      <c r="D180" s="4">
        <v>102.5</v>
      </c>
      <c r="E180" s="4">
        <v>177.5</v>
      </c>
      <c r="F180" s="4">
        <v>65</v>
      </c>
      <c r="G180" s="5">
        <v>549</v>
      </c>
      <c r="H180" s="3">
        <f>SUMIFS(bkrcast_6to9!$G:$G,bkrcast_6to9!$F:$F,compare_all!$A180)</f>
        <v>106</v>
      </c>
      <c r="I180" s="4">
        <f>SUMIFS(bkrcast_9to1530!$G:$G,bkrcast_9to1530!$F:$F,compare_all!$A180)</f>
        <v>0</v>
      </c>
      <c r="J180" s="4">
        <f>SUMIFS(bkrcast_1530to1830!$G:$G,bkrcast_1530to1830!$F:$F,compare_all!$A180)</f>
        <v>433</v>
      </c>
      <c r="K180" s="4">
        <f>SUMIFS(bkrcast_1830to6!$G:$G,bkrcast_1830to6!$F:$F,compare_all!$A180)</f>
        <v>0</v>
      </c>
      <c r="L180" s="6">
        <f t="shared" si="9"/>
        <v>539</v>
      </c>
      <c r="M180" s="2">
        <f t="shared" si="10"/>
        <v>1.8214936247723135E-2</v>
      </c>
      <c r="N180" s="19">
        <f>VLOOKUP($A180,transit_line_attrs!$N$1:$O$626,2,FALSE)</f>
        <v>0</v>
      </c>
      <c r="O180">
        <v>89000</v>
      </c>
    </row>
    <row r="181" spans="1:15" x14ac:dyDescent="0.25">
      <c r="A181" t="s">
        <v>310</v>
      </c>
      <c r="B181" t="str">
        <f>_xlfn.IFNA(VLOOKUP(A181,bkrcast_1530to1830!$F$1:$H$630,3,FALSE),"-")</f>
        <v>LocalBus</v>
      </c>
      <c r="C181" s="3">
        <v>230</v>
      </c>
      <c r="D181" s="4">
        <v>121</v>
      </c>
      <c r="E181" s="4">
        <v>185</v>
      </c>
      <c r="F181" s="4">
        <v>12</v>
      </c>
      <c r="G181" s="5">
        <v>548</v>
      </c>
      <c r="H181" s="3">
        <f>SUMIFS(bkrcast_6to9!$G:$G,bkrcast_6to9!$F:$F,compare_all!$A181)</f>
        <v>110</v>
      </c>
      <c r="I181" s="4">
        <f>SUMIFS(bkrcast_9to1530!$G:$G,bkrcast_9to1530!$F:$F,compare_all!$A181)</f>
        <v>28</v>
      </c>
      <c r="J181" s="4">
        <f>SUMIFS(bkrcast_1530to1830!$G:$G,bkrcast_1530to1830!$F:$F,compare_all!$A181)</f>
        <v>141</v>
      </c>
      <c r="K181" s="4">
        <f>SUMIFS(bkrcast_1830to6!$G:$G,bkrcast_1830to6!$F:$F,compare_all!$A181)</f>
        <v>0</v>
      </c>
      <c r="L181" s="6">
        <f t="shared" si="9"/>
        <v>279</v>
      </c>
      <c r="M181" s="2">
        <f t="shared" si="10"/>
        <v>0.49087591240875911</v>
      </c>
      <c r="N181" s="19">
        <f>VLOOKUP($A181,transit_line_attrs!$N$1:$O$626,2,FALSE)</f>
        <v>1</v>
      </c>
      <c r="O181">
        <v>89500</v>
      </c>
    </row>
    <row r="182" spans="1:15" x14ac:dyDescent="0.25">
      <c r="A182" t="s">
        <v>166</v>
      </c>
      <c r="B182" t="str">
        <f>_xlfn.IFNA(VLOOKUP(A182,bkrcast_1530to1830!$F$1:$H$630,3,FALSE),"-")</f>
        <v>LocalBus</v>
      </c>
      <c r="C182" s="3">
        <v>103</v>
      </c>
      <c r="D182" s="4">
        <v>237</v>
      </c>
      <c r="E182" s="4">
        <v>141.5</v>
      </c>
      <c r="F182" s="4">
        <v>65.5</v>
      </c>
      <c r="G182" s="5">
        <v>547</v>
      </c>
      <c r="H182" s="3">
        <f>SUMIFS(bkrcast_6to9!$G:$G,bkrcast_6to9!$F:$F,compare_all!$A182)</f>
        <v>2</v>
      </c>
      <c r="I182" s="4">
        <f>SUMIFS(bkrcast_9to1530!$G:$G,bkrcast_9to1530!$F:$F,compare_all!$A182)</f>
        <v>8.1999999999999993</v>
      </c>
      <c r="J182" s="4">
        <f>SUMIFS(bkrcast_1530to1830!$G:$G,bkrcast_1530to1830!$F:$F,compare_all!$A182)</f>
        <v>22.07</v>
      </c>
      <c r="K182" s="4">
        <f>SUMIFS(bkrcast_1830to6!$G:$G,bkrcast_1830to6!$F:$F,compare_all!$A182)</f>
        <v>0</v>
      </c>
      <c r="L182" s="6">
        <f t="shared" si="9"/>
        <v>32.269999999999996</v>
      </c>
      <c r="M182" s="2">
        <f t="shared" si="10"/>
        <v>0.94100548446069476</v>
      </c>
      <c r="N182" s="19">
        <f>VLOOKUP($A182,transit_line_attrs!$N$1:$O$626,2,FALSE)</f>
        <v>0</v>
      </c>
      <c r="O182">
        <v>90000</v>
      </c>
    </row>
    <row r="183" spans="1:15" x14ac:dyDescent="0.25">
      <c r="A183" t="s">
        <v>319</v>
      </c>
      <c r="B183" t="str">
        <f>_xlfn.IFNA(VLOOKUP(A183,bkrcast_1530to1830!$F$1:$H$630,3,FALSE),"-")</f>
        <v>LocalBus</v>
      </c>
      <c r="C183" s="3">
        <v>229</v>
      </c>
      <c r="D183" s="4">
        <v>62.5</v>
      </c>
      <c r="E183" s="4">
        <v>211.5</v>
      </c>
      <c r="F183" s="4">
        <v>41</v>
      </c>
      <c r="G183" s="5">
        <v>544</v>
      </c>
      <c r="H183" s="3">
        <f>SUMIFS(bkrcast_6to9!$G:$G,bkrcast_6to9!$F:$F,compare_all!$A183)</f>
        <v>149</v>
      </c>
      <c r="I183" s="4">
        <f>SUMIFS(bkrcast_9to1530!$G:$G,bkrcast_9to1530!$F:$F,compare_all!$A183)</f>
        <v>95</v>
      </c>
      <c r="J183" s="4">
        <f>SUMIFS(bkrcast_1530to1830!$G:$G,bkrcast_1530to1830!$F:$F,compare_all!$A183)</f>
        <v>155</v>
      </c>
      <c r="K183" s="4">
        <f>SUMIFS(bkrcast_1830to6!$G:$G,bkrcast_1830to6!$F:$F,compare_all!$A183)</f>
        <v>0</v>
      </c>
      <c r="L183" s="6">
        <f t="shared" si="9"/>
        <v>399</v>
      </c>
      <c r="M183" s="2">
        <f t="shared" si="10"/>
        <v>0.26654411764705882</v>
      </c>
      <c r="N183" s="19">
        <f>VLOOKUP($A183,transit_line_attrs!$N$1:$O$626,2,FALSE)</f>
        <v>1</v>
      </c>
      <c r="O183">
        <v>90500</v>
      </c>
    </row>
    <row r="184" spans="1:15" x14ac:dyDescent="0.25">
      <c r="A184" t="s">
        <v>48</v>
      </c>
      <c r="B184" t="str">
        <f>_xlfn.IFNA(VLOOKUP(A184,bkrcast_1530to1830!$F$1:$H$630,3,FALSE),"-")</f>
        <v>LocalBus</v>
      </c>
      <c r="C184" s="3">
        <v>232</v>
      </c>
      <c r="D184" s="4">
        <v>31</v>
      </c>
      <c r="E184" s="4">
        <v>189.5</v>
      </c>
      <c r="F184" s="4">
        <v>70.5</v>
      </c>
      <c r="G184" s="5">
        <v>523</v>
      </c>
      <c r="H184" s="3">
        <f>SUMIFS(bkrcast_6to9!$G:$G,bkrcast_6to9!$F:$F,compare_all!$A184)</f>
        <v>71</v>
      </c>
      <c r="I184" s="4">
        <f>SUMIFS(bkrcast_9to1530!$G:$G,bkrcast_9to1530!$F:$F,compare_all!$A184)</f>
        <v>0</v>
      </c>
      <c r="J184" s="4">
        <f>SUMIFS(bkrcast_1530to1830!$G:$G,bkrcast_1530to1830!$F:$F,compare_all!$A184)</f>
        <v>194</v>
      </c>
      <c r="K184" s="4">
        <f>SUMIFS(bkrcast_1830to6!$G:$G,bkrcast_1830to6!$F:$F,compare_all!$A184)</f>
        <v>0</v>
      </c>
      <c r="L184" s="6">
        <f t="shared" si="9"/>
        <v>265</v>
      </c>
      <c r="M184" s="2">
        <f t="shared" si="10"/>
        <v>0.49330783938814532</v>
      </c>
      <c r="N184" s="19">
        <f>VLOOKUP($A184,transit_line_attrs!$N$1:$O$626,2,FALSE)</f>
        <v>0</v>
      </c>
      <c r="O184">
        <v>91000</v>
      </c>
    </row>
    <row r="185" spans="1:15" x14ac:dyDescent="0.25">
      <c r="A185" t="s">
        <v>45</v>
      </c>
      <c r="B185" t="str">
        <f>_xlfn.IFNA(VLOOKUP(A185,bkrcast_1530to1830!$F$1:$H$630,3,FALSE),"-")</f>
        <v>LocalBus</v>
      </c>
      <c r="C185" s="3">
        <v>210</v>
      </c>
      <c r="D185" s="4">
        <v>112</v>
      </c>
      <c r="E185" s="4">
        <v>164</v>
      </c>
      <c r="F185" s="4">
        <v>36</v>
      </c>
      <c r="G185" s="5">
        <v>522</v>
      </c>
      <c r="H185" s="3">
        <f>SUMIFS(bkrcast_6to9!$G:$G,bkrcast_6to9!$F:$F,compare_all!$A185)</f>
        <v>158</v>
      </c>
      <c r="I185" s="4">
        <f>SUMIFS(bkrcast_9to1530!$G:$G,bkrcast_9to1530!$F:$F,compare_all!$A185)</f>
        <v>40</v>
      </c>
      <c r="J185" s="4">
        <f>SUMIFS(bkrcast_1530to1830!$G:$G,bkrcast_1530to1830!$F:$F,compare_all!$A185)</f>
        <v>119</v>
      </c>
      <c r="K185" s="4">
        <f>SUMIFS(bkrcast_1830to6!$G:$G,bkrcast_1830to6!$F:$F,compare_all!$A185)</f>
        <v>0</v>
      </c>
      <c r="L185" s="6">
        <f t="shared" si="9"/>
        <v>317</v>
      </c>
      <c r="M185" s="2">
        <f t="shared" si="10"/>
        <v>0.39272030651340994</v>
      </c>
      <c r="N185" s="19">
        <f>VLOOKUP($A185,transit_line_attrs!$N$1:$O$626,2,FALSE)</f>
        <v>0</v>
      </c>
      <c r="O185">
        <v>91500</v>
      </c>
    </row>
    <row r="186" spans="1:15" x14ac:dyDescent="0.25">
      <c r="A186" t="s">
        <v>212</v>
      </c>
      <c r="B186" t="str">
        <f>_xlfn.IFNA(VLOOKUP(A186,bkrcast_1530to1830!$F$1:$H$630,3,FALSE),"-")</f>
        <v>LocalBus</v>
      </c>
      <c r="C186" s="3">
        <v>213</v>
      </c>
      <c r="D186" s="4">
        <v>24.5</v>
      </c>
      <c r="E186" s="4">
        <v>201</v>
      </c>
      <c r="F186" s="4">
        <v>82.5</v>
      </c>
      <c r="G186" s="5">
        <v>521</v>
      </c>
      <c r="H186" s="3">
        <f>SUMIFS(bkrcast_6to9!$G:$G,bkrcast_6to9!$F:$F,compare_all!$A186)</f>
        <v>149</v>
      </c>
      <c r="I186" s="4">
        <f>SUMIFS(bkrcast_9to1530!$G:$G,bkrcast_9to1530!$F:$F,compare_all!$A186)</f>
        <v>0</v>
      </c>
      <c r="J186" s="4">
        <f>SUMIFS(bkrcast_1530to1830!$G:$G,bkrcast_1530to1830!$F:$F,compare_all!$A186)</f>
        <v>346</v>
      </c>
      <c r="K186" s="4">
        <f>SUMIFS(bkrcast_1830to6!$G:$G,bkrcast_1830to6!$F:$F,compare_all!$A186)</f>
        <v>0</v>
      </c>
      <c r="L186" s="6">
        <f t="shared" si="9"/>
        <v>495</v>
      </c>
      <c r="M186" s="2">
        <f t="shared" si="10"/>
        <v>4.9904030710172742E-2</v>
      </c>
      <c r="N186" s="19">
        <f>VLOOKUP($A186,transit_line_attrs!$N$1:$O$626,2,FALSE)</f>
        <v>1</v>
      </c>
      <c r="O186">
        <v>92000</v>
      </c>
    </row>
    <row r="187" spans="1:15" x14ac:dyDescent="0.25">
      <c r="A187" t="s">
        <v>130</v>
      </c>
      <c r="B187" t="str">
        <f>_xlfn.IFNA(VLOOKUP(A187,bkrcast_1530to1830!$F$1:$H$630,3,FALSE),"-")</f>
        <v>ExpBus</v>
      </c>
      <c r="C187" s="3">
        <v>242</v>
      </c>
      <c r="D187" s="4">
        <v>34.5</v>
      </c>
      <c r="E187" s="4">
        <v>160.5</v>
      </c>
      <c r="F187" s="4">
        <v>71</v>
      </c>
      <c r="G187" s="5">
        <v>508</v>
      </c>
      <c r="H187" s="3">
        <f>SUMIFS(bkrcast_6to9!$G:$G,bkrcast_6to9!$F:$F,compare_all!$A187)</f>
        <v>106</v>
      </c>
      <c r="I187" s="4">
        <f>SUMIFS(bkrcast_9to1530!$G:$G,bkrcast_9to1530!$F:$F,compare_all!$A187)</f>
        <v>0</v>
      </c>
      <c r="J187" s="4">
        <f>SUMIFS(bkrcast_1530to1830!$G:$G,bkrcast_1530to1830!$F:$F,compare_all!$A187)</f>
        <v>517</v>
      </c>
      <c r="K187" s="4">
        <f>SUMIFS(bkrcast_1830to6!$G:$G,bkrcast_1830to6!$F:$F,compare_all!$A187)</f>
        <v>0</v>
      </c>
      <c r="L187" s="6">
        <f t="shared" si="9"/>
        <v>623</v>
      </c>
      <c r="M187" s="2">
        <f t="shared" si="10"/>
        <v>-0.2263779527559055</v>
      </c>
      <c r="N187" s="19">
        <f>VLOOKUP($A187,transit_line_attrs!$N$1:$O$626,2,FALSE)</f>
        <v>0</v>
      </c>
      <c r="O187">
        <v>92500</v>
      </c>
    </row>
    <row r="188" spans="1:15" x14ac:dyDescent="0.25">
      <c r="A188" t="s">
        <v>214</v>
      </c>
      <c r="B188" t="str">
        <f>_xlfn.IFNA(VLOOKUP(A188,bkrcast_1530to1830!$F$1:$H$630,3,FALSE),"-")</f>
        <v>-</v>
      </c>
      <c r="C188" s="3">
        <v>269</v>
      </c>
      <c r="D188" s="4">
        <v>31</v>
      </c>
      <c r="E188" s="4">
        <v>178</v>
      </c>
      <c r="F188" s="4">
        <v>29</v>
      </c>
      <c r="G188" s="5">
        <v>507</v>
      </c>
      <c r="H188" s="3">
        <f>SUMIFS(bkrcast_6to9!$G:$G,bkrcast_6to9!$F:$F,compare_all!$A188)</f>
        <v>0</v>
      </c>
      <c r="I188" s="4">
        <f>SUMIFS(bkrcast_9to1530!$G:$G,bkrcast_9to1530!$F:$F,compare_all!$A188)</f>
        <v>0</v>
      </c>
      <c r="J188" s="4">
        <f>SUMIFS(bkrcast_1530to1830!$G:$G,bkrcast_1530to1830!$F:$F,compare_all!$A188)</f>
        <v>0</v>
      </c>
      <c r="K188" s="4">
        <f>SUMIFS(bkrcast_1830to6!$G:$G,bkrcast_1830to6!$F:$F,compare_all!$A188)</f>
        <v>0</v>
      </c>
      <c r="L188" s="6">
        <f t="shared" si="9"/>
        <v>0</v>
      </c>
      <c r="M188" s="2">
        <f t="shared" si="10"/>
        <v>1</v>
      </c>
      <c r="N188" s="19">
        <f>VLOOKUP($A188,transit_line_attrs!$N$1:$O$626,2,FALSE)</f>
        <v>1</v>
      </c>
      <c r="O188">
        <v>93000</v>
      </c>
    </row>
    <row r="189" spans="1:15" x14ac:dyDescent="0.25">
      <c r="A189" t="s">
        <v>245</v>
      </c>
      <c r="B189" t="str">
        <f>_xlfn.IFNA(VLOOKUP(A189,bkrcast_1530to1830!$F$1:$H$630,3,FALSE),"-")</f>
        <v>LocalBus</v>
      </c>
      <c r="C189" s="3">
        <v>77</v>
      </c>
      <c r="D189" s="4">
        <v>248.5</v>
      </c>
      <c r="E189" s="4">
        <v>111</v>
      </c>
      <c r="F189" s="4">
        <v>69.5</v>
      </c>
      <c r="G189" s="5">
        <v>506</v>
      </c>
      <c r="H189" s="3">
        <f>SUMIFS(bkrcast_6to9!$G:$G,bkrcast_6to9!$F:$F,compare_all!$A189)</f>
        <v>46</v>
      </c>
      <c r="I189" s="4">
        <f>SUMIFS(bkrcast_9to1530!$G:$G,bkrcast_9to1530!$F:$F,compare_all!$A189)</f>
        <v>44</v>
      </c>
      <c r="J189" s="4">
        <f>SUMIFS(bkrcast_1530to1830!$G:$G,bkrcast_1530to1830!$F:$F,compare_all!$A189)</f>
        <v>31</v>
      </c>
      <c r="K189" s="4">
        <f>SUMIFS(bkrcast_1830to6!$G:$G,bkrcast_1830to6!$F:$F,compare_all!$A189)</f>
        <v>0</v>
      </c>
      <c r="L189" s="6">
        <f t="shared" si="9"/>
        <v>121</v>
      </c>
      <c r="M189" s="2">
        <f t="shared" si="10"/>
        <v>0.76086956521739135</v>
      </c>
      <c r="N189" s="19">
        <f>VLOOKUP($A189,transit_line_attrs!$N$1:$O$626,2,FALSE)</f>
        <v>0</v>
      </c>
      <c r="O189">
        <v>93500</v>
      </c>
    </row>
    <row r="190" spans="1:15" x14ac:dyDescent="0.25">
      <c r="A190" t="s">
        <v>43</v>
      </c>
      <c r="B190" t="str">
        <f>_xlfn.IFNA(VLOOKUP(A190,bkrcast_1530to1830!$F$1:$H$630,3,FALSE),"-")</f>
        <v>LocalBus</v>
      </c>
      <c r="C190" s="3">
        <v>217</v>
      </c>
      <c r="D190" s="4">
        <v>21</v>
      </c>
      <c r="E190" s="4">
        <v>207</v>
      </c>
      <c r="F190" s="4">
        <v>52</v>
      </c>
      <c r="G190" s="5">
        <v>497</v>
      </c>
      <c r="H190" s="3">
        <f>SUMIFS(bkrcast_6to9!$G:$G,bkrcast_6to9!$F:$F,compare_all!$A190)</f>
        <v>132</v>
      </c>
      <c r="I190" s="4">
        <f>SUMIFS(bkrcast_9to1530!$G:$G,bkrcast_9to1530!$F:$F,compare_all!$A190)</f>
        <v>0</v>
      </c>
      <c r="J190" s="4">
        <f>SUMIFS(bkrcast_1530to1830!$G:$G,bkrcast_1530to1830!$F:$F,compare_all!$A190)</f>
        <v>221</v>
      </c>
      <c r="K190" s="4">
        <f>SUMIFS(bkrcast_1830to6!$G:$G,bkrcast_1830to6!$F:$F,compare_all!$A190)</f>
        <v>0</v>
      </c>
      <c r="L190" s="6">
        <f t="shared" si="9"/>
        <v>353</v>
      </c>
      <c r="M190" s="2">
        <f t="shared" si="10"/>
        <v>0.28973843058350102</v>
      </c>
      <c r="N190" s="19">
        <f>VLOOKUP($A190,transit_line_attrs!$N$1:$O$626,2,FALSE)</f>
        <v>0</v>
      </c>
      <c r="O190">
        <v>94000</v>
      </c>
    </row>
    <row r="191" spans="1:15" x14ac:dyDescent="0.25">
      <c r="A191" t="s">
        <v>307</v>
      </c>
      <c r="B191" t="str">
        <f>_xlfn.IFNA(VLOOKUP(A191,bkrcast_1530to1830!$F$1:$H$630,3,FALSE),"-")</f>
        <v>LocalBus</v>
      </c>
      <c r="C191" s="3">
        <v>130</v>
      </c>
      <c r="D191" s="4">
        <v>170</v>
      </c>
      <c r="E191" s="4">
        <v>127.5</v>
      </c>
      <c r="F191" s="4">
        <v>67.5</v>
      </c>
      <c r="G191" s="5">
        <v>495</v>
      </c>
      <c r="H191" s="3">
        <f>SUMIFS(bkrcast_6to9!$G:$G,bkrcast_6to9!$F:$F,compare_all!$A191)</f>
        <v>409</v>
      </c>
      <c r="I191" s="4">
        <f>SUMIFS(bkrcast_9to1530!$G:$G,bkrcast_9to1530!$F:$F,compare_all!$A191)</f>
        <v>547</v>
      </c>
      <c r="J191" s="4">
        <f>SUMIFS(bkrcast_1530to1830!$G:$G,bkrcast_1530to1830!$F:$F,compare_all!$A191)</f>
        <v>570</v>
      </c>
      <c r="K191" s="4">
        <f>SUMIFS(bkrcast_1830to6!$G:$G,bkrcast_1830to6!$F:$F,compare_all!$A191)</f>
        <v>277</v>
      </c>
      <c r="L191" s="6">
        <f t="shared" si="9"/>
        <v>1803</v>
      </c>
      <c r="M191" s="2">
        <f t="shared" si="10"/>
        <v>-2.6424242424242426</v>
      </c>
      <c r="N191" s="19">
        <f>VLOOKUP($A191,transit_line_attrs!$N$1:$O$626,2,FALSE)</f>
        <v>0</v>
      </c>
      <c r="O191">
        <v>94500</v>
      </c>
    </row>
    <row r="192" spans="1:15" x14ac:dyDescent="0.25">
      <c r="A192" t="s">
        <v>280</v>
      </c>
      <c r="B192" t="str">
        <f>_xlfn.IFNA(VLOOKUP(A192,bkrcast_1530to1830!$F$1:$H$630,3,FALSE),"-")</f>
        <v>LocalBus</v>
      </c>
      <c r="C192" s="3">
        <v>109</v>
      </c>
      <c r="D192" s="4">
        <v>254.5</v>
      </c>
      <c r="E192" s="4">
        <v>108</v>
      </c>
      <c r="F192" s="4">
        <v>21.5</v>
      </c>
      <c r="G192" s="5">
        <v>493</v>
      </c>
      <c r="H192" s="3">
        <f>SUMIFS(bkrcast_6to9!$G:$G,bkrcast_6to9!$F:$F,compare_all!$A192)</f>
        <v>9</v>
      </c>
      <c r="I192" s="4">
        <f>SUMIFS(bkrcast_9to1530!$G:$G,bkrcast_9to1530!$F:$F,compare_all!$A192)</f>
        <v>5.2</v>
      </c>
      <c r="J192" s="4">
        <f>SUMIFS(bkrcast_1530to1830!$G:$G,bkrcast_1530to1830!$F:$F,compare_all!$A192)</f>
        <v>0</v>
      </c>
      <c r="K192" s="4">
        <f>SUMIFS(bkrcast_1830to6!$G:$G,bkrcast_1830to6!$F:$F,compare_all!$A192)</f>
        <v>26</v>
      </c>
      <c r="L192" s="6">
        <f t="shared" si="9"/>
        <v>40.200000000000003</v>
      </c>
      <c r="M192" s="2">
        <f t="shared" si="10"/>
        <v>0.91845841784989857</v>
      </c>
      <c r="N192" s="19">
        <f>VLOOKUP($A192,transit_line_attrs!$N$1:$O$626,2,FALSE)</f>
        <v>0</v>
      </c>
      <c r="O192">
        <v>95000</v>
      </c>
    </row>
    <row r="193" spans="1:15" x14ac:dyDescent="0.25">
      <c r="A193" t="s">
        <v>38</v>
      </c>
      <c r="B193" t="str">
        <f>_xlfn.IFNA(VLOOKUP(A193,bkrcast_1530to1830!$F$1:$H$630,3,FALSE),"-")</f>
        <v>LocalBus</v>
      </c>
      <c r="C193" s="3">
        <v>169</v>
      </c>
      <c r="D193" s="4">
        <v>27</v>
      </c>
      <c r="E193" s="4">
        <v>257.5</v>
      </c>
      <c r="F193" s="4">
        <v>37.5</v>
      </c>
      <c r="G193" s="5">
        <v>491</v>
      </c>
      <c r="H193" s="3">
        <f>SUMIFS(bkrcast_6to9!$G:$G,bkrcast_6to9!$F:$F,compare_all!$A193)</f>
        <v>198</v>
      </c>
      <c r="I193" s="4">
        <f>SUMIFS(bkrcast_9to1530!$G:$G,bkrcast_9to1530!$F:$F,compare_all!$A193)</f>
        <v>0</v>
      </c>
      <c r="J193" s="4">
        <f>SUMIFS(bkrcast_1530to1830!$G:$G,bkrcast_1530to1830!$F:$F,compare_all!$A193)</f>
        <v>287</v>
      </c>
      <c r="K193" s="4">
        <f>SUMIFS(bkrcast_1830to6!$G:$G,bkrcast_1830to6!$F:$F,compare_all!$A193)</f>
        <v>0</v>
      </c>
      <c r="L193" s="6">
        <f t="shared" si="9"/>
        <v>485</v>
      </c>
      <c r="M193" s="2">
        <f t="shared" si="10"/>
        <v>1.2219959266802444E-2</v>
      </c>
      <c r="N193" s="19">
        <f>VLOOKUP($A193,transit_line_attrs!$N$1:$O$626,2,FALSE)</f>
        <v>0</v>
      </c>
      <c r="O193">
        <v>95500</v>
      </c>
    </row>
    <row r="194" spans="1:15" x14ac:dyDescent="0.25">
      <c r="A194" t="s">
        <v>197</v>
      </c>
      <c r="B194" t="str">
        <f>_xlfn.IFNA(VLOOKUP(A194,bkrcast_1530to1830!$F$1:$H$630,3,FALSE),"-")</f>
        <v>LocalBus</v>
      </c>
      <c r="C194" s="3">
        <v>102</v>
      </c>
      <c r="D194" s="4">
        <v>222.5</v>
      </c>
      <c r="E194" s="4">
        <v>109</v>
      </c>
      <c r="F194" s="4">
        <v>57.5</v>
      </c>
      <c r="G194" s="5">
        <v>491</v>
      </c>
      <c r="H194" s="3">
        <f>SUMIFS(bkrcast_6to9!$G:$G,bkrcast_6to9!$F:$F,compare_all!$A194)</f>
        <v>129</v>
      </c>
      <c r="I194" s="4">
        <f>SUMIFS(bkrcast_9to1530!$G:$G,bkrcast_9to1530!$F:$F,compare_all!$A194)</f>
        <v>269</v>
      </c>
      <c r="J194" s="4">
        <f>SUMIFS(bkrcast_1530to1830!$G:$G,bkrcast_1530to1830!$F:$F,compare_all!$A194)</f>
        <v>109</v>
      </c>
      <c r="K194" s="4">
        <f>SUMIFS(bkrcast_1830to6!$G:$G,bkrcast_1830to6!$F:$F,compare_all!$A194)</f>
        <v>0</v>
      </c>
      <c r="L194" s="6">
        <f t="shared" si="9"/>
        <v>507</v>
      </c>
      <c r="M194" s="2">
        <f t="shared" si="10"/>
        <v>-3.2586558044806514E-2</v>
      </c>
      <c r="N194" s="19">
        <f>VLOOKUP($A194,transit_line_attrs!$N$1:$O$626,2,FALSE)</f>
        <v>1</v>
      </c>
      <c r="O194">
        <v>96000</v>
      </c>
    </row>
    <row r="195" spans="1:15" x14ac:dyDescent="0.25">
      <c r="A195" t="s">
        <v>169</v>
      </c>
      <c r="B195" t="str">
        <f>_xlfn.IFNA(VLOOKUP(A195,bkrcast_1530to1830!$F$1:$H$630,3,FALSE),"-")</f>
        <v>LocalBus</v>
      </c>
      <c r="C195" s="3">
        <v>86</v>
      </c>
      <c r="D195" s="4">
        <v>157</v>
      </c>
      <c r="E195" s="4">
        <v>122</v>
      </c>
      <c r="F195" s="4">
        <v>118</v>
      </c>
      <c r="G195" s="5">
        <v>483</v>
      </c>
      <c r="H195" s="3">
        <f>SUMIFS(bkrcast_6to9!$G:$G,bkrcast_6to9!$F:$F,compare_all!$A195)</f>
        <v>60</v>
      </c>
      <c r="I195" s="4">
        <f>SUMIFS(bkrcast_9to1530!$G:$G,bkrcast_9to1530!$F:$F,compare_all!$A195)</f>
        <v>18</v>
      </c>
      <c r="J195" s="4">
        <f>SUMIFS(bkrcast_1530to1830!$G:$G,bkrcast_1530to1830!$F:$F,compare_all!$A195)</f>
        <v>12</v>
      </c>
      <c r="K195" s="4">
        <f>SUMIFS(bkrcast_1830to6!$G:$G,bkrcast_1830to6!$F:$F,compare_all!$A195)</f>
        <v>0</v>
      </c>
      <c r="L195" s="6">
        <f t="shared" si="9"/>
        <v>90</v>
      </c>
      <c r="M195" s="2">
        <f t="shared" si="10"/>
        <v>0.81366459627329191</v>
      </c>
      <c r="N195" s="19">
        <f>VLOOKUP($A195,transit_line_attrs!$N$1:$O$626,2,FALSE)</f>
        <v>0</v>
      </c>
      <c r="O195">
        <v>96500</v>
      </c>
    </row>
    <row r="196" spans="1:15" x14ac:dyDescent="0.25">
      <c r="A196" t="s">
        <v>153</v>
      </c>
      <c r="B196" t="str">
        <f>_xlfn.IFNA(VLOOKUP(A196,bkrcast_1530to1830!$F$1:$H$630,3,FALSE),"-")</f>
        <v>LocalBus</v>
      </c>
      <c r="C196" s="3">
        <v>136</v>
      </c>
      <c r="D196" s="4">
        <v>23.5</v>
      </c>
      <c r="E196" s="4">
        <v>141.5</v>
      </c>
      <c r="F196" s="4">
        <v>178</v>
      </c>
      <c r="G196" s="5">
        <v>479</v>
      </c>
      <c r="H196" s="3">
        <f>SUMIFS(bkrcast_6to9!$G:$G,bkrcast_6to9!$F:$F,compare_all!$A196)</f>
        <v>816</v>
      </c>
      <c r="I196" s="4">
        <f>SUMIFS(bkrcast_9to1530!$G:$G,bkrcast_9to1530!$F:$F,compare_all!$A196)</f>
        <v>0</v>
      </c>
      <c r="J196" s="4">
        <f>SUMIFS(bkrcast_1530to1830!$G:$G,bkrcast_1530to1830!$F:$F,compare_all!$A196)</f>
        <v>555</v>
      </c>
      <c r="K196" s="4">
        <f>SUMIFS(bkrcast_1830to6!$G:$G,bkrcast_1830to6!$F:$F,compare_all!$A196)</f>
        <v>0</v>
      </c>
      <c r="L196" s="6">
        <f t="shared" ref="L196:L259" si="11">SUM(H196:K196)</f>
        <v>1371</v>
      </c>
      <c r="M196" s="2">
        <f t="shared" ref="M196:M259" si="12">(G196-L196)/G196</f>
        <v>-1.8622129436325678</v>
      </c>
      <c r="N196" s="19">
        <f>VLOOKUP($A196,transit_line_attrs!$N$1:$O$626,2,FALSE)</f>
        <v>0</v>
      </c>
      <c r="O196">
        <v>97000</v>
      </c>
    </row>
    <row r="197" spans="1:15" x14ac:dyDescent="0.25">
      <c r="A197" t="s">
        <v>224</v>
      </c>
      <c r="B197" t="str">
        <f>_xlfn.IFNA(VLOOKUP(A197,bkrcast_1530to1830!$F$1:$H$630,3,FALSE),"-")</f>
        <v>ExpBus</v>
      </c>
      <c r="C197" s="3">
        <v>271</v>
      </c>
      <c r="D197" s="4">
        <v>0</v>
      </c>
      <c r="E197" s="4">
        <v>200</v>
      </c>
      <c r="F197" s="4">
        <v>0</v>
      </c>
      <c r="G197" s="5">
        <v>471</v>
      </c>
      <c r="H197" s="3">
        <f>SUMIFS(bkrcast_6to9!$G:$G,bkrcast_6to9!$F:$F,compare_all!$A197)</f>
        <v>30</v>
      </c>
      <c r="I197" s="4">
        <f>SUMIFS(bkrcast_9to1530!$G:$G,bkrcast_9to1530!$F:$F,compare_all!$A197)</f>
        <v>0</v>
      </c>
      <c r="J197" s="4">
        <f>SUMIFS(bkrcast_1530to1830!$G:$G,bkrcast_1530to1830!$F:$F,compare_all!$A197)</f>
        <v>64</v>
      </c>
      <c r="K197" s="4">
        <f>SUMIFS(bkrcast_1830to6!$G:$G,bkrcast_1830to6!$F:$F,compare_all!$A197)</f>
        <v>0</v>
      </c>
      <c r="L197" s="6">
        <f t="shared" si="11"/>
        <v>94</v>
      </c>
      <c r="M197" s="2">
        <f t="shared" si="12"/>
        <v>0.8004246284501062</v>
      </c>
      <c r="N197" s="19">
        <f>VLOOKUP($A197,transit_line_attrs!$N$1:$O$626,2,FALSE)</f>
        <v>1</v>
      </c>
      <c r="O197">
        <v>97500</v>
      </c>
    </row>
    <row r="198" spans="1:15" x14ac:dyDescent="0.25">
      <c r="A198" t="s">
        <v>290</v>
      </c>
      <c r="B198" t="str">
        <f>_xlfn.IFNA(VLOOKUP(A198,bkrcast_1530to1830!$F$1:$H$630,3,FALSE),"-")</f>
        <v>LocalBus</v>
      </c>
      <c r="C198" s="3">
        <v>107</v>
      </c>
      <c r="D198" s="4">
        <v>248</v>
      </c>
      <c r="E198" s="4">
        <v>101.5</v>
      </c>
      <c r="F198" s="4">
        <v>14.5</v>
      </c>
      <c r="G198" s="5">
        <v>471</v>
      </c>
      <c r="H198" s="3">
        <f>SUMIFS(bkrcast_6to9!$G:$G,bkrcast_6to9!$F:$F,compare_all!$A198)</f>
        <v>1263</v>
      </c>
      <c r="I198" s="4">
        <f>SUMIFS(bkrcast_9to1530!$G:$G,bkrcast_9to1530!$F:$F,compare_all!$A198)</f>
        <v>2529</v>
      </c>
      <c r="J198" s="4">
        <f>SUMIFS(bkrcast_1530to1830!$G:$G,bkrcast_1530to1830!$F:$F,compare_all!$A198)</f>
        <v>1383</v>
      </c>
      <c r="K198" s="4">
        <f>SUMIFS(bkrcast_1830to6!$G:$G,bkrcast_1830to6!$F:$F,compare_all!$A198)</f>
        <v>1189</v>
      </c>
      <c r="L198" s="6">
        <f t="shared" si="11"/>
        <v>6364</v>
      </c>
      <c r="M198" s="2">
        <f t="shared" si="12"/>
        <v>-12.511677282377919</v>
      </c>
      <c r="N198" s="19">
        <f>VLOOKUP($A198,transit_line_attrs!$N$1:$O$626,2,FALSE)</f>
        <v>0</v>
      </c>
      <c r="O198">
        <v>98000</v>
      </c>
    </row>
    <row r="199" spans="1:15" x14ac:dyDescent="0.25">
      <c r="A199" t="s">
        <v>33</v>
      </c>
      <c r="B199" t="str">
        <f>_xlfn.IFNA(VLOOKUP(A199,bkrcast_1530to1830!$F$1:$H$630,3,FALSE),"-")</f>
        <v>LocalBus</v>
      </c>
      <c r="C199" s="3">
        <v>240</v>
      </c>
      <c r="D199" s="4">
        <v>20</v>
      </c>
      <c r="E199" s="4">
        <v>184</v>
      </c>
      <c r="F199" s="4">
        <v>20</v>
      </c>
      <c r="G199" s="5">
        <v>464</v>
      </c>
      <c r="H199" s="3">
        <f>SUMIFS(bkrcast_6to9!$G:$G,bkrcast_6to9!$F:$F,compare_all!$A199)</f>
        <v>439</v>
      </c>
      <c r="I199" s="4">
        <f>SUMIFS(bkrcast_9to1530!$G:$G,bkrcast_9to1530!$F:$F,compare_all!$A199)</f>
        <v>0</v>
      </c>
      <c r="J199" s="4">
        <f>SUMIFS(bkrcast_1530to1830!$G:$G,bkrcast_1530to1830!$F:$F,compare_all!$A199)</f>
        <v>78</v>
      </c>
      <c r="K199" s="4">
        <f>SUMIFS(bkrcast_1830to6!$G:$G,bkrcast_1830to6!$F:$F,compare_all!$A199)</f>
        <v>0</v>
      </c>
      <c r="L199" s="6">
        <f t="shared" si="11"/>
        <v>517</v>
      </c>
      <c r="M199" s="2">
        <f t="shared" si="12"/>
        <v>-0.11422413793103449</v>
      </c>
      <c r="N199" s="19">
        <f>VLOOKUP($A199,transit_line_attrs!$N$1:$O$626,2,FALSE)</f>
        <v>0</v>
      </c>
      <c r="O199">
        <v>98500</v>
      </c>
    </row>
    <row r="200" spans="1:15" x14ac:dyDescent="0.25">
      <c r="A200" t="s">
        <v>54</v>
      </c>
      <c r="B200" t="str">
        <f>_xlfn.IFNA(VLOOKUP(A200,bkrcast_1530to1830!$F$1:$H$630,3,FALSE),"-")</f>
        <v>LocalBus</v>
      </c>
      <c r="C200" s="3">
        <v>87</v>
      </c>
      <c r="D200" s="4">
        <v>238</v>
      </c>
      <c r="E200" s="4">
        <v>93.5</v>
      </c>
      <c r="F200" s="4">
        <v>33.5</v>
      </c>
      <c r="G200" s="5">
        <v>452</v>
      </c>
      <c r="H200" s="3">
        <f>SUMIFS(bkrcast_6to9!$G:$G,bkrcast_6to9!$F:$F,compare_all!$A200)</f>
        <v>72</v>
      </c>
      <c r="I200" s="4">
        <f>SUMIFS(bkrcast_9to1530!$G:$G,bkrcast_9to1530!$F:$F,compare_all!$A200)</f>
        <v>113</v>
      </c>
      <c r="J200" s="4">
        <f>SUMIFS(bkrcast_1530to1830!$G:$G,bkrcast_1530to1830!$F:$F,compare_all!$A200)</f>
        <v>273</v>
      </c>
      <c r="K200" s="4">
        <f>SUMIFS(bkrcast_1830to6!$G:$G,bkrcast_1830to6!$F:$F,compare_all!$A200)</f>
        <v>58</v>
      </c>
      <c r="L200" s="6">
        <f t="shared" si="11"/>
        <v>516</v>
      </c>
      <c r="M200" s="2">
        <f t="shared" si="12"/>
        <v>-0.1415929203539823</v>
      </c>
      <c r="N200" s="19">
        <f>VLOOKUP($A200,transit_line_attrs!$N$1:$O$626,2,FALSE)</f>
        <v>0</v>
      </c>
      <c r="O200">
        <v>99000</v>
      </c>
    </row>
    <row r="201" spans="1:15" x14ac:dyDescent="0.25">
      <c r="A201" t="s">
        <v>221</v>
      </c>
      <c r="B201" t="str">
        <f>_xlfn.IFNA(VLOOKUP(A201,bkrcast_1530to1830!$F$1:$H$630,3,FALSE),"-")</f>
        <v>LocalBus</v>
      </c>
      <c r="C201" s="3">
        <v>198</v>
      </c>
      <c r="D201" s="4">
        <v>38</v>
      </c>
      <c r="E201" s="4">
        <v>207</v>
      </c>
      <c r="F201" s="4">
        <v>0</v>
      </c>
      <c r="G201" s="5">
        <v>443</v>
      </c>
      <c r="H201" s="3">
        <f>SUMIFS(bkrcast_6to9!$G:$G,bkrcast_6to9!$F:$F,compare_all!$A201)</f>
        <v>48</v>
      </c>
      <c r="I201" s="4">
        <f>SUMIFS(bkrcast_9to1530!$G:$G,bkrcast_9to1530!$F:$F,compare_all!$A201)</f>
        <v>0</v>
      </c>
      <c r="J201" s="4">
        <f>SUMIFS(bkrcast_1530to1830!$G:$G,bkrcast_1530to1830!$F:$F,compare_all!$A201)</f>
        <v>203</v>
      </c>
      <c r="K201" s="4">
        <f>SUMIFS(bkrcast_1830to6!$G:$G,bkrcast_1830to6!$F:$F,compare_all!$A201)</f>
        <v>0</v>
      </c>
      <c r="L201" s="6">
        <f t="shared" si="11"/>
        <v>251</v>
      </c>
      <c r="M201" s="2">
        <f t="shared" si="12"/>
        <v>0.43340857787810383</v>
      </c>
      <c r="N201" s="19">
        <f>VLOOKUP($A201,transit_line_attrs!$N$1:$O$626,2,FALSE)</f>
        <v>0</v>
      </c>
      <c r="O201">
        <v>99500</v>
      </c>
    </row>
    <row r="202" spans="1:15" x14ac:dyDescent="0.25">
      <c r="A202" t="s">
        <v>279</v>
      </c>
      <c r="B202" t="str">
        <f>_xlfn.IFNA(VLOOKUP(A202,bkrcast_1530to1830!$F$1:$H$630,3,FALSE),"-")</f>
        <v>LocalBus</v>
      </c>
      <c r="C202" s="3">
        <v>74</v>
      </c>
      <c r="D202" s="4">
        <v>239</v>
      </c>
      <c r="E202" s="4">
        <v>100.5</v>
      </c>
      <c r="F202" s="4">
        <v>27.5</v>
      </c>
      <c r="G202" s="5">
        <v>441</v>
      </c>
      <c r="H202" s="3">
        <f>SUMIFS(bkrcast_6to9!$G:$G,bkrcast_6to9!$F:$F,compare_all!$A202)</f>
        <v>1</v>
      </c>
      <c r="I202" s="4">
        <f>SUMIFS(bkrcast_9to1530!$G:$G,bkrcast_9to1530!$F:$F,compare_all!$A202)</f>
        <v>25.2</v>
      </c>
      <c r="J202" s="4">
        <f>SUMIFS(bkrcast_1530to1830!$G:$G,bkrcast_1530to1830!$F:$F,compare_all!$A202)</f>
        <v>30.06</v>
      </c>
      <c r="K202" s="4">
        <f>SUMIFS(bkrcast_1830to6!$G:$G,bkrcast_1830to6!$F:$F,compare_all!$A202)</f>
        <v>48</v>
      </c>
      <c r="L202" s="6">
        <f t="shared" si="11"/>
        <v>104.25999999999999</v>
      </c>
      <c r="M202" s="2">
        <f t="shared" si="12"/>
        <v>0.7635827664399093</v>
      </c>
      <c r="N202" s="19">
        <f>VLOOKUP($A202,transit_line_attrs!$N$1:$O$626,2,FALSE)</f>
        <v>0</v>
      </c>
      <c r="O202">
        <v>100000</v>
      </c>
    </row>
    <row r="203" spans="1:15" x14ac:dyDescent="0.25">
      <c r="A203" t="s">
        <v>15</v>
      </c>
      <c r="B203" t="str">
        <f>_xlfn.IFNA(VLOOKUP(A203,bkrcast_1530to1830!$F$1:$H$630,3,FALSE),"-")</f>
        <v>LocalBus</v>
      </c>
      <c r="C203" s="3">
        <v>109</v>
      </c>
      <c r="D203" s="4">
        <v>165.5</v>
      </c>
      <c r="E203" s="4">
        <v>116</v>
      </c>
      <c r="F203" s="4">
        <v>49.5</v>
      </c>
      <c r="G203" s="5">
        <v>440</v>
      </c>
      <c r="H203" s="3">
        <f>SUMIFS(bkrcast_6to9!$G:$G,bkrcast_6to9!$F:$F,compare_all!$A203)</f>
        <v>309</v>
      </c>
      <c r="I203" s="4">
        <f>SUMIFS(bkrcast_9to1530!$G:$G,bkrcast_9to1530!$F:$F,compare_all!$A203)</f>
        <v>517</v>
      </c>
      <c r="J203" s="4">
        <f>SUMIFS(bkrcast_1530to1830!$G:$G,bkrcast_1530to1830!$F:$F,compare_all!$A203)</f>
        <v>463</v>
      </c>
      <c r="K203" s="4">
        <f>SUMIFS(bkrcast_1830to6!$G:$G,bkrcast_1830to6!$F:$F,compare_all!$A203)</f>
        <v>119</v>
      </c>
      <c r="L203" s="6">
        <f t="shared" si="11"/>
        <v>1408</v>
      </c>
      <c r="M203" s="2">
        <f t="shared" si="12"/>
        <v>-2.2000000000000002</v>
      </c>
      <c r="N203" s="19">
        <f>VLOOKUP($A203,transit_line_attrs!$N$1:$O$626,2,FALSE)</f>
        <v>0</v>
      </c>
      <c r="O203">
        <v>100500</v>
      </c>
    </row>
    <row r="204" spans="1:15" x14ac:dyDescent="0.25">
      <c r="A204" t="s">
        <v>328</v>
      </c>
      <c r="B204" t="str">
        <f>_xlfn.IFNA(VLOOKUP(A204,bkrcast_1530to1830!$F$1:$H$630,3,FALSE),"-")</f>
        <v>LocalBus</v>
      </c>
      <c r="C204" s="3">
        <v>137</v>
      </c>
      <c r="D204" s="4">
        <v>15.5</v>
      </c>
      <c r="E204" s="4">
        <v>179</v>
      </c>
      <c r="F204" s="4">
        <v>101.5</v>
      </c>
      <c r="G204" s="5">
        <v>433</v>
      </c>
      <c r="H204" s="3">
        <f>SUMIFS(bkrcast_6to9!$G:$G,bkrcast_6to9!$F:$F,compare_all!$A204)</f>
        <v>67</v>
      </c>
      <c r="I204" s="4">
        <f>SUMIFS(bkrcast_9to1530!$G:$G,bkrcast_9to1530!$F:$F,compare_all!$A204)</f>
        <v>0</v>
      </c>
      <c r="J204" s="4">
        <f>SUMIFS(bkrcast_1530to1830!$G:$G,bkrcast_1530to1830!$F:$F,compare_all!$A204)</f>
        <v>59</v>
      </c>
      <c r="K204" s="4">
        <f>SUMIFS(bkrcast_1830to6!$G:$G,bkrcast_1830to6!$F:$F,compare_all!$A204)</f>
        <v>0</v>
      </c>
      <c r="L204" s="6">
        <f t="shared" si="11"/>
        <v>126</v>
      </c>
      <c r="M204" s="2">
        <f t="shared" si="12"/>
        <v>0.70900692840646651</v>
      </c>
      <c r="N204" s="19">
        <f>VLOOKUP($A204,transit_line_attrs!$N$1:$O$626,2,FALSE)</f>
        <v>0</v>
      </c>
      <c r="O204">
        <v>101000</v>
      </c>
    </row>
    <row r="205" spans="1:15" x14ac:dyDescent="0.25">
      <c r="A205" t="s">
        <v>215</v>
      </c>
      <c r="B205" t="str">
        <f>_xlfn.IFNA(VLOOKUP(A205,bkrcast_1530to1830!$F$1:$H$630,3,FALSE),"-")</f>
        <v>LocalBus</v>
      </c>
      <c r="C205" s="3">
        <v>159</v>
      </c>
      <c r="D205" s="4">
        <v>19</v>
      </c>
      <c r="E205" s="4">
        <v>219</v>
      </c>
      <c r="F205" s="4">
        <v>32</v>
      </c>
      <c r="G205" s="5">
        <v>429</v>
      </c>
      <c r="H205" s="3">
        <f>SUMIFS(bkrcast_6to9!$G:$G,bkrcast_6to9!$F:$F,compare_all!$A205)</f>
        <v>172</v>
      </c>
      <c r="I205" s="4">
        <f>SUMIFS(bkrcast_9to1530!$G:$G,bkrcast_9to1530!$F:$F,compare_all!$A205)</f>
        <v>0</v>
      </c>
      <c r="J205" s="4">
        <f>SUMIFS(bkrcast_1530to1830!$G:$G,bkrcast_1530to1830!$F:$F,compare_all!$A205)</f>
        <v>225</v>
      </c>
      <c r="K205" s="4">
        <f>SUMIFS(bkrcast_1830to6!$G:$G,bkrcast_1830to6!$F:$F,compare_all!$A205)</f>
        <v>0</v>
      </c>
      <c r="L205" s="6">
        <f t="shared" si="11"/>
        <v>397</v>
      </c>
      <c r="M205" s="2">
        <f t="shared" si="12"/>
        <v>7.4592074592074592E-2</v>
      </c>
      <c r="N205" s="19">
        <f>VLOOKUP($A205,transit_line_attrs!$N$1:$O$626,2,FALSE)</f>
        <v>1</v>
      </c>
      <c r="O205">
        <v>101500</v>
      </c>
    </row>
    <row r="206" spans="1:15" x14ac:dyDescent="0.25">
      <c r="A206" t="s">
        <v>273</v>
      </c>
      <c r="B206" t="str">
        <f>_xlfn.IFNA(VLOOKUP(A206,bkrcast_1530to1830!$F$1:$H$630,3,FALSE),"-")</f>
        <v>LocalBus</v>
      </c>
      <c r="C206" s="3">
        <v>112</v>
      </c>
      <c r="D206" s="4">
        <v>217</v>
      </c>
      <c r="E206" s="4">
        <v>89</v>
      </c>
      <c r="F206" s="4">
        <v>9</v>
      </c>
      <c r="G206" s="5">
        <v>427</v>
      </c>
      <c r="H206" s="3">
        <f>SUMIFS(bkrcast_6to9!$G:$G,bkrcast_6to9!$F:$F,compare_all!$A206)</f>
        <v>9</v>
      </c>
      <c r="I206" s="4">
        <f>SUMIFS(bkrcast_9to1530!$G:$G,bkrcast_9to1530!$F:$F,compare_all!$A206)</f>
        <v>31</v>
      </c>
      <c r="J206" s="4">
        <f>SUMIFS(bkrcast_1530to1830!$G:$G,bkrcast_1530to1830!$F:$F,compare_all!$A206)</f>
        <v>6</v>
      </c>
      <c r="K206" s="4">
        <f>SUMIFS(bkrcast_1830to6!$G:$G,bkrcast_1830to6!$F:$F,compare_all!$A206)</f>
        <v>14</v>
      </c>
      <c r="L206" s="6">
        <f t="shared" si="11"/>
        <v>60</v>
      </c>
      <c r="M206" s="2">
        <f t="shared" si="12"/>
        <v>0.85948477751756436</v>
      </c>
      <c r="N206" s="19">
        <f>VLOOKUP($A206,transit_line_attrs!$N$1:$O$626,2,FALSE)</f>
        <v>0</v>
      </c>
      <c r="O206">
        <v>102000</v>
      </c>
    </row>
    <row r="207" spans="1:15" x14ac:dyDescent="0.25">
      <c r="A207" t="s">
        <v>28</v>
      </c>
      <c r="B207" t="str">
        <f>_xlfn.IFNA(VLOOKUP(A207,bkrcast_1530to1830!$F$1:$H$630,3,FALSE),"-")</f>
        <v>LocalBus</v>
      </c>
      <c r="C207" s="3">
        <v>55</v>
      </c>
      <c r="D207" s="4">
        <v>236</v>
      </c>
      <c r="E207" s="4">
        <v>78</v>
      </c>
      <c r="F207" s="4">
        <v>57</v>
      </c>
      <c r="G207" s="5">
        <v>426</v>
      </c>
      <c r="H207" s="3">
        <f>SUMIFS(bkrcast_6to9!$G:$G,bkrcast_6to9!$F:$F,compare_all!$A207)</f>
        <v>184</v>
      </c>
      <c r="I207" s="4">
        <f>SUMIFS(bkrcast_9to1530!$G:$G,bkrcast_9to1530!$F:$F,compare_all!$A207)</f>
        <v>193</v>
      </c>
      <c r="J207" s="4">
        <f>SUMIFS(bkrcast_1530to1830!$G:$G,bkrcast_1530to1830!$F:$F,compare_all!$A207)</f>
        <v>192</v>
      </c>
      <c r="K207" s="4">
        <f>SUMIFS(bkrcast_1830to6!$G:$G,bkrcast_1830to6!$F:$F,compare_all!$A207)</f>
        <v>117</v>
      </c>
      <c r="L207" s="6">
        <f t="shared" si="11"/>
        <v>686</v>
      </c>
      <c r="M207" s="2">
        <f t="shared" si="12"/>
        <v>-0.61032863849765262</v>
      </c>
      <c r="N207" s="19">
        <f>VLOOKUP($A207,transit_line_attrs!$N$1:$O$626,2,FALSE)</f>
        <v>0</v>
      </c>
      <c r="O207">
        <v>102500</v>
      </c>
    </row>
    <row r="208" spans="1:15" x14ac:dyDescent="0.25">
      <c r="A208" t="s">
        <v>182</v>
      </c>
      <c r="B208" t="str">
        <f>_xlfn.IFNA(VLOOKUP(A208,bkrcast_1530to1830!$F$1:$H$630,3,FALSE),"-")</f>
        <v>-</v>
      </c>
      <c r="C208" s="3">
        <v>161</v>
      </c>
      <c r="D208" s="4">
        <v>0</v>
      </c>
      <c r="E208" s="4">
        <v>209</v>
      </c>
      <c r="F208" s="4">
        <v>42</v>
      </c>
      <c r="G208" s="5">
        <v>412</v>
      </c>
      <c r="H208" s="3">
        <f>SUMIFS(bkrcast_6to9!$G:$G,bkrcast_6to9!$F:$F,compare_all!$A208)</f>
        <v>0</v>
      </c>
      <c r="I208" s="4">
        <f>SUMIFS(bkrcast_9to1530!$G:$G,bkrcast_9to1530!$F:$F,compare_all!$A208)</f>
        <v>0</v>
      </c>
      <c r="J208" s="4">
        <f>SUMIFS(bkrcast_1530to1830!$G:$G,bkrcast_1530to1830!$F:$F,compare_all!$A208)</f>
        <v>0</v>
      </c>
      <c r="K208" s="4">
        <f>SUMIFS(bkrcast_1830to6!$G:$G,bkrcast_1830to6!$F:$F,compare_all!$A208)</f>
        <v>0</v>
      </c>
      <c r="L208" s="6">
        <f t="shared" si="11"/>
        <v>0</v>
      </c>
      <c r="M208" s="2">
        <f t="shared" si="12"/>
        <v>1</v>
      </c>
      <c r="N208" s="19">
        <f>VLOOKUP($A208,transit_line_attrs!$N$1:$O$626,2,FALSE)</f>
        <v>1</v>
      </c>
      <c r="O208">
        <v>103000</v>
      </c>
    </row>
    <row r="209" spans="1:15" x14ac:dyDescent="0.25">
      <c r="A209" t="s">
        <v>202</v>
      </c>
      <c r="B209" t="str">
        <f>_xlfn.IFNA(VLOOKUP(A209,bkrcast_1530to1830!$F$1:$H$630,3,FALSE),"-")</f>
        <v>-</v>
      </c>
      <c r="C209" s="3">
        <v>184</v>
      </c>
      <c r="D209" s="4">
        <v>17.5</v>
      </c>
      <c r="E209" s="4">
        <v>169</v>
      </c>
      <c r="F209" s="4">
        <v>41.5</v>
      </c>
      <c r="G209" s="5">
        <v>412</v>
      </c>
      <c r="H209" s="3">
        <f>SUMIFS(bkrcast_6to9!$G:$G,bkrcast_6to9!$F:$F,compare_all!$A209)</f>
        <v>0</v>
      </c>
      <c r="I209" s="4">
        <f>SUMIFS(bkrcast_9to1530!$G:$G,bkrcast_9to1530!$F:$F,compare_all!$A209)</f>
        <v>0</v>
      </c>
      <c r="J209" s="4">
        <f>SUMIFS(bkrcast_1530to1830!$G:$G,bkrcast_1530to1830!$F:$F,compare_all!$A209)</f>
        <v>0</v>
      </c>
      <c r="K209" s="4">
        <f>SUMIFS(bkrcast_1830to6!$G:$G,bkrcast_1830to6!$F:$F,compare_all!$A209)</f>
        <v>0</v>
      </c>
      <c r="L209" s="6">
        <f t="shared" si="11"/>
        <v>0</v>
      </c>
      <c r="M209" s="2">
        <f t="shared" si="12"/>
        <v>1</v>
      </c>
      <c r="N209" s="19">
        <f>VLOOKUP($A209,transit_line_attrs!$N$1:$O$626,2,FALSE)</f>
        <v>1</v>
      </c>
      <c r="O209">
        <v>103500</v>
      </c>
    </row>
    <row r="210" spans="1:15" x14ac:dyDescent="0.25">
      <c r="A210" t="s">
        <v>154</v>
      </c>
      <c r="B210" t="str">
        <f>_xlfn.IFNA(VLOOKUP(A210,bkrcast_1530to1830!$F$1:$H$630,3,FALSE),"-")</f>
        <v>LocalBus</v>
      </c>
      <c r="C210" s="3">
        <v>184</v>
      </c>
      <c r="D210" s="4">
        <v>20</v>
      </c>
      <c r="E210" s="4">
        <v>165</v>
      </c>
      <c r="F210" s="4">
        <v>41</v>
      </c>
      <c r="G210" s="5">
        <v>410</v>
      </c>
      <c r="H210" s="3">
        <f>SUMIFS(bkrcast_6to9!$G:$G,bkrcast_6to9!$F:$F,compare_all!$A210)</f>
        <v>689</v>
      </c>
      <c r="I210" s="4">
        <f>SUMIFS(bkrcast_9to1530!$G:$G,bkrcast_9to1530!$F:$F,compare_all!$A210)</f>
        <v>1571</v>
      </c>
      <c r="J210" s="4">
        <f>SUMIFS(bkrcast_1530to1830!$G:$G,bkrcast_1530to1830!$F:$F,compare_all!$A210)</f>
        <v>918</v>
      </c>
      <c r="K210" s="4">
        <f>SUMIFS(bkrcast_1830to6!$G:$G,bkrcast_1830to6!$F:$F,compare_all!$A210)</f>
        <v>0</v>
      </c>
      <c r="L210" s="6">
        <f t="shared" si="11"/>
        <v>3178</v>
      </c>
      <c r="M210" s="2">
        <f t="shared" si="12"/>
        <v>-6.7512195121951217</v>
      </c>
      <c r="N210" s="19">
        <f>VLOOKUP($A210,transit_line_attrs!$N$1:$O$626,2,FALSE)</f>
        <v>0</v>
      </c>
      <c r="O210">
        <v>104000</v>
      </c>
    </row>
    <row r="211" spans="1:15" x14ac:dyDescent="0.25">
      <c r="A211" t="s">
        <v>170</v>
      </c>
      <c r="B211" t="str">
        <f>_xlfn.IFNA(VLOOKUP(A211,bkrcast_1530to1830!$F$1:$H$630,3,FALSE),"-")</f>
        <v>LocalBus</v>
      </c>
      <c r="C211" s="3">
        <v>237</v>
      </c>
      <c r="D211" s="4">
        <v>25</v>
      </c>
      <c r="E211" s="4">
        <v>145</v>
      </c>
      <c r="F211" s="4">
        <v>0</v>
      </c>
      <c r="G211" s="5">
        <v>407</v>
      </c>
      <c r="H211" s="3">
        <f>SUMIFS(bkrcast_6to9!$G:$G,bkrcast_6to9!$F:$F,compare_all!$A211)</f>
        <v>247</v>
      </c>
      <c r="I211" s="4">
        <f>SUMIFS(bkrcast_9to1530!$G:$G,bkrcast_9to1530!$F:$F,compare_all!$A211)</f>
        <v>0</v>
      </c>
      <c r="J211" s="4">
        <f>SUMIFS(bkrcast_1530to1830!$G:$G,bkrcast_1530to1830!$F:$F,compare_all!$A211)</f>
        <v>354</v>
      </c>
      <c r="K211" s="4">
        <f>SUMIFS(bkrcast_1830to6!$G:$G,bkrcast_1830to6!$F:$F,compare_all!$A211)</f>
        <v>0</v>
      </c>
      <c r="L211" s="6">
        <f t="shared" si="11"/>
        <v>601</v>
      </c>
      <c r="M211" s="2">
        <f t="shared" si="12"/>
        <v>-0.47665847665847666</v>
      </c>
      <c r="N211" s="19">
        <f>VLOOKUP($A211,transit_line_attrs!$N$1:$O$626,2,FALSE)</f>
        <v>0</v>
      </c>
      <c r="O211">
        <v>104500</v>
      </c>
    </row>
    <row r="212" spans="1:15" x14ac:dyDescent="0.25">
      <c r="A212" t="s">
        <v>183</v>
      </c>
      <c r="B212" t="str">
        <f>_xlfn.IFNA(VLOOKUP(A212,bkrcast_1530to1830!$F$1:$H$630,3,FALSE),"-")</f>
        <v>-</v>
      </c>
      <c r="C212" s="3">
        <v>176</v>
      </c>
      <c r="D212" s="4">
        <v>53.5</v>
      </c>
      <c r="E212" s="4">
        <v>144.5</v>
      </c>
      <c r="F212" s="4">
        <v>31</v>
      </c>
      <c r="G212" s="5">
        <v>405</v>
      </c>
      <c r="H212" s="3">
        <f>SUMIFS(bkrcast_6to9!$G:$G,bkrcast_6to9!$F:$F,compare_all!$A212)</f>
        <v>0</v>
      </c>
      <c r="I212" s="4">
        <f>SUMIFS(bkrcast_9to1530!$G:$G,bkrcast_9to1530!$F:$F,compare_all!$A212)</f>
        <v>0</v>
      </c>
      <c r="J212" s="4">
        <f>SUMIFS(bkrcast_1530to1830!$G:$G,bkrcast_1530to1830!$F:$F,compare_all!$A212)</f>
        <v>0</v>
      </c>
      <c r="K212" s="4">
        <f>SUMIFS(bkrcast_1830to6!$G:$G,bkrcast_1830to6!$F:$F,compare_all!$A212)</f>
        <v>0</v>
      </c>
      <c r="L212" s="6">
        <f t="shared" si="11"/>
        <v>0</v>
      </c>
      <c r="M212" s="2">
        <f t="shared" si="12"/>
        <v>1</v>
      </c>
      <c r="N212" s="19">
        <f>VLOOKUP($A212,transit_line_attrs!$N$1:$O$626,2,FALSE)</f>
        <v>1</v>
      </c>
      <c r="O212">
        <v>105000</v>
      </c>
    </row>
    <row r="213" spans="1:15" x14ac:dyDescent="0.25">
      <c r="A213" t="s">
        <v>148</v>
      </c>
      <c r="B213" t="str">
        <f>_xlfn.IFNA(VLOOKUP(A213,bkrcast_1530to1830!$F$1:$H$630,3,FALSE),"-")</f>
        <v>LocalBus</v>
      </c>
      <c r="C213" s="3">
        <v>170</v>
      </c>
      <c r="D213" s="4">
        <v>44</v>
      </c>
      <c r="E213" s="4">
        <v>161.5</v>
      </c>
      <c r="F213" s="4">
        <v>26.5</v>
      </c>
      <c r="G213" s="5">
        <v>402</v>
      </c>
      <c r="H213" s="3">
        <f>SUMIFS(bkrcast_6to9!$G:$G,bkrcast_6to9!$F:$F,compare_all!$A213)</f>
        <v>245</v>
      </c>
      <c r="I213" s="4">
        <f>SUMIFS(bkrcast_9to1530!$G:$G,bkrcast_9to1530!$F:$F,compare_all!$A213)</f>
        <v>460</v>
      </c>
      <c r="J213" s="4">
        <f>SUMIFS(bkrcast_1530to1830!$G:$G,bkrcast_1530to1830!$F:$F,compare_all!$A213)</f>
        <v>393</v>
      </c>
      <c r="K213" s="4">
        <f>SUMIFS(bkrcast_1830to6!$G:$G,bkrcast_1830to6!$F:$F,compare_all!$A213)</f>
        <v>0</v>
      </c>
      <c r="L213" s="6">
        <f t="shared" si="11"/>
        <v>1098</v>
      </c>
      <c r="M213" s="2">
        <f t="shared" si="12"/>
        <v>-1.7313432835820894</v>
      </c>
      <c r="N213" s="19">
        <f>VLOOKUP($A213,transit_line_attrs!$N$1:$O$626,2,FALSE)</f>
        <v>0</v>
      </c>
      <c r="O213">
        <v>105500</v>
      </c>
    </row>
    <row r="214" spans="1:15" x14ac:dyDescent="0.25">
      <c r="A214" t="s">
        <v>327</v>
      </c>
      <c r="B214" t="str">
        <f>_xlfn.IFNA(VLOOKUP(A214,bkrcast_1530to1830!$F$1:$H$630,3,FALSE),"-")</f>
        <v>LocalBus</v>
      </c>
      <c r="C214" s="3">
        <v>99</v>
      </c>
      <c r="D214" s="4">
        <v>39</v>
      </c>
      <c r="E214" s="4">
        <v>152.5</v>
      </c>
      <c r="F214" s="4">
        <v>108.5</v>
      </c>
      <c r="G214" s="5">
        <v>399</v>
      </c>
      <c r="H214" s="3">
        <f>SUMIFS(bkrcast_6to9!$G:$G,bkrcast_6to9!$F:$F,compare_all!$A214)</f>
        <v>577</v>
      </c>
      <c r="I214" s="4">
        <f>SUMIFS(bkrcast_9to1530!$G:$G,bkrcast_9to1530!$F:$F,compare_all!$A214)</f>
        <v>0</v>
      </c>
      <c r="J214" s="4">
        <f>SUMIFS(bkrcast_1530to1830!$G:$G,bkrcast_1530to1830!$F:$F,compare_all!$A214)</f>
        <v>675</v>
      </c>
      <c r="K214" s="4">
        <f>SUMIFS(bkrcast_1830to6!$G:$G,bkrcast_1830to6!$F:$F,compare_all!$A214)</f>
        <v>0</v>
      </c>
      <c r="L214" s="6">
        <f t="shared" si="11"/>
        <v>1252</v>
      </c>
      <c r="M214" s="2">
        <f t="shared" si="12"/>
        <v>-2.1378446115288221</v>
      </c>
      <c r="N214" s="19">
        <f>VLOOKUP($A214,transit_line_attrs!$N$1:$O$626,2,FALSE)</f>
        <v>0</v>
      </c>
      <c r="O214">
        <v>106000</v>
      </c>
    </row>
    <row r="215" spans="1:15" x14ac:dyDescent="0.25">
      <c r="A215" t="s">
        <v>194</v>
      </c>
      <c r="B215" t="str">
        <f>_xlfn.IFNA(VLOOKUP(A215,bkrcast_1530to1830!$F$1:$H$630,3,FALSE),"-")</f>
        <v>LocalBus</v>
      </c>
      <c r="C215" s="3">
        <v>170</v>
      </c>
      <c r="D215" s="4">
        <v>24</v>
      </c>
      <c r="E215" s="4">
        <v>167.5</v>
      </c>
      <c r="F215" s="4">
        <v>36.5</v>
      </c>
      <c r="G215" s="5">
        <v>398</v>
      </c>
      <c r="H215" s="3">
        <f>SUMIFS(bkrcast_6to9!$G:$G,bkrcast_6to9!$F:$F,compare_all!$A215)</f>
        <v>8</v>
      </c>
      <c r="I215" s="4">
        <f>SUMIFS(bkrcast_9to1530!$G:$G,bkrcast_9to1530!$F:$F,compare_all!$A215)</f>
        <v>0</v>
      </c>
      <c r="J215" s="4">
        <f>SUMIFS(bkrcast_1530to1830!$G:$G,bkrcast_1530to1830!$F:$F,compare_all!$A215)</f>
        <v>16</v>
      </c>
      <c r="K215" s="4">
        <f>SUMIFS(bkrcast_1830to6!$G:$G,bkrcast_1830to6!$F:$F,compare_all!$A215)</f>
        <v>0</v>
      </c>
      <c r="L215" s="6">
        <f t="shared" si="11"/>
        <v>24</v>
      </c>
      <c r="M215" s="2">
        <f t="shared" si="12"/>
        <v>0.93969849246231152</v>
      </c>
      <c r="N215" s="19">
        <f>VLOOKUP($A215,transit_line_attrs!$N$1:$O$626,2,FALSE)</f>
        <v>1</v>
      </c>
      <c r="O215">
        <v>106500</v>
      </c>
    </row>
    <row r="216" spans="1:15" x14ac:dyDescent="0.25">
      <c r="A216" t="s">
        <v>261</v>
      </c>
      <c r="B216" t="str">
        <f>_xlfn.IFNA(VLOOKUP(A216,bkrcast_1530to1830!$F$1:$H$630,3,FALSE),"-")</f>
        <v>ExpBus</v>
      </c>
      <c r="C216" s="3">
        <v>0</v>
      </c>
      <c r="D216" s="4">
        <v>97</v>
      </c>
      <c r="E216" s="4">
        <v>132</v>
      </c>
      <c r="F216" s="4">
        <v>169</v>
      </c>
      <c r="G216" s="5">
        <v>398</v>
      </c>
      <c r="H216" s="3">
        <f>SUMIFS(bkrcast_6to9!$G:$G,bkrcast_6to9!$F:$F,compare_all!$A216)</f>
        <v>8</v>
      </c>
      <c r="I216" s="4">
        <f>SUMIFS(bkrcast_9to1530!$G:$G,bkrcast_9to1530!$F:$F,compare_all!$A216)</f>
        <v>0</v>
      </c>
      <c r="J216" s="4">
        <f>SUMIFS(bkrcast_1530to1830!$G:$G,bkrcast_1530to1830!$F:$F,compare_all!$A216)</f>
        <v>18</v>
      </c>
      <c r="K216" s="4">
        <f>SUMIFS(bkrcast_1830to6!$G:$G,bkrcast_1830to6!$F:$F,compare_all!$A216)</f>
        <v>0</v>
      </c>
      <c r="L216" s="6">
        <f t="shared" si="11"/>
        <v>26</v>
      </c>
      <c r="M216" s="2">
        <f t="shared" si="12"/>
        <v>0.9346733668341709</v>
      </c>
      <c r="N216" s="19">
        <f>VLOOKUP($A216,transit_line_attrs!$N$1:$O$626,2,FALSE)</f>
        <v>1</v>
      </c>
      <c r="O216">
        <v>107000</v>
      </c>
    </row>
    <row r="217" spans="1:15" x14ac:dyDescent="0.25">
      <c r="A217" t="s">
        <v>157</v>
      </c>
      <c r="B217" t="str">
        <f>_xlfn.IFNA(VLOOKUP(A217,bkrcast_1530to1830!$F$1:$H$630,3,FALSE),"-")</f>
        <v>LocalBus</v>
      </c>
      <c r="C217" s="3">
        <v>201</v>
      </c>
      <c r="D217" s="4">
        <v>53</v>
      </c>
      <c r="E217" s="4">
        <v>141</v>
      </c>
      <c r="F217" s="4">
        <v>0</v>
      </c>
      <c r="G217" s="5">
        <v>395</v>
      </c>
      <c r="H217" s="3">
        <f>SUMIFS(bkrcast_6to9!$G:$G,bkrcast_6to9!$F:$F,compare_all!$A217)</f>
        <v>84</v>
      </c>
      <c r="I217" s="4">
        <f>SUMIFS(bkrcast_9to1530!$G:$G,bkrcast_9to1530!$F:$F,compare_all!$A217)</f>
        <v>34</v>
      </c>
      <c r="J217" s="4">
        <f>SUMIFS(bkrcast_1530to1830!$G:$G,bkrcast_1530to1830!$F:$F,compare_all!$A217)</f>
        <v>32</v>
      </c>
      <c r="K217" s="4">
        <f>SUMIFS(bkrcast_1830to6!$G:$G,bkrcast_1830to6!$F:$F,compare_all!$A217)</f>
        <v>0</v>
      </c>
      <c r="L217" s="6">
        <f t="shared" si="11"/>
        <v>150</v>
      </c>
      <c r="M217" s="2">
        <f t="shared" si="12"/>
        <v>0.620253164556962</v>
      </c>
      <c r="N217" s="19">
        <f>VLOOKUP($A217,transit_line_attrs!$N$1:$O$626,2,FALSE)</f>
        <v>1</v>
      </c>
      <c r="O217">
        <v>107500</v>
      </c>
    </row>
    <row r="218" spans="1:15" x14ac:dyDescent="0.25">
      <c r="A218" t="s">
        <v>206</v>
      </c>
      <c r="B218" t="str">
        <f>_xlfn.IFNA(VLOOKUP(A218,bkrcast_1530to1830!$F$1:$H$630,3,FALSE),"-")</f>
        <v>LocalBus</v>
      </c>
      <c r="C218" s="3">
        <v>107</v>
      </c>
      <c r="D218" s="4">
        <v>186</v>
      </c>
      <c r="E218" s="4">
        <v>80</v>
      </c>
      <c r="F218" s="4">
        <v>16</v>
      </c>
      <c r="G218" s="5">
        <v>389</v>
      </c>
      <c r="H218" s="3">
        <f>SUMIFS(bkrcast_6to9!$G:$G,bkrcast_6to9!$F:$F,compare_all!$A218)</f>
        <v>100</v>
      </c>
      <c r="I218" s="4">
        <f>SUMIFS(bkrcast_9to1530!$G:$G,bkrcast_9to1530!$F:$F,compare_all!$A218)</f>
        <v>134</v>
      </c>
      <c r="J218" s="4">
        <f>SUMIFS(bkrcast_1530to1830!$G:$G,bkrcast_1530to1830!$F:$F,compare_all!$A218)</f>
        <v>86</v>
      </c>
      <c r="K218" s="4">
        <f>SUMIFS(bkrcast_1830to6!$G:$G,bkrcast_1830to6!$F:$F,compare_all!$A218)</f>
        <v>0</v>
      </c>
      <c r="L218" s="6">
        <f t="shared" si="11"/>
        <v>320</v>
      </c>
      <c r="M218" s="2">
        <f t="shared" si="12"/>
        <v>0.17737789203084833</v>
      </c>
      <c r="N218" s="19">
        <f>VLOOKUP($A218,transit_line_attrs!$N$1:$O$626,2,FALSE)</f>
        <v>1</v>
      </c>
      <c r="O218">
        <v>108000</v>
      </c>
    </row>
    <row r="219" spans="1:15" x14ac:dyDescent="0.25">
      <c r="A219" t="s">
        <v>228</v>
      </c>
      <c r="B219" t="str">
        <f>_xlfn.IFNA(VLOOKUP(A219,bkrcast_1530to1830!$F$1:$H$630,3,FALSE),"-")</f>
        <v>LocalBus</v>
      </c>
      <c r="C219" s="3">
        <v>110</v>
      </c>
      <c r="D219" s="4">
        <v>188.5</v>
      </c>
      <c r="E219" s="4">
        <v>59.5</v>
      </c>
      <c r="F219" s="4">
        <v>15</v>
      </c>
      <c r="G219" s="5">
        <v>373</v>
      </c>
      <c r="H219" s="3">
        <f>SUMIFS(bkrcast_6to9!$G:$G,bkrcast_6to9!$F:$F,compare_all!$A219)</f>
        <v>6</v>
      </c>
      <c r="I219" s="4">
        <f>SUMIFS(bkrcast_9to1530!$G:$G,bkrcast_9to1530!$F:$F,compare_all!$A219)</f>
        <v>12</v>
      </c>
      <c r="J219" s="4">
        <f>SUMIFS(bkrcast_1530to1830!$G:$G,bkrcast_1530to1830!$F:$F,compare_all!$A219)</f>
        <v>8</v>
      </c>
      <c r="K219" s="4">
        <f>SUMIFS(bkrcast_1830to6!$G:$G,bkrcast_1830to6!$F:$F,compare_all!$A219)</f>
        <v>0</v>
      </c>
      <c r="L219" s="6">
        <f t="shared" si="11"/>
        <v>26</v>
      </c>
      <c r="M219" s="2">
        <f t="shared" si="12"/>
        <v>0.93029490616621979</v>
      </c>
      <c r="N219" s="19">
        <f>VLOOKUP($A219,transit_line_attrs!$N$1:$O$626,2,FALSE)</f>
        <v>0</v>
      </c>
      <c r="O219">
        <v>108500</v>
      </c>
    </row>
    <row r="220" spans="1:15" x14ac:dyDescent="0.25">
      <c r="A220" t="s">
        <v>120</v>
      </c>
      <c r="B220" t="str">
        <f>_xlfn.IFNA(VLOOKUP(A220,bkrcast_1530to1830!$F$1:$H$630,3,FALSE),"-")</f>
        <v>LocalBus</v>
      </c>
      <c r="C220" s="3">
        <v>153</v>
      </c>
      <c r="D220" s="4">
        <v>66.5</v>
      </c>
      <c r="E220" s="4">
        <v>131.5</v>
      </c>
      <c r="F220" s="4">
        <v>6</v>
      </c>
      <c r="G220" s="5">
        <v>357</v>
      </c>
      <c r="H220" s="3">
        <f>SUMIFS(bkrcast_6to9!$G:$G,bkrcast_6to9!$F:$F,compare_all!$A220)</f>
        <v>25</v>
      </c>
      <c r="I220" s="4">
        <f>SUMIFS(bkrcast_9to1530!$G:$G,bkrcast_9to1530!$F:$F,compare_all!$A220)</f>
        <v>39</v>
      </c>
      <c r="J220" s="4">
        <f>SUMIFS(bkrcast_1530to1830!$G:$G,bkrcast_1530to1830!$F:$F,compare_all!$A220)</f>
        <v>11</v>
      </c>
      <c r="K220" s="4">
        <f>SUMIFS(bkrcast_1830to6!$G:$G,bkrcast_1830to6!$F:$F,compare_all!$A220)</f>
        <v>0</v>
      </c>
      <c r="L220" s="6">
        <f t="shared" si="11"/>
        <v>75</v>
      </c>
      <c r="M220" s="2">
        <f t="shared" si="12"/>
        <v>0.78991596638655459</v>
      </c>
      <c r="N220" s="19">
        <f>VLOOKUP($A220,transit_line_attrs!$N$1:$O$626,2,FALSE)</f>
        <v>0</v>
      </c>
      <c r="O220">
        <v>109000</v>
      </c>
    </row>
    <row r="221" spans="1:15" x14ac:dyDescent="0.25">
      <c r="A221" t="s">
        <v>246</v>
      </c>
      <c r="B221" t="str">
        <f>_xlfn.IFNA(VLOOKUP(A221,bkrcast_1530to1830!$F$1:$H$630,3,FALSE),"-")</f>
        <v>LocalBus</v>
      </c>
      <c r="C221" s="3">
        <v>69</v>
      </c>
      <c r="D221" s="4">
        <v>191.5</v>
      </c>
      <c r="E221" s="4">
        <v>85.5</v>
      </c>
      <c r="F221" s="4">
        <v>11</v>
      </c>
      <c r="G221" s="5">
        <v>357</v>
      </c>
      <c r="H221" s="3">
        <f>SUMIFS(bkrcast_6to9!$G:$G,bkrcast_6to9!$F:$F,compare_all!$A221)</f>
        <v>75</v>
      </c>
      <c r="I221" s="4">
        <f>SUMIFS(bkrcast_9to1530!$G:$G,bkrcast_9to1530!$F:$F,compare_all!$A221)</f>
        <v>283</v>
      </c>
      <c r="J221" s="4">
        <f>SUMIFS(bkrcast_1530to1830!$G:$G,bkrcast_1530to1830!$F:$F,compare_all!$A221)</f>
        <v>260</v>
      </c>
      <c r="K221" s="4">
        <f>SUMIFS(bkrcast_1830to6!$G:$G,bkrcast_1830to6!$F:$F,compare_all!$A221)</f>
        <v>0</v>
      </c>
      <c r="L221" s="6">
        <f t="shared" si="11"/>
        <v>618</v>
      </c>
      <c r="M221" s="2">
        <f t="shared" si="12"/>
        <v>-0.73109243697478987</v>
      </c>
      <c r="N221" s="19">
        <f>VLOOKUP($A221,transit_line_attrs!$N$1:$O$626,2,FALSE)</f>
        <v>0</v>
      </c>
      <c r="O221">
        <v>109500</v>
      </c>
    </row>
    <row r="222" spans="1:15" x14ac:dyDescent="0.25">
      <c r="A222" t="s">
        <v>53</v>
      </c>
      <c r="B222" t="str">
        <f>_xlfn.IFNA(VLOOKUP(A222,bkrcast_1530to1830!$F$1:$H$630,3,FALSE),"-")</f>
        <v>LocalBus</v>
      </c>
      <c r="C222" s="3">
        <v>52</v>
      </c>
      <c r="D222" s="4">
        <v>181</v>
      </c>
      <c r="E222" s="4">
        <v>90.5</v>
      </c>
      <c r="F222" s="4">
        <v>32.5</v>
      </c>
      <c r="G222" s="5">
        <v>356</v>
      </c>
      <c r="H222" s="3">
        <f>SUMIFS(bkrcast_6to9!$G:$G,bkrcast_6to9!$F:$F,compare_all!$A222)</f>
        <v>3</v>
      </c>
      <c r="I222" s="4">
        <f>SUMIFS(bkrcast_9to1530!$G:$G,bkrcast_9to1530!$F:$F,compare_all!$A222)</f>
        <v>2</v>
      </c>
      <c r="J222" s="4">
        <f>SUMIFS(bkrcast_1530to1830!$G:$G,bkrcast_1530to1830!$F:$F,compare_all!$A222)</f>
        <v>0.1</v>
      </c>
      <c r="K222" s="4">
        <f>SUMIFS(bkrcast_1830to6!$G:$G,bkrcast_1830to6!$F:$F,compare_all!$A222)</f>
        <v>0</v>
      </c>
      <c r="L222" s="6">
        <f t="shared" si="11"/>
        <v>5.0999999999999996</v>
      </c>
      <c r="M222" s="2">
        <f t="shared" si="12"/>
        <v>0.98567415730337071</v>
      </c>
      <c r="N222" s="19">
        <f>VLOOKUP($A222,transit_line_attrs!$N$1:$O$626,2,FALSE)</f>
        <v>0</v>
      </c>
      <c r="O222">
        <v>110000</v>
      </c>
    </row>
    <row r="223" spans="1:15" x14ac:dyDescent="0.25">
      <c r="A223" t="s">
        <v>103</v>
      </c>
      <c r="B223" t="str">
        <f>_xlfn.IFNA(VLOOKUP(A223,bkrcast_1530to1830!$F$1:$H$630,3,FALSE),"-")</f>
        <v>LocalBus</v>
      </c>
      <c r="C223" s="3">
        <v>156</v>
      </c>
      <c r="D223" s="4">
        <v>17</v>
      </c>
      <c r="E223" s="4">
        <v>182</v>
      </c>
      <c r="F223" s="4">
        <v>0</v>
      </c>
      <c r="G223" s="5">
        <v>355</v>
      </c>
      <c r="H223" s="3">
        <f>SUMIFS(bkrcast_6to9!$G:$G,bkrcast_6to9!$F:$F,compare_all!$A223)</f>
        <v>2</v>
      </c>
      <c r="I223" s="4">
        <f>SUMIFS(bkrcast_9to1530!$G:$G,bkrcast_9to1530!$F:$F,compare_all!$A223)</f>
        <v>0</v>
      </c>
      <c r="J223" s="4">
        <f>SUMIFS(bkrcast_1530to1830!$G:$G,bkrcast_1530to1830!$F:$F,compare_all!$A223)</f>
        <v>269</v>
      </c>
      <c r="K223" s="4">
        <f>SUMIFS(bkrcast_1830to6!$G:$G,bkrcast_1830to6!$F:$F,compare_all!$A223)</f>
        <v>0</v>
      </c>
      <c r="L223" s="6">
        <f t="shared" si="11"/>
        <v>271</v>
      </c>
      <c r="M223" s="2">
        <f t="shared" si="12"/>
        <v>0.23661971830985915</v>
      </c>
      <c r="N223" s="19">
        <f>VLOOKUP($A223,transit_line_attrs!$N$1:$O$626,2,FALSE)</f>
        <v>0</v>
      </c>
      <c r="O223">
        <v>110500</v>
      </c>
    </row>
    <row r="224" spans="1:15" x14ac:dyDescent="0.25">
      <c r="A224" t="s">
        <v>186</v>
      </c>
      <c r="B224" t="str">
        <f>_xlfn.IFNA(VLOOKUP(A224,bkrcast_1530to1830!$F$1:$H$630,3,FALSE),"-")</f>
        <v>-</v>
      </c>
      <c r="C224" s="3">
        <v>111</v>
      </c>
      <c r="D224" s="4">
        <v>15.5</v>
      </c>
      <c r="E224" s="4">
        <v>161</v>
      </c>
      <c r="F224" s="4">
        <v>66.5</v>
      </c>
      <c r="G224" s="5">
        <v>354</v>
      </c>
      <c r="H224" s="3">
        <f>SUMIFS(bkrcast_6to9!$G:$G,bkrcast_6to9!$F:$F,compare_all!$A224)</f>
        <v>0</v>
      </c>
      <c r="I224" s="4">
        <f>SUMIFS(bkrcast_9to1530!$G:$G,bkrcast_9to1530!$F:$F,compare_all!$A224)</f>
        <v>0</v>
      </c>
      <c r="J224" s="4">
        <f>SUMIFS(bkrcast_1530to1830!$G:$G,bkrcast_1530to1830!$F:$F,compare_all!$A224)</f>
        <v>0</v>
      </c>
      <c r="K224" s="4">
        <f>SUMIFS(bkrcast_1830to6!$G:$G,bkrcast_1830to6!$F:$F,compare_all!$A224)</f>
        <v>0</v>
      </c>
      <c r="L224" s="6">
        <f t="shared" si="11"/>
        <v>0</v>
      </c>
      <c r="M224" s="2">
        <f t="shared" si="12"/>
        <v>1</v>
      </c>
      <c r="N224" s="19" t="e">
        <f>VLOOKUP($A224,transit_line_attrs!$N$1:$O$626,2,FALSE)</f>
        <v>#N/A</v>
      </c>
      <c r="O224">
        <v>111000</v>
      </c>
    </row>
    <row r="225" spans="1:15" x14ac:dyDescent="0.25">
      <c r="A225" t="s">
        <v>287</v>
      </c>
      <c r="B225" t="str">
        <f>_xlfn.IFNA(VLOOKUP(A225,bkrcast_1530to1830!$F$1:$H$630,3,FALSE),"-")</f>
        <v>LocalBus</v>
      </c>
      <c r="C225" s="3">
        <v>54</v>
      </c>
      <c r="D225" s="4">
        <v>198</v>
      </c>
      <c r="E225" s="4">
        <v>85.5</v>
      </c>
      <c r="F225" s="4">
        <v>12.5</v>
      </c>
      <c r="G225" s="5">
        <v>350</v>
      </c>
      <c r="H225" s="3">
        <f>SUMIFS(bkrcast_6to9!$G:$G,bkrcast_6to9!$F:$F,compare_all!$A225)</f>
        <v>44</v>
      </c>
      <c r="I225" s="4">
        <f>SUMIFS(bkrcast_9to1530!$G:$G,bkrcast_9to1530!$F:$F,compare_all!$A225)</f>
        <v>22</v>
      </c>
      <c r="J225" s="4">
        <f>SUMIFS(bkrcast_1530to1830!$G:$G,bkrcast_1530to1830!$F:$F,compare_all!$A225)</f>
        <v>6</v>
      </c>
      <c r="K225" s="4">
        <f>SUMIFS(bkrcast_1830to6!$G:$G,bkrcast_1830to6!$F:$F,compare_all!$A225)</f>
        <v>17</v>
      </c>
      <c r="L225" s="6">
        <f t="shared" si="11"/>
        <v>89</v>
      </c>
      <c r="M225" s="2">
        <f t="shared" si="12"/>
        <v>0.74571428571428566</v>
      </c>
      <c r="N225" s="19">
        <f>VLOOKUP($A225,transit_line_attrs!$N$1:$O$626,2,FALSE)</f>
        <v>0</v>
      </c>
      <c r="O225">
        <v>111500</v>
      </c>
    </row>
    <row r="226" spans="1:15" x14ac:dyDescent="0.25">
      <c r="A226" t="s">
        <v>16</v>
      </c>
      <c r="B226" t="str">
        <f>_xlfn.IFNA(VLOOKUP(A226,bkrcast_1530to1830!$F$1:$H$630,3,FALSE),"-")</f>
        <v>LocalBus</v>
      </c>
      <c r="C226" s="3">
        <v>83</v>
      </c>
      <c r="D226" s="4">
        <v>125</v>
      </c>
      <c r="E226" s="4">
        <v>82.5</v>
      </c>
      <c r="F226" s="4">
        <v>51.5</v>
      </c>
      <c r="G226" s="5">
        <v>342</v>
      </c>
      <c r="H226" s="3">
        <f>SUMIFS(bkrcast_6to9!$G:$G,bkrcast_6to9!$F:$F,compare_all!$A226)</f>
        <v>15</v>
      </c>
      <c r="I226" s="4">
        <f>SUMIFS(bkrcast_9to1530!$G:$G,bkrcast_9to1530!$F:$F,compare_all!$A226)</f>
        <v>45</v>
      </c>
      <c r="J226" s="4">
        <f>SUMIFS(bkrcast_1530to1830!$G:$G,bkrcast_1530to1830!$F:$F,compare_all!$A226)</f>
        <v>72</v>
      </c>
      <c r="K226" s="4">
        <f>SUMIFS(bkrcast_1830to6!$G:$G,bkrcast_1830to6!$F:$F,compare_all!$A226)</f>
        <v>8</v>
      </c>
      <c r="L226" s="6">
        <f t="shared" si="11"/>
        <v>140</v>
      </c>
      <c r="M226" s="2">
        <f t="shared" si="12"/>
        <v>0.59064327485380119</v>
      </c>
      <c r="N226" s="19">
        <f>VLOOKUP($A226,transit_line_attrs!$N$1:$O$626,2,FALSE)</f>
        <v>0</v>
      </c>
      <c r="O226">
        <v>112000</v>
      </c>
    </row>
    <row r="227" spans="1:15" x14ac:dyDescent="0.25">
      <c r="A227" t="s">
        <v>55</v>
      </c>
      <c r="B227" t="str">
        <f>_xlfn.IFNA(VLOOKUP(A227,bkrcast_1530to1830!$F$1:$H$630,3,FALSE),"-")</f>
        <v>LocalBus</v>
      </c>
      <c r="C227" s="3">
        <v>33</v>
      </c>
      <c r="D227" s="4">
        <v>208</v>
      </c>
      <c r="E227" s="4">
        <v>82</v>
      </c>
      <c r="F227" s="4">
        <v>18</v>
      </c>
      <c r="G227" s="5">
        <v>341</v>
      </c>
      <c r="H227" s="3">
        <f>SUMIFS(bkrcast_6to9!$G:$G,bkrcast_6to9!$F:$F,compare_all!$A227)</f>
        <v>0</v>
      </c>
      <c r="I227" s="4">
        <f>SUMIFS(bkrcast_9to1530!$G:$G,bkrcast_9to1530!$F:$F,compare_all!$A227)</f>
        <v>0</v>
      </c>
      <c r="J227" s="4">
        <f>SUMIFS(bkrcast_1530to1830!$G:$G,bkrcast_1530to1830!$F:$F,compare_all!$A227)</f>
        <v>0</v>
      </c>
      <c r="K227" s="4">
        <f>SUMIFS(bkrcast_1830to6!$G:$G,bkrcast_1830to6!$F:$F,compare_all!$A227)</f>
        <v>30</v>
      </c>
      <c r="L227" s="6">
        <f t="shared" si="11"/>
        <v>30</v>
      </c>
      <c r="M227" s="2">
        <f t="shared" si="12"/>
        <v>0.91202346041055715</v>
      </c>
      <c r="N227" s="19">
        <f>VLOOKUP($A227,transit_line_attrs!$N$1:$O$626,2,FALSE)</f>
        <v>0</v>
      </c>
      <c r="O227">
        <v>112500</v>
      </c>
    </row>
    <row r="228" spans="1:15" x14ac:dyDescent="0.25">
      <c r="A228" t="s">
        <v>244</v>
      </c>
      <c r="B228" t="str">
        <f>_xlfn.IFNA(VLOOKUP(A228,bkrcast_1530to1830!$F$1:$H$630,3,FALSE),"-")</f>
        <v>LocalBus</v>
      </c>
      <c r="C228" s="3">
        <v>49</v>
      </c>
      <c r="D228" s="4">
        <v>154</v>
      </c>
      <c r="E228" s="4">
        <v>74.5</v>
      </c>
      <c r="F228" s="4">
        <v>58.5</v>
      </c>
      <c r="G228" s="5">
        <v>336</v>
      </c>
      <c r="H228" s="3">
        <f>SUMIFS(bkrcast_6to9!$G:$G,bkrcast_6to9!$F:$F,compare_all!$A228)</f>
        <v>0</v>
      </c>
      <c r="I228" s="4">
        <f>SUMIFS(bkrcast_9to1530!$G:$G,bkrcast_9to1530!$F:$F,compare_all!$A228)</f>
        <v>0</v>
      </c>
      <c r="J228" s="4">
        <f>SUMIFS(bkrcast_1530to1830!$G:$G,bkrcast_1530to1830!$F:$F,compare_all!$A228)</f>
        <v>0</v>
      </c>
      <c r="K228" s="4">
        <f>SUMIFS(bkrcast_1830to6!$G:$G,bkrcast_1830to6!$F:$F,compare_all!$A228)</f>
        <v>0</v>
      </c>
      <c r="L228" s="6">
        <f t="shared" si="11"/>
        <v>0</v>
      </c>
      <c r="M228" s="2">
        <f t="shared" si="12"/>
        <v>1</v>
      </c>
      <c r="N228" s="19">
        <f>VLOOKUP($A228,transit_line_attrs!$N$1:$O$626,2,FALSE)</f>
        <v>0</v>
      </c>
      <c r="O228">
        <v>113000</v>
      </c>
    </row>
    <row r="229" spans="1:15" x14ac:dyDescent="0.25">
      <c r="A229" t="s">
        <v>174</v>
      </c>
      <c r="B229" t="str">
        <f>_xlfn.IFNA(VLOOKUP(A229,bkrcast_1530to1830!$F$1:$H$630,3,FALSE),"-")</f>
        <v>-</v>
      </c>
      <c r="C229" s="3">
        <v>56</v>
      </c>
      <c r="D229" s="4">
        <v>173.5</v>
      </c>
      <c r="E229" s="4">
        <v>85</v>
      </c>
      <c r="F229" s="4">
        <v>16.5</v>
      </c>
      <c r="G229" s="5">
        <v>331</v>
      </c>
      <c r="H229" s="3">
        <f>SUMIFS(bkrcast_6to9!$G:$G,bkrcast_6to9!$F:$F,compare_all!$A229)</f>
        <v>0</v>
      </c>
      <c r="I229" s="4">
        <f>SUMIFS(bkrcast_9to1530!$G:$G,bkrcast_9to1530!$F:$F,compare_all!$A229)</f>
        <v>38</v>
      </c>
      <c r="J229" s="4">
        <f>SUMIFS(bkrcast_1530to1830!$G:$G,bkrcast_1530to1830!$F:$F,compare_all!$A229)</f>
        <v>0</v>
      </c>
      <c r="K229" s="4">
        <f>SUMIFS(bkrcast_1830to6!$G:$G,bkrcast_1830to6!$F:$F,compare_all!$A229)</f>
        <v>0</v>
      </c>
      <c r="L229" s="6">
        <f t="shared" si="11"/>
        <v>38</v>
      </c>
      <c r="M229" s="2">
        <f t="shared" si="12"/>
        <v>0.88519637462235645</v>
      </c>
      <c r="N229" s="19" t="e">
        <f>VLOOKUP($A229,transit_line_attrs!$N$1:$O$626,2,FALSE)</f>
        <v>#N/A</v>
      </c>
      <c r="O229">
        <v>113500</v>
      </c>
    </row>
    <row r="230" spans="1:15" x14ac:dyDescent="0.25">
      <c r="A230" t="s">
        <v>230</v>
      </c>
      <c r="B230" t="str">
        <f>_xlfn.IFNA(VLOOKUP(A230,bkrcast_1530to1830!$F$1:$H$630,3,FALSE),"-")</f>
        <v>LocalBus</v>
      </c>
      <c r="C230" s="3">
        <v>124</v>
      </c>
      <c r="D230" s="4">
        <v>16</v>
      </c>
      <c r="E230" s="4">
        <v>143</v>
      </c>
      <c r="F230" s="4">
        <v>48</v>
      </c>
      <c r="G230" s="5">
        <v>331</v>
      </c>
      <c r="H230" s="3">
        <f>SUMIFS(bkrcast_6to9!$G:$G,bkrcast_6to9!$F:$F,compare_all!$A230)</f>
        <v>399</v>
      </c>
      <c r="I230" s="4">
        <f>SUMIFS(bkrcast_9to1530!$G:$G,bkrcast_9to1530!$F:$F,compare_all!$A230)</f>
        <v>0</v>
      </c>
      <c r="J230" s="4">
        <f>SUMIFS(bkrcast_1530to1830!$G:$G,bkrcast_1530to1830!$F:$F,compare_all!$A230)</f>
        <v>222</v>
      </c>
      <c r="K230" s="4">
        <f>SUMIFS(bkrcast_1830to6!$G:$G,bkrcast_1830to6!$F:$F,compare_all!$A230)</f>
        <v>0</v>
      </c>
      <c r="L230" s="6">
        <f t="shared" si="11"/>
        <v>621</v>
      </c>
      <c r="M230" s="2">
        <f t="shared" si="12"/>
        <v>-0.8761329305135952</v>
      </c>
      <c r="N230" s="19">
        <f>VLOOKUP($A230,transit_line_attrs!$N$1:$O$626,2,FALSE)</f>
        <v>1</v>
      </c>
      <c r="O230">
        <v>114000</v>
      </c>
    </row>
    <row r="231" spans="1:15" x14ac:dyDescent="0.25">
      <c r="A231" t="s">
        <v>22</v>
      </c>
      <c r="B231" t="str">
        <f>_xlfn.IFNA(VLOOKUP(A231,bkrcast_1530to1830!$F$1:$H$630,3,FALSE),"-")</f>
        <v>LocalBus</v>
      </c>
      <c r="C231" s="3">
        <v>53</v>
      </c>
      <c r="D231" s="4">
        <v>156.5</v>
      </c>
      <c r="E231" s="4">
        <v>72.5</v>
      </c>
      <c r="F231" s="4">
        <v>47</v>
      </c>
      <c r="G231" s="5">
        <v>329</v>
      </c>
      <c r="H231" s="3">
        <f>SUMIFS(bkrcast_6to9!$G:$G,bkrcast_6to9!$F:$F,compare_all!$A231)</f>
        <v>0</v>
      </c>
      <c r="I231" s="4">
        <f>SUMIFS(bkrcast_9to1530!$G:$G,bkrcast_9to1530!$F:$F,compare_all!$A231)</f>
        <v>0</v>
      </c>
      <c r="J231" s="4">
        <f>SUMIFS(bkrcast_1530to1830!$G:$G,bkrcast_1530to1830!$F:$F,compare_all!$A231)</f>
        <v>0</v>
      </c>
      <c r="K231" s="4">
        <f>SUMIFS(bkrcast_1830to6!$G:$G,bkrcast_1830to6!$F:$F,compare_all!$A231)</f>
        <v>0.06</v>
      </c>
      <c r="L231" s="6">
        <f t="shared" si="11"/>
        <v>0.06</v>
      </c>
      <c r="M231" s="2">
        <f t="shared" si="12"/>
        <v>0.99981762917933126</v>
      </c>
      <c r="N231" s="19">
        <f>VLOOKUP($A231,transit_line_attrs!$N$1:$O$626,2,FALSE)</f>
        <v>0</v>
      </c>
      <c r="O231">
        <v>114500</v>
      </c>
    </row>
    <row r="232" spans="1:15" x14ac:dyDescent="0.25">
      <c r="A232" t="s">
        <v>129</v>
      </c>
      <c r="B232" t="str">
        <f>_xlfn.IFNA(VLOOKUP(A232,bkrcast_1530to1830!$F$1:$H$630,3,FALSE),"-")</f>
        <v>-</v>
      </c>
      <c r="C232" s="3">
        <v>153</v>
      </c>
      <c r="D232" s="4">
        <v>0</v>
      </c>
      <c r="E232" s="4">
        <v>141</v>
      </c>
      <c r="F232" s="4">
        <v>27</v>
      </c>
      <c r="G232" s="5">
        <v>321</v>
      </c>
      <c r="H232" s="3">
        <f>SUMIFS(bkrcast_6to9!$G:$G,bkrcast_6to9!$F:$F,compare_all!$A232)</f>
        <v>20</v>
      </c>
      <c r="I232" s="4">
        <f>SUMIFS(bkrcast_9to1530!$G:$G,bkrcast_9to1530!$F:$F,compare_all!$A232)</f>
        <v>0</v>
      </c>
      <c r="J232" s="4">
        <f>SUMIFS(bkrcast_1530to1830!$G:$G,bkrcast_1530to1830!$F:$F,compare_all!$A232)</f>
        <v>0</v>
      </c>
      <c r="K232" s="4">
        <f>SUMIFS(bkrcast_1830to6!$G:$G,bkrcast_1830to6!$F:$F,compare_all!$A232)</f>
        <v>0</v>
      </c>
      <c r="L232" s="6">
        <f t="shared" si="11"/>
        <v>20</v>
      </c>
      <c r="M232" s="2">
        <f t="shared" si="12"/>
        <v>0.93769470404984423</v>
      </c>
      <c r="N232" s="19">
        <f>VLOOKUP($A232,transit_line_attrs!$N$1:$O$626,2,FALSE)</f>
        <v>1</v>
      </c>
      <c r="O232">
        <v>115000</v>
      </c>
    </row>
    <row r="233" spans="1:15" x14ac:dyDescent="0.25">
      <c r="A233" t="s">
        <v>259</v>
      </c>
      <c r="B233" t="str">
        <f>_xlfn.IFNA(VLOOKUP(A233,bkrcast_1530to1830!$F$1:$H$630,3,FALSE),"-")</f>
        <v>LocalBus</v>
      </c>
      <c r="C233" s="3">
        <v>86</v>
      </c>
      <c r="D233" s="4">
        <v>119.5</v>
      </c>
      <c r="E233" s="4">
        <v>91</v>
      </c>
      <c r="F233" s="4">
        <v>17.5</v>
      </c>
      <c r="G233" s="5">
        <v>314</v>
      </c>
      <c r="H233" s="3">
        <f>SUMIFS(bkrcast_6to9!$G:$G,bkrcast_6to9!$F:$F,compare_all!$A233)</f>
        <v>334</v>
      </c>
      <c r="I233" s="4">
        <f>SUMIFS(bkrcast_9to1530!$G:$G,bkrcast_9to1530!$F:$F,compare_all!$A233)</f>
        <v>39</v>
      </c>
      <c r="J233" s="4">
        <f>SUMIFS(bkrcast_1530to1830!$G:$G,bkrcast_1530to1830!$F:$F,compare_all!$A233)</f>
        <v>310</v>
      </c>
      <c r="K233" s="4">
        <f>SUMIFS(bkrcast_1830to6!$G:$G,bkrcast_1830to6!$F:$F,compare_all!$A233)</f>
        <v>0</v>
      </c>
      <c r="L233" s="6">
        <f t="shared" si="11"/>
        <v>683</v>
      </c>
      <c r="M233" s="2">
        <f t="shared" si="12"/>
        <v>-1.1751592356687899</v>
      </c>
      <c r="N233" s="19">
        <f>VLOOKUP($A233,transit_line_attrs!$N$1:$O$626,2,FALSE)</f>
        <v>1</v>
      </c>
      <c r="O233">
        <v>115500</v>
      </c>
    </row>
    <row r="234" spans="1:15" x14ac:dyDescent="0.25">
      <c r="A234" t="s">
        <v>27</v>
      </c>
      <c r="B234" t="str">
        <f>_xlfn.IFNA(VLOOKUP(A234,bkrcast_1530to1830!$F$1:$H$630,3,FALSE),"-")</f>
        <v>LocalBus</v>
      </c>
      <c r="C234" s="3">
        <v>85</v>
      </c>
      <c r="D234" s="4">
        <v>78.5</v>
      </c>
      <c r="E234" s="4">
        <v>107.5</v>
      </c>
      <c r="F234" s="4">
        <v>40</v>
      </c>
      <c r="G234" s="5">
        <v>311</v>
      </c>
      <c r="H234" s="3">
        <f>SUMIFS(bkrcast_6to9!$G:$G,bkrcast_6to9!$F:$F,compare_all!$A234)</f>
        <v>416</v>
      </c>
      <c r="I234" s="4">
        <f>SUMIFS(bkrcast_9to1530!$G:$G,bkrcast_9to1530!$F:$F,compare_all!$A234)</f>
        <v>428</v>
      </c>
      <c r="J234" s="4">
        <f>SUMIFS(bkrcast_1530to1830!$G:$G,bkrcast_1530to1830!$F:$F,compare_all!$A234)</f>
        <v>431</v>
      </c>
      <c r="K234" s="4">
        <f>SUMIFS(bkrcast_1830to6!$G:$G,bkrcast_1830to6!$F:$F,compare_all!$A234)</f>
        <v>220</v>
      </c>
      <c r="L234" s="6">
        <f t="shared" si="11"/>
        <v>1495</v>
      </c>
      <c r="M234" s="2">
        <f t="shared" si="12"/>
        <v>-3.807073954983923</v>
      </c>
      <c r="N234" s="19">
        <f>VLOOKUP($A234,transit_line_attrs!$N$1:$O$626,2,FALSE)</f>
        <v>0</v>
      </c>
      <c r="O234">
        <v>116000</v>
      </c>
    </row>
    <row r="235" spans="1:15" x14ac:dyDescent="0.25">
      <c r="A235" t="s">
        <v>136</v>
      </c>
      <c r="B235" t="str">
        <f>_xlfn.IFNA(VLOOKUP(A235,bkrcast_1530to1830!$F$1:$H$630,3,FALSE),"-")</f>
        <v>LocalBus</v>
      </c>
      <c r="C235" s="3">
        <v>126</v>
      </c>
      <c r="D235" s="4">
        <v>30.5</v>
      </c>
      <c r="E235" s="4">
        <v>118.5</v>
      </c>
      <c r="F235" s="4">
        <v>34</v>
      </c>
      <c r="G235" s="5">
        <v>309</v>
      </c>
      <c r="H235" s="3">
        <f>SUMIFS(bkrcast_6to9!$G:$G,bkrcast_6to9!$F:$F,compare_all!$A235)</f>
        <v>93</v>
      </c>
      <c r="I235" s="4">
        <f>SUMIFS(bkrcast_9to1530!$G:$G,bkrcast_9to1530!$F:$F,compare_all!$A235)</f>
        <v>0</v>
      </c>
      <c r="J235" s="4">
        <f>SUMIFS(bkrcast_1530to1830!$G:$G,bkrcast_1530to1830!$F:$F,compare_all!$A235)</f>
        <v>250</v>
      </c>
      <c r="K235" s="4">
        <f>SUMIFS(bkrcast_1830to6!$G:$G,bkrcast_1830to6!$F:$F,compare_all!$A235)</f>
        <v>0</v>
      </c>
      <c r="L235" s="6">
        <f t="shared" si="11"/>
        <v>343</v>
      </c>
      <c r="M235" s="2">
        <f t="shared" si="12"/>
        <v>-0.11003236245954692</v>
      </c>
      <c r="N235" s="19">
        <f>VLOOKUP($A235,transit_line_attrs!$N$1:$O$626,2,FALSE)</f>
        <v>0</v>
      </c>
      <c r="O235">
        <v>116500</v>
      </c>
    </row>
    <row r="236" spans="1:15" x14ac:dyDescent="0.25">
      <c r="A236" t="s">
        <v>128</v>
      </c>
      <c r="B236" t="str">
        <f>_xlfn.IFNA(VLOOKUP(A236,bkrcast_1530to1830!$F$1:$H$630,3,FALSE),"-")</f>
        <v>LocalBus</v>
      </c>
      <c r="C236" s="3">
        <v>136</v>
      </c>
      <c r="D236" s="4">
        <v>0</v>
      </c>
      <c r="E236" s="4">
        <v>125</v>
      </c>
      <c r="F236" s="4">
        <v>32</v>
      </c>
      <c r="G236" s="5">
        <v>293</v>
      </c>
      <c r="H236" s="3">
        <f>SUMIFS(bkrcast_6to9!$G:$G,bkrcast_6to9!$F:$F,compare_all!$A236)</f>
        <v>0</v>
      </c>
      <c r="I236" s="4">
        <f>SUMIFS(bkrcast_9to1530!$G:$G,bkrcast_9to1530!$F:$F,compare_all!$A236)</f>
        <v>1</v>
      </c>
      <c r="J236" s="4">
        <f>SUMIFS(bkrcast_1530to1830!$G:$G,bkrcast_1530to1830!$F:$F,compare_all!$A236)</f>
        <v>30</v>
      </c>
      <c r="K236" s="4">
        <f>SUMIFS(bkrcast_1830to6!$G:$G,bkrcast_1830to6!$F:$F,compare_all!$A236)</f>
        <v>0</v>
      </c>
      <c r="L236" s="6">
        <f t="shared" si="11"/>
        <v>31</v>
      </c>
      <c r="M236" s="2">
        <f t="shared" si="12"/>
        <v>0.89419795221843001</v>
      </c>
      <c r="N236" s="19">
        <f>VLOOKUP($A236,transit_line_attrs!$N$1:$O$626,2,FALSE)</f>
        <v>0</v>
      </c>
      <c r="O236">
        <v>117000</v>
      </c>
    </row>
    <row r="237" spans="1:15" x14ac:dyDescent="0.25">
      <c r="A237" t="s">
        <v>209</v>
      </c>
      <c r="B237" t="str">
        <f>_xlfn.IFNA(VLOOKUP(A237,bkrcast_1530to1830!$F$1:$H$630,3,FALSE),"-")</f>
        <v>-</v>
      </c>
      <c r="C237" s="3">
        <v>163</v>
      </c>
      <c r="D237" s="4">
        <v>0</v>
      </c>
      <c r="E237" s="4">
        <v>128</v>
      </c>
      <c r="F237" s="4">
        <v>0</v>
      </c>
      <c r="G237" s="5">
        <v>291</v>
      </c>
      <c r="H237" s="3">
        <f>SUMIFS(bkrcast_6to9!$G:$G,bkrcast_6to9!$F:$F,compare_all!$A237)</f>
        <v>0</v>
      </c>
      <c r="I237" s="4">
        <f>SUMIFS(bkrcast_9to1530!$G:$G,bkrcast_9to1530!$F:$F,compare_all!$A237)</f>
        <v>0</v>
      </c>
      <c r="J237" s="4">
        <f>SUMIFS(bkrcast_1530to1830!$G:$G,bkrcast_1530to1830!$F:$F,compare_all!$A237)</f>
        <v>0</v>
      </c>
      <c r="K237" s="4">
        <f>SUMIFS(bkrcast_1830to6!$G:$G,bkrcast_1830to6!$F:$F,compare_all!$A237)</f>
        <v>0</v>
      </c>
      <c r="L237" s="6">
        <f t="shared" si="11"/>
        <v>0</v>
      </c>
      <c r="M237" s="2">
        <f t="shared" si="12"/>
        <v>1</v>
      </c>
      <c r="N237" s="19">
        <f>VLOOKUP($A237,transit_line_attrs!$N$1:$O$626,2,FALSE)</f>
        <v>1</v>
      </c>
      <c r="O237">
        <v>117500</v>
      </c>
    </row>
    <row r="238" spans="1:15" x14ac:dyDescent="0.25">
      <c r="A238" t="s">
        <v>106</v>
      </c>
      <c r="B238" t="str">
        <f>_xlfn.IFNA(VLOOKUP(A238,bkrcast_1530to1830!$F$1:$H$630,3,FALSE),"-")</f>
        <v>LocalBus</v>
      </c>
      <c r="C238" s="3">
        <v>156</v>
      </c>
      <c r="D238" s="4">
        <v>69</v>
      </c>
      <c r="E238" s="4">
        <v>65</v>
      </c>
      <c r="F238" s="4">
        <v>0</v>
      </c>
      <c r="G238" s="5">
        <v>290</v>
      </c>
      <c r="H238" s="3">
        <f>SUMIFS(bkrcast_6to9!$G:$G,bkrcast_6to9!$F:$F,compare_all!$A238)</f>
        <v>95</v>
      </c>
      <c r="I238" s="4">
        <f>SUMIFS(bkrcast_9to1530!$G:$G,bkrcast_9to1530!$F:$F,compare_all!$A238)</f>
        <v>0</v>
      </c>
      <c r="J238" s="4">
        <f>SUMIFS(bkrcast_1530to1830!$G:$G,bkrcast_1530to1830!$F:$F,compare_all!$A238)</f>
        <v>197</v>
      </c>
      <c r="K238" s="4">
        <f>SUMIFS(bkrcast_1830to6!$G:$G,bkrcast_1830to6!$F:$F,compare_all!$A238)</f>
        <v>0</v>
      </c>
      <c r="L238" s="6">
        <f t="shared" si="11"/>
        <v>292</v>
      </c>
      <c r="M238" s="2">
        <f t="shared" si="12"/>
        <v>-6.8965517241379309E-3</v>
      </c>
      <c r="N238" s="19">
        <f>VLOOKUP($A238,transit_line_attrs!$N$1:$O$626,2,FALSE)</f>
        <v>0</v>
      </c>
      <c r="O238">
        <v>118000</v>
      </c>
    </row>
    <row r="239" spans="1:15" x14ac:dyDescent="0.25">
      <c r="A239" t="s">
        <v>78</v>
      </c>
      <c r="B239" t="str">
        <f>_xlfn.IFNA(VLOOKUP(A239,bkrcast_1530to1830!$F$1:$H$630,3,FALSE),"-")</f>
        <v>LocalBus</v>
      </c>
      <c r="C239" s="3">
        <v>121</v>
      </c>
      <c r="D239" s="4">
        <v>15.5</v>
      </c>
      <c r="E239" s="4">
        <v>152.5</v>
      </c>
      <c r="F239" s="4">
        <v>0</v>
      </c>
      <c r="G239" s="5">
        <v>289</v>
      </c>
      <c r="H239" s="3">
        <f>SUMIFS(bkrcast_6to9!$G:$G,bkrcast_6to9!$F:$F,compare_all!$A239)</f>
        <v>21</v>
      </c>
      <c r="I239" s="4">
        <f>SUMIFS(bkrcast_9to1530!$G:$G,bkrcast_9to1530!$F:$F,compare_all!$A239)</f>
        <v>0</v>
      </c>
      <c r="J239" s="4">
        <f>SUMIFS(bkrcast_1530to1830!$G:$G,bkrcast_1530to1830!$F:$F,compare_all!$A239)</f>
        <v>134</v>
      </c>
      <c r="K239" s="4">
        <f>SUMIFS(bkrcast_1830to6!$G:$G,bkrcast_1830to6!$F:$F,compare_all!$A239)</f>
        <v>0</v>
      </c>
      <c r="L239" s="6">
        <f t="shared" si="11"/>
        <v>155</v>
      </c>
      <c r="M239" s="2">
        <f t="shared" si="12"/>
        <v>0.46366782006920415</v>
      </c>
      <c r="N239" s="19">
        <f>VLOOKUP($A239,transit_line_attrs!$N$1:$O$626,2,FALSE)</f>
        <v>0</v>
      </c>
      <c r="O239">
        <v>118500</v>
      </c>
    </row>
    <row r="240" spans="1:15" x14ac:dyDescent="0.25">
      <c r="A240" t="s">
        <v>42</v>
      </c>
      <c r="B240" t="str">
        <f>_xlfn.IFNA(VLOOKUP(A240,bkrcast_1530to1830!$F$1:$H$630,3,FALSE),"-")</f>
        <v>LocalBus</v>
      </c>
      <c r="C240" s="3">
        <v>81</v>
      </c>
      <c r="D240" s="4">
        <v>14.5</v>
      </c>
      <c r="E240" s="4">
        <v>118.5</v>
      </c>
      <c r="F240" s="4">
        <v>74</v>
      </c>
      <c r="G240" s="5">
        <v>288</v>
      </c>
      <c r="H240" s="3">
        <f>SUMIFS(bkrcast_6to9!$G:$G,bkrcast_6to9!$F:$F,compare_all!$A240)</f>
        <v>89</v>
      </c>
      <c r="I240" s="4">
        <f>SUMIFS(bkrcast_9to1530!$G:$G,bkrcast_9to1530!$F:$F,compare_all!$A240)</f>
        <v>0</v>
      </c>
      <c r="J240" s="4">
        <f>SUMIFS(bkrcast_1530to1830!$G:$G,bkrcast_1530to1830!$F:$F,compare_all!$A240)</f>
        <v>122</v>
      </c>
      <c r="K240" s="4">
        <f>SUMIFS(bkrcast_1830to6!$G:$G,bkrcast_1830to6!$F:$F,compare_all!$A240)</f>
        <v>0</v>
      </c>
      <c r="L240" s="6">
        <f t="shared" si="11"/>
        <v>211</v>
      </c>
      <c r="M240" s="2">
        <f t="shared" si="12"/>
        <v>0.2673611111111111</v>
      </c>
      <c r="N240" s="19">
        <f>VLOOKUP($A240,transit_line_attrs!$N$1:$O$626,2,FALSE)</f>
        <v>0</v>
      </c>
      <c r="O240">
        <v>119000</v>
      </c>
    </row>
    <row r="241" spans="1:15" x14ac:dyDescent="0.25">
      <c r="A241" t="s">
        <v>32</v>
      </c>
      <c r="B241" t="str">
        <f>_xlfn.IFNA(VLOOKUP(A241,bkrcast_1530to1830!$F$1:$H$630,3,FALSE),"-")</f>
        <v>LocalBus</v>
      </c>
      <c r="C241" s="3">
        <v>110</v>
      </c>
      <c r="D241" s="4">
        <v>18</v>
      </c>
      <c r="E241" s="4">
        <v>109.5</v>
      </c>
      <c r="F241" s="4">
        <v>30.5</v>
      </c>
      <c r="G241" s="5">
        <v>268</v>
      </c>
      <c r="H241" s="3">
        <f>SUMIFS(bkrcast_6to9!$G:$G,bkrcast_6to9!$F:$F,compare_all!$A241)</f>
        <v>310</v>
      </c>
      <c r="I241" s="4">
        <f>SUMIFS(bkrcast_9to1530!$G:$G,bkrcast_9to1530!$F:$F,compare_all!$A241)</f>
        <v>0</v>
      </c>
      <c r="J241" s="4">
        <f>SUMIFS(bkrcast_1530to1830!$G:$G,bkrcast_1530to1830!$F:$F,compare_all!$A241)</f>
        <v>180</v>
      </c>
      <c r="K241" s="4">
        <f>SUMIFS(bkrcast_1830to6!$G:$G,bkrcast_1830to6!$F:$F,compare_all!$A241)</f>
        <v>0</v>
      </c>
      <c r="L241" s="6">
        <f t="shared" si="11"/>
        <v>490</v>
      </c>
      <c r="M241" s="2">
        <f t="shared" si="12"/>
        <v>-0.82835820895522383</v>
      </c>
      <c r="N241" s="19">
        <f>VLOOKUP($A241,transit_line_attrs!$N$1:$O$626,2,FALSE)</f>
        <v>0</v>
      </c>
      <c r="O241">
        <v>119500</v>
      </c>
    </row>
    <row r="242" spans="1:15" x14ac:dyDescent="0.25">
      <c r="A242" t="s">
        <v>37</v>
      </c>
      <c r="B242" t="str">
        <f>_xlfn.IFNA(VLOOKUP(A242,bkrcast_1530to1830!$F$1:$H$630,3,FALSE),"-")</f>
        <v>LocalBus</v>
      </c>
      <c r="C242" s="3">
        <v>132</v>
      </c>
      <c r="D242" s="4">
        <v>10</v>
      </c>
      <c r="E242" s="4">
        <v>105</v>
      </c>
      <c r="F242" s="4">
        <v>19</v>
      </c>
      <c r="G242" s="5">
        <v>266</v>
      </c>
      <c r="H242" s="3">
        <f>SUMIFS(bkrcast_6to9!$G:$G,bkrcast_6to9!$F:$F,compare_all!$A242)</f>
        <v>37</v>
      </c>
      <c r="I242" s="4">
        <f>SUMIFS(bkrcast_9to1530!$G:$G,bkrcast_9to1530!$F:$F,compare_all!$A242)</f>
        <v>0</v>
      </c>
      <c r="J242" s="4">
        <f>SUMIFS(bkrcast_1530to1830!$G:$G,bkrcast_1530to1830!$F:$F,compare_all!$A242)</f>
        <v>110</v>
      </c>
      <c r="K242" s="4">
        <f>SUMIFS(bkrcast_1830to6!$G:$G,bkrcast_1830to6!$F:$F,compare_all!$A242)</f>
        <v>0</v>
      </c>
      <c r="L242" s="6">
        <f t="shared" si="11"/>
        <v>147</v>
      </c>
      <c r="M242" s="2">
        <f t="shared" si="12"/>
        <v>0.44736842105263158</v>
      </c>
      <c r="N242" s="19">
        <f>VLOOKUP($A242,transit_line_attrs!$N$1:$O$626,2,FALSE)</f>
        <v>0</v>
      </c>
      <c r="O242">
        <v>120000</v>
      </c>
    </row>
    <row r="243" spans="1:15" x14ac:dyDescent="0.25">
      <c r="A243" t="s">
        <v>304</v>
      </c>
      <c r="B243" t="str">
        <f>_xlfn.IFNA(VLOOKUP(A243,bkrcast_1530to1830!$F$1:$H$630,3,FALSE),"-")</f>
        <v>LocalBus</v>
      </c>
      <c r="C243" s="3">
        <v>0</v>
      </c>
      <c r="D243" s="4">
        <v>11</v>
      </c>
      <c r="E243" s="4">
        <v>207.5</v>
      </c>
      <c r="F243" s="4">
        <v>45.5</v>
      </c>
      <c r="G243" s="5">
        <v>264</v>
      </c>
      <c r="H243" s="3">
        <f>SUMIFS(bkrcast_6to9!$G:$G,bkrcast_6to9!$F:$F,compare_all!$A243)</f>
        <v>160</v>
      </c>
      <c r="I243" s="4">
        <f>SUMIFS(bkrcast_9to1530!$G:$G,bkrcast_9to1530!$F:$F,compare_all!$A243)</f>
        <v>0</v>
      </c>
      <c r="J243" s="4">
        <f>SUMIFS(bkrcast_1530to1830!$G:$G,bkrcast_1530to1830!$F:$F,compare_all!$A243)</f>
        <v>15</v>
      </c>
      <c r="K243" s="4">
        <f>SUMIFS(bkrcast_1830to6!$G:$G,bkrcast_1830to6!$F:$F,compare_all!$A243)</f>
        <v>0</v>
      </c>
      <c r="L243" s="6">
        <f t="shared" si="11"/>
        <v>175</v>
      </c>
      <c r="M243" s="2">
        <f t="shared" si="12"/>
        <v>0.3371212121212121</v>
      </c>
      <c r="N243" s="19">
        <f>VLOOKUP($A243,transit_line_attrs!$N$1:$O$626,2,FALSE)</f>
        <v>0</v>
      </c>
      <c r="O243">
        <v>120500</v>
      </c>
    </row>
    <row r="244" spans="1:15" x14ac:dyDescent="0.25">
      <c r="A244" t="s">
        <v>147</v>
      </c>
      <c r="B244" t="str">
        <f>_xlfn.IFNA(VLOOKUP(A244,bkrcast_1530to1830!$F$1:$H$630,3,FALSE),"-")</f>
        <v>LocalBus</v>
      </c>
      <c r="C244" s="3">
        <v>60</v>
      </c>
      <c r="D244" s="4">
        <v>27</v>
      </c>
      <c r="E244" s="4">
        <v>98</v>
      </c>
      <c r="F244" s="4">
        <v>73</v>
      </c>
      <c r="G244" s="5">
        <v>258</v>
      </c>
      <c r="H244" s="3">
        <f>SUMIFS(bkrcast_6to9!$G:$G,bkrcast_6to9!$F:$F,compare_all!$A244)</f>
        <v>22</v>
      </c>
      <c r="I244" s="4">
        <f>SUMIFS(bkrcast_9to1530!$G:$G,bkrcast_9to1530!$F:$F,compare_all!$A244)</f>
        <v>282</v>
      </c>
      <c r="J244" s="4">
        <f>SUMIFS(bkrcast_1530to1830!$G:$G,bkrcast_1530to1830!$F:$F,compare_all!$A244)</f>
        <v>320</v>
      </c>
      <c r="K244" s="4">
        <f>SUMIFS(bkrcast_1830to6!$G:$G,bkrcast_1830to6!$F:$F,compare_all!$A244)</f>
        <v>0</v>
      </c>
      <c r="L244" s="6">
        <f t="shared" si="11"/>
        <v>624</v>
      </c>
      <c r="M244" s="2">
        <f t="shared" si="12"/>
        <v>-1.4186046511627908</v>
      </c>
      <c r="N244" s="19">
        <f>VLOOKUP($A244,transit_line_attrs!$N$1:$O$626,2,FALSE)</f>
        <v>0</v>
      </c>
      <c r="O244">
        <v>121000</v>
      </c>
    </row>
    <row r="245" spans="1:15" x14ac:dyDescent="0.25">
      <c r="A245" t="s">
        <v>44</v>
      </c>
      <c r="B245" t="str">
        <f>_xlfn.IFNA(VLOOKUP(A245,bkrcast_1530to1830!$F$1:$H$630,3,FALSE),"-")</f>
        <v>LocalBus</v>
      </c>
      <c r="C245" s="3">
        <v>95</v>
      </c>
      <c r="D245" s="4">
        <v>19</v>
      </c>
      <c r="E245" s="4">
        <v>104</v>
      </c>
      <c r="F245" s="4">
        <v>27</v>
      </c>
      <c r="G245" s="5">
        <v>245</v>
      </c>
      <c r="H245" s="3">
        <f>SUMIFS(bkrcast_6to9!$G:$G,bkrcast_6to9!$F:$F,compare_all!$A245)</f>
        <v>110</v>
      </c>
      <c r="I245" s="4">
        <f>SUMIFS(bkrcast_9to1530!$G:$G,bkrcast_9to1530!$F:$F,compare_all!$A245)</f>
        <v>0</v>
      </c>
      <c r="J245" s="4">
        <f>SUMIFS(bkrcast_1530to1830!$G:$G,bkrcast_1530to1830!$F:$F,compare_all!$A245)</f>
        <v>91</v>
      </c>
      <c r="K245" s="4">
        <f>SUMIFS(bkrcast_1830to6!$G:$G,bkrcast_1830to6!$F:$F,compare_all!$A245)</f>
        <v>0</v>
      </c>
      <c r="L245" s="6">
        <f t="shared" si="11"/>
        <v>201</v>
      </c>
      <c r="M245" s="2">
        <f t="shared" si="12"/>
        <v>0.17959183673469387</v>
      </c>
      <c r="N245" s="19">
        <f>VLOOKUP($A245,transit_line_attrs!$N$1:$O$626,2,FALSE)</f>
        <v>0</v>
      </c>
      <c r="O245">
        <v>121500</v>
      </c>
    </row>
    <row r="246" spans="1:15" x14ac:dyDescent="0.25">
      <c r="A246" t="s">
        <v>204</v>
      </c>
      <c r="B246" t="str">
        <f>_xlfn.IFNA(VLOOKUP(A246,bkrcast_1530to1830!$F$1:$H$630,3,FALSE),"-")</f>
        <v>LocalBus</v>
      </c>
      <c r="C246" s="3">
        <v>128</v>
      </c>
      <c r="D246" s="4">
        <v>0</v>
      </c>
      <c r="E246" s="4">
        <v>105</v>
      </c>
      <c r="F246" s="4">
        <v>8</v>
      </c>
      <c r="G246" s="5">
        <v>241</v>
      </c>
      <c r="H246" s="3">
        <f>SUMIFS(bkrcast_6to9!$G:$G,bkrcast_6to9!$F:$F,compare_all!$A246)</f>
        <v>88</v>
      </c>
      <c r="I246" s="4">
        <f>SUMIFS(bkrcast_9to1530!$G:$G,bkrcast_9to1530!$F:$F,compare_all!$A246)</f>
        <v>0</v>
      </c>
      <c r="J246" s="4">
        <f>SUMIFS(bkrcast_1530to1830!$G:$G,bkrcast_1530to1830!$F:$F,compare_all!$A246)</f>
        <v>73</v>
      </c>
      <c r="K246" s="4">
        <f>SUMIFS(bkrcast_1830to6!$G:$G,bkrcast_1830to6!$F:$F,compare_all!$A246)</f>
        <v>0</v>
      </c>
      <c r="L246" s="6">
        <f t="shared" si="11"/>
        <v>161</v>
      </c>
      <c r="M246" s="2">
        <f t="shared" si="12"/>
        <v>0.33195020746887965</v>
      </c>
      <c r="N246" s="19">
        <f>VLOOKUP($A246,transit_line_attrs!$N$1:$O$626,2,FALSE)</f>
        <v>1</v>
      </c>
      <c r="O246">
        <v>122000</v>
      </c>
    </row>
    <row r="247" spans="1:15" x14ac:dyDescent="0.25">
      <c r="A247" t="s">
        <v>151</v>
      </c>
      <c r="B247" t="str">
        <f>_xlfn.IFNA(VLOOKUP(A247,bkrcast_1530to1830!$F$1:$H$630,3,FALSE),"-")</f>
        <v>LocalBus</v>
      </c>
      <c r="C247" s="3">
        <v>108</v>
      </c>
      <c r="D247" s="4">
        <v>0</v>
      </c>
      <c r="E247" s="4">
        <v>99</v>
      </c>
      <c r="F247" s="4">
        <v>32</v>
      </c>
      <c r="G247" s="5">
        <v>239</v>
      </c>
      <c r="H247" s="3">
        <f>SUMIFS(bkrcast_6to9!$G:$G,bkrcast_6to9!$F:$F,compare_all!$A247)</f>
        <v>76</v>
      </c>
      <c r="I247" s="4">
        <f>SUMIFS(bkrcast_9to1530!$G:$G,bkrcast_9to1530!$F:$F,compare_all!$A247)</f>
        <v>0</v>
      </c>
      <c r="J247" s="4">
        <f>SUMIFS(bkrcast_1530to1830!$G:$G,bkrcast_1530to1830!$F:$F,compare_all!$A247)</f>
        <v>215</v>
      </c>
      <c r="K247" s="4">
        <f>SUMIFS(bkrcast_1830to6!$G:$G,bkrcast_1830to6!$F:$F,compare_all!$A247)</f>
        <v>0</v>
      </c>
      <c r="L247" s="6">
        <f t="shared" si="11"/>
        <v>291</v>
      </c>
      <c r="M247" s="2">
        <f t="shared" si="12"/>
        <v>-0.21757322175732219</v>
      </c>
      <c r="N247" s="19">
        <f>VLOOKUP($A247,transit_line_attrs!$N$1:$O$626,2,FALSE)</f>
        <v>0</v>
      </c>
      <c r="O247">
        <v>122500</v>
      </c>
    </row>
    <row r="248" spans="1:15" x14ac:dyDescent="0.25">
      <c r="A248" t="s">
        <v>105</v>
      </c>
      <c r="B248" t="str">
        <f>_xlfn.IFNA(VLOOKUP(A248,bkrcast_1530to1830!$F$1:$H$630,3,FALSE),"-")</f>
        <v>LocalBus</v>
      </c>
      <c r="C248" s="3">
        <v>31</v>
      </c>
      <c r="D248" s="4">
        <v>108</v>
      </c>
      <c r="E248" s="4">
        <v>50</v>
      </c>
      <c r="F248" s="4">
        <v>49</v>
      </c>
      <c r="G248" s="5">
        <v>238</v>
      </c>
      <c r="H248" s="3">
        <f>SUMIFS(bkrcast_6to9!$G:$G,bkrcast_6to9!$F:$F,compare_all!$A248)</f>
        <v>0</v>
      </c>
      <c r="I248" s="4">
        <f>SUMIFS(bkrcast_9to1530!$G:$G,bkrcast_9to1530!$F:$F,compare_all!$A248)</f>
        <v>0</v>
      </c>
      <c r="J248" s="4">
        <f>SUMIFS(bkrcast_1530to1830!$G:$G,bkrcast_1530to1830!$F:$F,compare_all!$A248)</f>
        <v>0</v>
      </c>
      <c r="K248" s="4">
        <f>SUMIFS(bkrcast_1830to6!$G:$G,bkrcast_1830to6!$F:$F,compare_all!$A248)</f>
        <v>0</v>
      </c>
      <c r="L248" s="6">
        <f t="shared" si="11"/>
        <v>0</v>
      </c>
      <c r="M248" s="2">
        <f t="shared" si="12"/>
        <v>1</v>
      </c>
      <c r="N248" s="19">
        <f>VLOOKUP($A248,transit_line_attrs!$N$1:$O$626,2,FALSE)</f>
        <v>0</v>
      </c>
      <c r="O248">
        <v>123000</v>
      </c>
    </row>
    <row r="249" spans="1:15" x14ac:dyDescent="0.25">
      <c r="A249" t="s">
        <v>252</v>
      </c>
      <c r="B249" t="str">
        <f>_xlfn.IFNA(VLOOKUP(A249,bkrcast_1530to1830!$F$1:$H$630,3,FALSE),"-")</f>
        <v>LocalBus</v>
      </c>
      <c r="C249" s="3">
        <v>0</v>
      </c>
      <c r="D249" s="4">
        <v>219.5</v>
      </c>
      <c r="E249" s="4">
        <v>15.5</v>
      </c>
      <c r="F249" s="4">
        <v>0</v>
      </c>
      <c r="G249" s="5">
        <v>235</v>
      </c>
      <c r="H249" s="3">
        <f>SUMIFS(bkrcast_6to9!$G:$G,bkrcast_6to9!$F:$F,compare_all!$A249)</f>
        <v>1</v>
      </c>
      <c r="I249" s="4">
        <f>SUMIFS(bkrcast_9to1530!$G:$G,bkrcast_9to1530!$F:$F,compare_all!$A249)</f>
        <v>34</v>
      </c>
      <c r="J249" s="4">
        <f>SUMIFS(bkrcast_1530to1830!$G:$G,bkrcast_1530to1830!$F:$F,compare_all!$A249)</f>
        <v>30</v>
      </c>
      <c r="K249" s="4">
        <f>SUMIFS(bkrcast_1830to6!$G:$G,bkrcast_1830to6!$F:$F,compare_all!$A249)</f>
        <v>0</v>
      </c>
      <c r="L249" s="6">
        <f t="shared" si="11"/>
        <v>65</v>
      </c>
      <c r="M249" s="2">
        <f t="shared" si="12"/>
        <v>0.72340425531914898</v>
      </c>
      <c r="N249" s="19">
        <f>VLOOKUP($A249,transit_line_attrs!$N$1:$O$626,2,FALSE)</f>
        <v>0</v>
      </c>
      <c r="O249">
        <v>123500</v>
      </c>
    </row>
    <row r="250" spans="1:15" x14ac:dyDescent="0.25">
      <c r="A250" t="s">
        <v>132</v>
      </c>
      <c r="B250" t="str">
        <f>_xlfn.IFNA(VLOOKUP(A250,bkrcast_1530to1830!$F$1:$H$630,3,FALSE),"-")</f>
        <v>ExpBus</v>
      </c>
      <c r="C250" s="3">
        <v>97</v>
      </c>
      <c r="D250" s="4">
        <v>34</v>
      </c>
      <c r="E250" s="4">
        <v>91.5</v>
      </c>
      <c r="F250" s="4">
        <v>11.5</v>
      </c>
      <c r="G250" s="5">
        <v>234</v>
      </c>
      <c r="H250" s="3">
        <f>SUMIFS(bkrcast_6to9!$G:$G,bkrcast_6to9!$F:$F,compare_all!$A250)</f>
        <v>307</v>
      </c>
      <c r="I250" s="4">
        <f>SUMIFS(bkrcast_9to1530!$G:$G,bkrcast_9to1530!$F:$F,compare_all!$A250)</f>
        <v>133</v>
      </c>
      <c r="J250" s="4">
        <f>SUMIFS(bkrcast_1530to1830!$G:$G,bkrcast_1530to1830!$F:$F,compare_all!$A250)</f>
        <v>397</v>
      </c>
      <c r="K250" s="4">
        <f>SUMIFS(bkrcast_1830to6!$G:$G,bkrcast_1830to6!$F:$F,compare_all!$A250)</f>
        <v>0</v>
      </c>
      <c r="L250" s="6">
        <f t="shared" si="11"/>
        <v>837</v>
      </c>
      <c r="M250" s="2">
        <f t="shared" si="12"/>
        <v>-2.5769230769230771</v>
      </c>
      <c r="N250" s="19">
        <f>VLOOKUP($A250,transit_line_attrs!$N$1:$O$626,2,FALSE)</f>
        <v>0</v>
      </c>
      <c r="O250">
        <v>124000</v>
      </c>
    </row>
    <row r="251" spans="1:15" x14ac:dyDescent="0.25">
      <c r="A251" t="s">
        <v>171</v>
      </c>
      <c r="B251" t="str">
        <f>_xlfn.IFNA(VLOOKUP(A251,bkrcast_1530to1830!$F$1:$H$630,3,FALSE),"-")</f>
        <v>LocalBus</v>
      </c>
      <c r="C251" s="3">
        <v>126</v>
      </c>
      <c r="D251" s="4">
        <v>23</v>
      </c>
      <c r="E251" s="4">
        <v>85</v>
      </c>
      <c r="F251" s="4">
        <v>0</v>
      </c>
      <c r="G251" s="5">
        <v>234</v>
      </c>
      <c r="H251" s="3">
        <f>SUMIFS(bkrcast_6to9!$G:$G,bkrcast_6to9!$F:$F,compare_all!$A251)</f>
        <v>21</v>
      </c>
      <c r="I251" s="4">
        <f>SUMIFS(bkrcast_9to1530!$G:$G,bkrcast_9to1530!$F:$F,compare_all!$A251)</f>
        <v>0</v>
      </c>
      <c r="J251" s="4">
        <f>SUMIFS(bkrcast_1530to1830!$G:$G,bkrcast_1530to1830!$F:$F,compare_all!$A251)</f>
        <v>61</v>
      </c>
      <c r="K251" s="4">
        <f>SUMIFS(bkrcast_1830to6!$G:$G,bkrcast_1830to6!$F:$F,compare_all!$A251)</f>
        <v>0</v>
      </c>
      <c r="L251" s="6">
        <f t="shared" si="11"/>
        <v>82</v>
      </c>
      <c r="M251" s="2">
        <f t="shared" si="12"/>
        <v>0.6495726495726496</v>
      </c>
      <c r="N251" s="19">
        <f>VLOOKUP($A251,transit_line_attrs!$N$1:$O$626,2,FALSE)</f>
        <v>0</v>
      </c>
      <c r="O251">
        <v>124500</v>
      </c>
    </row>
    <row r="252" spans="1:15" x14ac:dyDescent="0.25">
      <c r="A252" t="s">
        <v>179</v>
      </c>
      <c r="B252" t="str">
        <f>_xlfn.IFNA(VLOOKUP(A252,bkrcast_1530to1830!$F$1:$H$630,3,FALSE),"-")</f>
        <v>-</v>
      </c>
      <c r="C252" s="3">
        <v>108</v>
      </c>
      <c r="D252" s="4">
        <v>64</v>
      </c>
      <c r="E252" s="4">
        <v>62</v>
      </c>
      <c r="F252" s="4">
        <v>0</v>
      </c>
      <c r="G252" s="5">
        <v>234</v>
      </c>
      <c r="H252" s="3">
        <f>SUMIFS(bkrcast_6to9!$G:$G,bkrcast_6to9!$F:$F,compare_all!$A252)</f>
        <v>0</v>
      </c>
      <c r="I252" s="4">
        <f>SUMIFS(bkrcast_9to1530!$G:$G,bkrcast_9to1530!$F:$F,compare_all!$A252)</f>
        <v>0</v>
      </c>
      <c r="J252" s="4">
        <f>SUMIFS(bkrcast_1530to1830!$G:$G,bkrcast_1530to1830!$F:$F,compare_all!$A252)</f>
        <v>0</v>
      </c>
      <c r="K252" s="4">
        <f>SUMIFS(bkrcast_1830to6!$G:$G,bkrcast_1830to6!$F:$F,compare_all!$A252)</f>
        <v>0</v>
      </c>
      <c r="L252" s="6">
        <f t="shared" si="11"/>
        <v>0</v>
      </c>
      <c r="M252" s="2">
        <f t="shared" si="12"/>
        <v>1</v>
      </c>
      <c r="N252" s="19">
        <f>VLOOKUP($A252,transit_line_attrs!$N$1:$O$626,2,FALSE)</f>
        <v>0</v>
      </c>
      <c r="O252">
        <v>125000</v>
      </c>
    </row>
    <row r="253" spans="1:15" x14ac:dyDescent="0.25">
      <c r="A253" t="s">
        <v>188</v>
      </c>
      <c r="B253" t="str">
        <f>_xlfn.IFNA(VLOOKUP(A253,bkrcast_1530to1830!$F$1:$H$630,3,FALSE),"-")</f>
        <v>LocalBus</v>
      </c>
      <c r="C253" s="3">
        <v>132</v>
      </c>
      <c r="D253" s="4">
        <v>0</v>
      </c>
      <c r="E253" s="4">
        <v>98</v>
      </c>
      <c r="F253" s="4">
        <v>0</v>
      </c>
      <c r="G253" s="5">
        <v>230</v>
      </c>
      <c r="H253" s="3">
        <f>SUMIFS(bkrcast_6to9!$G:$G,bkrcast_6to9!$F:$F,compare_all!$A253)</f>
        <v>46</v>
      </c>
      <c r="I253" s="4">
        <f>SUMIFS(bkrcast_9to1530!$G:$G,bkrcast_9to1530!$F:$F,compare_all!$A253)</f>
        <v>0</v>
      </c>
      <c r="J253" s="4">
        <f>SUMIFS(bkrcast_1530to1830!$G:$G,bkrcast_1530to1830!$F:$F,compare_all!$A253)</f>
        <v>42</v>
      </c>
      <c r="K253" s="4">
        <f>SUMIFS(bkrcast_1830to6!$G:$G,bkrcast_1830to6!$F:$F,compare_all!$A253)</f>
        <v>0</v>
      </c>
      <c r="L253" s="6">
        <f t="shared" si="11"/>
        <v>88</v>
      </c>
      <c r="M253" s="2">
        <f t="shared" si="12"/>
        <v>0.61739130434782608</v>
      </c>
      <c r="N253" s="19">
        <f>VLOOKUP($A253,transit_line_attrs!$N$1:$O$626,2,FALSE)</f>
        <v>1</v>
      </c>
      <c r="O253">
        <v>125500</v>
      </c>
    </row>
    <row r="254" spans="1:15" x14ac:dyDescent="0.25">
      <c r="A254" t="s">
        <v>51</v>
      </c>
      <c r="B254" t="str">
        <f>_xlfn.IFNA(VLOOKUP(A254,bkrcast_1530to1830!$F$1:$H$630,3,FALSE),"-")</f>
        <v>LocalBus</v>
      </c>
      <c r="C254" s="3">
        <v>20</v>
      </c>
      <c r="D254" s="4">
        <v>152.5</v>
      </c>
      <c r="E254" s="4">
        <v>52.5</v>
      </c>
      <c r="F254" s="4">
        <v>3</v>
      </c>
      <c r="G254" s="5">
        <v>228</v>
      </c>
      <c r="H254" s="3">
        <f>SUMIFS(bkrcast_6to9!$G:$G,bkrcast_6to9!$F:$F,compare_all!$A254)</f>
        <v>1</v>
      </c>
      <c r="I254" s="4">
        <f>SUMIFS(bkrcast_9to1530!$G:$G,bkrcast_9to1530!$F:$F,compare_all!$A254)</f>
        <v>0</v>
      </c>
      <c r="J254" s="4">
        <f>SUMIFS(bkrcast_1530to1830!$G:$G,bkrcast_1530to1830!$F:$F,compare_all!$A254)</f>
        <v>14</v>
      </c>
      <c r="K254" s="4">
        <f>SUMIFS(bkrcast_1830to6!$G:$G,bkrcast_1830to6!$F:$F,compare_all!$A254)</f>
        <v>11</v>
      </c>
      <c r="L254" s="6">
        <f t="shared" si="11"/>
        <v>26</v>
      </c>
      <c r="M254" s="2">
        <f t="shared" si="12"/>
        <v>0.88596491228070173</v>
      </c>
      <c r="N254" s="19">
        <f>VLOOKUP($A254,transit_line_attrs!$N$1:$O$626,2,FALSE)</f>
        <v>0</v>
      </c>
      <c r="O254">
        <v>126000</v>
      </c>
    </row>
    <row r="255" spans="1:15" x14ac:dyDescent="0.25">
      <c r="A255" t="s">
        <v>168</v>
      </c>
      <c r="B255" t="str">
        <f>_xlfn.IFNA(VLOOKUP(A255,bkrcast_1530to1830!$F$1:$H$630,3,FALSE),"-")</f>
        <v>LocalBus</v>
      </c>
      <c r="C255" s="3">
        <v>73</v>
      </c>
      <c r="D255" s="4">
        <v>0</v>
      </c>
      <c r="E255" s="4">
        <v>105</v>
      </c>
      <c r="F255" s="4">
        <v>50</v>
      </c>
      <c r="G255" s="5">
        <v>228</v>
      </c>
      <c r="H255" s="3">
        <f>SUMIFS(bkrcast_6to9!$G:$G,bkrcast_6to9!$F:$F,compare_all!$A255)</f>
        <v>355</v>
      </c>
      <c r="I255" s="4">
        <f>SUMIFS(bkrcast_9to1530!$G:$G,bkrcast_9to1530!$F:$F,compare_all!$A255)</f>
        <v>436</v>
      </c>
      <c r="J255" s="4">
        <f>SUMIFS(bkrcast_1530to1830!$G:$G,bkrcast_1530to1830!$F:$F,compare_all!$A255)</f>
        <v>337</v>
      </c>
      <c r="K255" s="4">
        <f>SUMIFS(bkrcast_1830to6!$G:$G,bkrcast_1830to6!$F:$F,compare_all!$A255)</f>
        <v>0</v>
      </c>
      <c r="L255" s="6">
        <f t="shared" si="11"/>
        <v>1128</v>
      </c>
      <c r="M255" s="2">
        <f t="shared" si="12"/>
        <v>-3.9473684210526314</v>
      </c>
      <c r="N255" s="19">
        <f>VLOOKUP($A255,transit_line_attrs!$N$1:$O$626,2,FALSE)</f>
        <v>0</v>
      </c>
      <c r="O255">
        <v>126500</v>
      </c>
    </row>
    <row r="256" spans="1:15" x14ac:dyDescent="0.25">
      <c r="A256" t="s">
        <v>218</v>
      </c>
      <c r="B256" t="str">
        <f>_xlfn.IFNA(VLOOKUP(A256,bkrcast_1530to1830!$F$1:$H$630,3,FALSE),"-")</f>
        <v>LocalBus</v>
      </c>
      <c r="C256" s="3">
        <v>117</v>
      </c>
      <c r="D256" s="4">
        <v>31.5</v>
      </c>
      <c r="E256" s="4">
        <v>60.5</v>
      </c>
      <c r="F256" s="4">
        <v>13</v>
      </c>
      <c r="G256" s="5">
        <v>222</v>
      </c>
      <c r="H256" s="3">
        <f>SUMIFS(bkrcast_6to9!$G:$G,bkrcast_6to9!$F:$F,compare_all!$A256)</f>
        <v>120</v>
      </c>
      <c r="I256" s="4">
        <f>SUMIFS(bkrcast_9to1530!$G:$G,bkrcast_9to1530!$F:$F,compare_all!$A256)</f>
        <v>0</v>
      </c>
      <c r="J256" s="4">
        <f>SUMIFS(bkrcast_1530to1830!$G:$G,bkrcast_1530to1830!$F:$F,compare_all!$A256)</f>
        <v>101</v>
      </c>
      <c r="K256" s="4">
        <f>SUMIFS(bkrcast_1830to6!$G:$G,bkrcast_1830to6!$F:$F,compare_all!$A256)</f>
        <v>0</v>
      </c>
      <c r="L256" s="6">
        <f t="shared" si="11"/>
        <v>221</v>
      </c>
      <c r="M256" s="2">
        <f t="shared" si="12"/>
        <v>4.5045045045045045E-3</v>
      </c>
      <c r="N256" s="19">
        <f>VLOOKUP($A256,transit_line_attrs!$N$1:$O$626,2,FALSE)</f>
        <v>1</v>
      </c>
      <c r="O256">
        <v>127000</v>
      </c>
    </row>
    <row r="257" spans="1:15" x14ac:dyDescent="0.25">
      <c r="A257" t="s">
        <v>275</v>
      </c>
      <c r="B257" t="str">
        <f>_xlfn.IFNA(VLOOKUP(A257,bkrcast_1530to1830!$F$1:$H$630,3,FALSE),"-")</f>
        <v>LocalBus</v>
      </c>
      <c r="C257" s="3">
        <v>58</v>
      </c>
      <c r="D257" s="4">
        <v>94.5</v>
      </c>
      <c r="E257" s="4">
        <v>52.5</v>
      </c>
      <c r="F257" s="4">
        <v>9</v>
      </c>
      <c r="G257" s="5">
        <v>214</v>
      </c>
      <c r="H257" s="3">
        <f>SUMIFS(bkrcast_6to9!$G:$G,bkrcast_6to9!$F:$F,compare_all!$A257)</f>
        <v>0.3</v>
      </c>
      <c r="I257" s="4">
        <f>SUMIFS(bkrcast_9to1530!$G:$G,bkrcast_9to1530!$F:$F,compare_all!$A257)</f>
        <v>1</v>
      </c>
      <c r="J257" s="4">
        <f>SUMIFS(bkrcast_1530to1830!$G:$G,bkrcast_1530to1830!$F:$F,compare_all!$A257)</f>
        <v>10.1</v>
      </c>
      <c r="K257" s="4">
        <f>SUMIFS(bkrcast_1830to6!$G:$G,bkrcast_1830to6!$F:$F,compare_all!$A257)</f>
        <v>21</v>
      </c>
      <c r="L257" s="6">
        <f t="shared" si="11"/>
        <v>32.4</v>
      </c>
      <c r="M257" s="2">
        <f t="shared" si="12"/>
        <v>0.84859813084112146</v>
      </c>
      <c r="N257" s="19">
        <f>VLOOKUP($A257,transit_line_attrs!$N$1:$O$626,2,FALSE)</f>
        <v>0</v>
      </c>
      <c r="O257">
        <v>127500</v>
      </c>
    </row>
    <row r="258" spans="1:15" x14ac:dyDescent="0.25">
      <c r="A258" t="s">
        <v>291</v>
      </c>
      <c r="B258" t="str">
        <f>_xlfn.IFNA(VLOOKUP(A258,bkrcast_1530to1830!$F$1:$H$630,3,FALSE),"-")</f>
        <v>LocalBus</v>
      </c>
      <c r="C258" s="3">
        <v>84</v>
      </c>
      <c r="D258" s="4">
        <v>17</v>
      </c>
      <c r="E258" s="4">
        <v>80</v>
      </c>
      <c r="F258" s="4">
        <v>29</v>
      </c>
      <c r="G258" s="5">
        <v>210</v>
      </c>
      <c r="H258" s="3">
        <f>SUMIFS(bkrcast_6to9!$G:$G,bkrcast_6to9!$F:$F,compare_all!$A258)</f>
        <v>265</v>
      </c>
      <c r="I258" s="4">
        <f>SUMIFS(bkrcast_9to1530!$G:$G,bkrcast_9to1530!$F:$F,compare_all!$A258)</f>
        <v>0</v>
      </c>
      <c r="J258" s="4">
        <f>SUMIFS(bkrcast_1530to1830!$G:$G,bkrcast_1530to1830!$F:$F,compare_all!$A258)</f>
        <v>84</v>
      </c>
      <c r="K258" s="4">
        <f>SUMIFS(bkrcast_1830to6!$G:$G,bkrcast_1830to6!$F:$F,compare_all!$A258)</f>
        <v>0</v>
      </c>
      <c r="L258" s="6">
        <f t="shared" si="11"/>
        <v>349</v>
      </c>
      <c r="M258" s="2">
        <f t="shared" si="12"/>
        <v>-0.66190476190476188</v>
      </c>
      <c r="N258" s="19">
        <f>VLOOKUP($A258,transit_line_attrs!$N$1:$O$626,2,FALSE)</f>
        <v>0</v>
      </c>
      <c r="O258">
        <v>128000</v>
      </c>
    </row>
    <row r="259" spans="1:15" x14ac:dyDescent="0.25">
      <c r="A259" t="s">
        <v>300</v>
      </c>
      <c r="B259" t="str">
        <f>_xlfn.IFNA(VLOOKUP(A259,bkrcast_1530to1830!$F$1:$H$630,3,FALSE),"-")</f>
        <v>LocalBus</v>
      </c>
      <c r="C259" s="3">
        <v>38</v>
      </c>
      <c r="D259" s="4">
        <v>109</v>
      </c>
      <c r="E259" s="4">
        <v>50.5</v>
      </c>
      <c r="F259" s="4">
        <v>10.5</v>
      </c>
      <c r="G259" s="5">
        <v>208</v>
      </c>
      <c r="H259" s="3">
        <f>SUMIFS(bkrcast_6to9!$G:$G,bkrcast_6to9!$F:$F,compare_all!$A259)</f>
        <v>42</v>
      </c>
      <c r="I259" s="4">
        <f>SUMIFS(bkrcast_9to1530!$G:$G,bkrcast_9to1530!$F:$F,compare_all!$A259)</f>
        <v>28</v>
      </c>
      <c r="J259" s="4">
        <f>SUMIFS(bkrcast_1530to1830!$G:$G,bkrcast_1530to1830!$F:$F,compare_all!$A259)</f>
        <v>31</v>
      </c>
      <c r="K259" s="4">
        <f>SUMIFS(bkrcast_1830to6!$G:$G,bkrcast_1830to6!$F:$F,compare_all!$A259)</f>
        <v>14</v>
      </c>
      <c r="L259" s="6">
        <f t="shared" si="11"/>
        <v>115</v>
      </c>
      <c r="M259" s="2">
        <f t="shared" si="12"/>
        <v>0.44711538461538464</v>
      </c>
      <c r="N259" s="19">
        <f>VLOOKUP($A259,transit_line_attrs!$N$1:$O$626,2,FALSE)</f>
        <v>0</v>
      </c>
      <c r="O259">
        <v>128500</v>
      </c>
    </row>
    <row r="260" spans="1:15" x14ac:dyDescent="0.25">
      <c r="A260" t="s">
        <v>223</v>
      </c>
      <c r="B260" t="str">
        <f>_xlfn.IFNA(VLOOKUP(A260,bkrcast_1530to1830!$F$1:$H$630,3,FALSE),"-")</f>
        <v>LocalBus</v>
      </c>
      <c r="C260" s="3">
        <v>85</v>
      </c>
      <c r="D260" s="4">
        <v>17</v>
      </c>
      <c r="E260" s="4">
        <v>83</v>
      </c>
      <c r="F260" s="4">
        <v>22</v>
      </c>
      <c r="G260" s="5">
        <v>207</v>
      </c>
      <c r="H260" s="3">
        <f>SUMIFS(bkrcast_6to9!$G:$G,bkrcast_6to9!$F:$F,compare_all!$A260)</f>
        <v>203</v>
      </c>
      <c r="I260" s="4">
        <f>SUMIFS(bkrcast_9to1530!$G:$G,bkrcast_9to1530!$F:$F,compare_all!$A260)</f>
        <v>0</v>
      </c>
      <c r="J260" s="4">
        <f>SUMIFS(bkrcast_1530to1830!$G:$G,bkrcast_1530to1830!$F:$F,compare_all!$A260)</f>
        <v>98</v>
      </c>
      <c r="K260" s="4">
        <f>SUMIFS(bkrcast_1830to6!$G:$G,bkrcast_1830to6!$F:$F,compare_all!$A260)</f>
        <v>0</v>
      </c>
      <c r="L260" s="6">
        <f t="shared" ref="L260:L323" si="13">SUM(H260:K260)</f>
        <v>301</v>
      </c>
      <c r="M260" s="2">
        <f t="shared" ref="M260:M323" si="14">(G260-L260)/G260</f>
        <v>-0.45410628019323673</v>
      </c>
      <c r="N260" s="19">
        <f>VLOOKUP($A260,transit_line_attrs!$N$1:$O$626,2,FALSE)</f>
        <v>1</v>
      </c>
      <c r="O260">
        <v>129000</v>
      </c>
    </row>
    <row r="261" spans="1:15" x14ac:dyDescent="0.25">
      <c r="A261" t="s">
        <v>176</v>
      </c>
      <c r="B261" t="str">
        <f>_xlfn.IFNA(VLOOKUP(A261,bkrcast_1530to1830!$F$1:$H$630,3,FALSE),"-")</f>
        <v>-</v>
      </c>
      <c r="C261" s="3">
        <v>95</v>
      </c>
      <c r="D261" s="4">
        <v>6.5</v>
      </c>
      <c r="E261" s="4">
        <v>94</v>
      </c>
      <c r="F261" s="4">
        <v>7.5</v>
      </c>
      <c r="G261" s="5">
        <v>203</v>
      </c>
      <c r="H261" s="3">
        <f>SUMIFS(bkrcast_6to9!$G:$G,bkrcast_6to9!$F:$F,compare_all!$A261)</f>
        <v>0</v>
      </c>
      <c r="I261" s="4">
        <f>SUMIFS(bkrcast_9to1530!$G:$G,bkrcast_9to1530!$F:$F,compare_all!$A261)</f>
        <v>0</v>
      </c>
      <c r="J261" s="4">
        <f>SUMIFS(bkrcast_1530to1830!$G:$G,bkrcast_1530to1830!$F:$F,compare_all!$A261)</f>
        <v>0</v>
      </c>
      <c r="K261" s="4">
        <f>SUMIFS(bkrcast_1830to6!$G:$G,bkrcast_1830to6!$F:$F,compare_all!$A261)</f>
        <v>0</v>
      </c>
      <c r="L261" s="6">
        <f t="shared" si="13"/>
        <v>0</v>
      </c>
      <c r="M261" s="2">
        <f t="shared" si="14"/>
        <v>1</v>
      </c>
      <c r="N261" s="19">
        <f>VLOOKUP($A261,transit_line_attrs!$N$1:$O$626,2,FALSE)</f>
        <v>0</v>
      </c>
      <c r="O261">
        <v>129500</v>
      </c>
    </row>
    <row r="262" spans="1:15" x14ac:dyDescent="0.25">
      <c r="A262" t="s">
        <v>254</v>
      </c>
      <c r="B262" t="str">
        <f>_xlfn.IFNA(VLOOKUP(A262,bkrcast_1530to1830!$F$1:$H$630,3,FALSE),"-")</f>
        <v>LocalBus</v>
      </c>
      <c r="C262" s="3">
        <v>0</v>
      </c>
      <c r="D262" s="4">
        <v>179</v>
      </c>
      <c r="E262" s="4">
        <v>24</v>
      </c>
      <c r="F262" s="4">
        <v>0</v>
      </c>
      <c r="G262" s="5">
        <v>203</v>
      </c>
      <c r="H262" s="3">
        <f>SUMIFS(bkrcast_6to9!$G:$G,bkrcast_6to9!$F:$F,compare_all!$A262)</f>
        <v>33</v>
      </c>
      <c r="I262" s="4">
        <f>SUMIFS(bkrcast_9to1530!$G:$G,bkrcast_9to1530!$F:$F,compare_all!$A262)</f>
        <v>40</v>
      </c>
      <c r="J262" s="4">
        <f>SUMIFS(bkrcast_1530to1830!$G:$G,bkrcast_1530to1830!$F:$F,compare_all!$A262)</f>
        <v>39</v>
      </c>
      <c r="K262" s="4">
        <f>SUMIFS(bkrcast_1830to6!$G:$G,bkrcast_1830to6!$F:$F,compare_all!$A262)</f>
        <v>0</v>
      </c>
      <c r="L262" s="6">
        <f t="shared" si="13"/>
        <v>112</v>
      </c>
      <c r="M262" s="2">
        <f t="shared" si="14"/>
        <v>0.44827586206896552</v>
      </c>
      <c r="N262" s="19">
        <f>VLOOKUP($A262,transit_line_attrs!$N$1:$O$626,2,FALSE)</f>
        <v>0</v>
      </c>
      <c r="O262">
        <v>130000</v>
      </c>
    </row>
    <row r="263" spans="1:15" x14ac:dyDescent="0.25">
      <c r="A263" t="s">
        <v>213</v>
      </c>
      <c r="B263" t="str">
        <f>_xlfn.IFNA(VLOOKUP(A263,bkrcast_1530to1830!$F$1:$H$630,3,FALSE),"-")</f>
        <v>-</v>
      </c>
      <c r="C263" s="3">
        <v>116</v>
      </c>
      <c r="D263" s="4">
        <v>0</v>
      </c>
      <c r="E263" s="4">
        <v>85</v>
      </c>
      <c r="F263" s="4">
        <v>0</v>
      </c>
      <c r="G263" s="5">
        <v>201</v>
      </c>
      <c r="H263" s="3">
        <f>SUMIFS(bkrcast_6to9!$G:$G,bkrcast_6to9!$F:$F,compare_all!$A263)</f>
        <v>0</v>
      </c>
      <c r="I263" s="4">
        <f>SUMIFS(bkrcast_9to1530!$G:$G,bkrcast_9to1530!$F:$F,compare_all!$A263)</f>
        <v>0</v>
      </c>
      <c r="J263" s="4">
        <f>SUMIFS(bkrcast_1530to1830!$G:$G,bkrcast_1530to1830!$F:$F,compare_all!$A263)</f>
        <v>0</v>
      </c>
      <c r="K263" s="4">
        <f>SUMIFS(bkrcast_1830to6!$G:$G,bkrcast_1830to6!$F:$F,compare_all!$A263)</f>
        <v>0</v>
      </c>
      <c r="L263" s="6">
        <f t="shared" si="13"/>
        <v>0</v>
      </c>
      <c r="M263" s="2">
        <f t="shared" si="14"/>
        <v>1</v>
      </c>
      <c r="N263" s="19">
        <f>VLOOKUP($A263,transit_line_attrs!$N$1:$O$626,2,FALSE)</f>
        <v>1</v>
      </c>
      <c r="O263">
        <v>130500</v>
      </c>
    </row>
    <row r="264" spans="1:15" x14ac:dyDescent="0.25">
      <c r="A264" t="s">
        <v>305</v>
      </c>
      <c r="B264" t="str">
        <f>_xlfn.IFNA(VLOOKUP(A264,bkrcast_1530to1830!$F$1:$H$630,3,FALSE),"-")</f>
        <v>LocalBus</v>
      </c>
      <c r="C264" s="3">
        <v>76</v>
      </c>
      <c r="D264" s="4">
        <v>6</v>
      </c>
      <c r="E264" s="4">
        <v>83</v>
      </c>
      <c r="F264" s="4">
        <v>35</v>
      </c>
      <c r="G264" s="5">
        <v>200</v>
      </c>
      <c r="H264" s="3">
        <f>SUMIFS(bkrcast_6to9!$G:$G,bkrcast_6to9!$F:$F,compare_all!$A264)</f>
        <v>15</v>
      </c>
      <c r="I264" s="4">
        <f>SUMIFS(bkrcast_9to1530!$G:$G,bkrcast_9to1530!$F:$F,compare_all!$A264)</f>
        <v>0</v>
      </c>
      <c r="J264" s="4">
        <f>SUMIFS(bkrcast_1530to1830!$G:$G,bkrcast_1530to1830!$F:$F,compare_all!$A264)</f>
        <v>39</v>
      </c>
      <c r="K264" s="4">
        <f>SUMIFS(bkrcast_1830to6!$G:$G,bkrcast_1830to6!$F:$F,compare_all!$A264)</f>
        <v>0</v>
      </c>
      <c r="L264" s="6">
        <f t="shared" si="13"/>
        <v>54</v>
      </c>
      <c r="M264" s="2">
        <f t="shared" si="14"/>
        <v>0.73</v>
      </c>
      <c r="N264" s="19">
        <f>VLOOKUP($A264,transit_line_attrs!$N$1:$O$626,2,FALSE)</f>
        <v>0</v>
      </c>
      <c r="O264">
        <v>131000</v>
      </c>
    </row>
    <row r="265" spans="1:15" x14ac:dyDescent="0.25">
      <c r="A265" t="s">
        <v>21</v>
      </c>
      <c r="B265" t="str">
        <f>_xlfn.IFNA(VLOOKUP(A265,bkrcast_1530to1830!$F$1:$H$630,3,FALSE),"-")</f>
        <v>LocalBus</v>
      </c>
      <c r="C265" s="3">
        <v>36</v>
      </c>
      <c r="D265" s="4">
        <v>99.5</v>
      </c>
      <c r="E265" s="4">
        <v>48</v>
      </c>
      <c r="F265" s="4">
        <v>13.5</v>
      </c>
      <c r="G265" s="5">
        <v>197</v>
      </c>
      <c r="H265" s="3">
        <f>SUMIFS(bkrcast_6to9!$G:$G,bkrcast_6to9!$F:$F,compare_all!$A265)</f>
        <v>20</v>
      </c>
      <c r="I265" s="4">
        <f>SUMIFS(bkrcast_9to1530!$G:$G,bkrcast_9to1530!$F:$F,compare_all!$A265)</f>
        <v>19</v>
      </c>
      <c r="J265" s="4">
        <f>SUMIFS(bkrcast_1530to1830!$G:$G,bkrcast_1530to1830!$F:$F,compare_all!$A265)</f>
        <v>19</v>
      </c>
      <c r="K265" s="4">
        <f>SUMIFS(bkrcast_1830to6!$G:$G,bkrcast_1830to6!$F:$F,compare_all!$A265)</f>
        <v>14</v>
      </c>
      <c r="L265" s="6">
        <f t="shared" si="13"/>
        <v>72</v>
      </c>
      <c r="M265" s="2">
        <f t="shared" si="14"/>
        <v>0.63451776649746194</v>
      </c>
      <c r="N265" s="19">
        <f>VLOOKUP($A265,transit_line_attrs!$N$1:$O$626,2,FALSE)</f>
        <v>0</v>
      </c>
      <c r="O265">
        <v>131500</v>
      </c>
    </row>
    <row r="266" spans="1:15" x14ac:dyDescent="0.25">
      <c r="A266" t="s">
        <v>203</v>
      </c>
      <c r="B266" t="str">
        <f>_xlfn.IFNA(VLOOKUP(A266,bkrcast_1530to1830!$F$1:$H$630,3,FALSE),"-")</f>
        <v>LocalBus</v>
      </c>
      <c r="C266" s="3">
        <v>120</v>
      </c>
      <c r="D266" s="4">
        <v>0</v>
      </c>
      <c r="E266" s="4">
        <v>77</v>
      </c>
      <c r="F266" s="4">
        <v>0</v>
      </c>
      <c r="G266" s="5">
        <v>197</v>
      </c>
      <c r="H266" s="3">
        <f>SUMIFS(bkrcast_6to9!$G:$G,bkrcast_6to9!$F:$F,compare_all!$A266)</f>
        <v>15</v>
      </c>
      <c r="I266" s="4">
        <f>SUMIFS(bkrcast_9to1530!$G:$G,bkrcast_9to1530!$F:$F,compare_all!$A266)</f>
        <v>0</v>
      </c>
      <c r="J266" s="4">
        <f>SUMIFS(bkrcast_1530to1830!$G:$G,bkrcast_1530to1830!$F:$F,compare_all!$A266)</f>
        <v>5</v>
      </c>
      <c r="K266" s="4">
        <f>SUMIFS(bkrcast_1830to6!$G:$G,bkrcast_1830to6!$F:$F,compare_all!$A266)</f>
        <v>0</v>
      </c>
      <c r="L266" s="6">
        <f t="shared" si="13"/>
        <v>20</v>
      </c>
      <c r="M266" s="2">
        <f t="shared" si="14"/>
        <v>0.89847715736040612</v>
      </c>
      <c r="N266" s="19">
        <f>VLOOKUP($A266,transit_line_attrs!$N$1:$O$626,2,FALSE)</f>
        <v>1</v>
      </c>
      <c r="O266">
        <v>132000</v>
      </c>
    </row>
    <row r="267" spans="1:15" x14ac:dyDescent="0.25">
      <c r="A267" t="s">
        <v>8</v>
      </c>
      <c r="B267" t="str">
        <f>_xlfn.IFNA(VLOOKUP(A267,bkrcast_1530to1830!$F$1:$H$630,3,FALSE),"-")</f>
        <v>LocalBus</v>
      </c>
      <c r="C267" s="3">
        <v>81</v>
      </c>
      <c r="D267" s="4">
        <v>0</v>
      </c>
      <c r="E267" s="4">
        <v>85.5</v>
      </c>
      <c r="F267" s="4">
        <v>21.5</v>
      </c>
      <c r="G267" s="5">
        <v>188</v>
      </c>
      <c r="H267" s="3">
        <f>SUMIFS(bkrcast_6to9!$G:$G,bkrcast_6to9!$F:$F,compare_all!$A267)</f>
        <v>278</v>
      </c>
      <c r="I267" s="4">
        <f>SUMIFS(bkrcast_9to1530!$G:$G,bkrcast_9to1530!$F:$F,compare_all!$A267)</f>
        <v>272</v>
      </c>
      <c r="J267" s="4">
        <f>SUMIFS(bkrcast_1530to1830!$G:$G,bkrcast_1530to1830!$F:$F,compare_all!$A267)</f>
        <v>206</v>
      </c>
      <c r="K267" s="4">
        <f>SUMIFS(bkrcast_1830to6!$G:$G,bkrcast_1830to6!$F:$F,compare_all!$A267)</f>
        <v>239</v>
      </c>
      <c r="L267" s="6">
        <f t="shared" si="13"/>
        <v>995</v>
      </c>
      <c r="M267" s="2">
        <f t="shared" si="14"/>
        <v>-4.292553191489362</v>
      </c>
      <c r="N267" s="19">
        <f>VLOOKUP($A267,transit_line_attrs!$N$1:$O$626,2,FALSE)</f>
        <v>1</v>
      </c>
      <c r="O267">
        <v>132500</v>
      </c>
    </row>
    <row r="268" spans="1:15" x14ac:dyDescent="0.25">
      <c r="A268" t="s">
        <v>92</v>
      </c>
      <c r="B268" t="str">
        <f>_xlfn.IFNA(VLOOKUP(A268,bkrcast_1530to1830!$F$1:$H$630,3,FALSE),"-")</f>
        <v>LocalBus</v>
      </c>
      <c r="C268" s="3">
        <v>84</v>
      </c>
      <c r="D268" s="4">
        <v>0</v>
      </c>
      <c r="E268" s="4">
        <v>78</v>
      </c>
      <c r="F268" s="4">
        <v>19</v>
      </c>
      <c r="G268" s="5">
        <v>181</v>
      </c>
      <c r="H268" s="3">
        <f>SUMIFS(bkrcast_6to9!$G:$G,bkrcast_6to9!$F:$F,compare_all!$A268)</f>
        <v>3</v>
      </c>
      <c r="I268" s="4">
        <f>SUMIFS(bkrcast_9to1530!$G:$G,bkrcast_9to1530!$F:$F,compare_all!$A268)</f>
        <v>0</v>
      </c>
      <c r="J268" s="4">
        <f>SUMIFS(bkrcast_1530to1830!$G:$G,bkrcast_1530to1830!$F:$F,compare_all!$A268)</f>
        <v>0</v>
      </c>
      <c r="K268" s="4">
        <f>SUMIFS(bkrcast_1830to6!$G:$G,bkrcast_1830to6!$F:$F,compare_all!$A268)</f>
        <v>0</v>
      </c>
      <c r="L268" s="6">
        <f t="shared" si="13"/>
        <v>3</v>
      </c>
      <c r="M268" s="2">
        <f t="shared" si="14"/>
        <v>0.98342541436464093</v>
      </c>
      <c r="N268" s="19">
        <f>VLOOKUP($A268,transit_line_attrs!$N$1:$O$626,2,FALSE)</f>
        <v>0</v>
      </c>
      <c r="O268">
        <v>133000</v>
      </c>
    </row>
    <row r="269" spans="1:15" x14ac:dyDescent="0.25">
      <c r="A269" t="s">
        <v>251</v>
      </c>
      <c r="B269" t="str">
        <f>_xlfn.IFNA(VLOOKUP(A269,bkrcast_1530to1830!$F$1:$H$630,3,FALSE),"-")</f>
        <v>LocalBus</v>
      </c>
      <c r="C269" s="3">
        <v>68</v>
      </c>
      <c r="D269" s="4">
        <v>19</v>
      </c>
      <c r="E269" s="4">
        <v>75</v>
      </c>
      <c r="F269" s="4">
        <v>19</v>
      </c>
      <c r="G269" s="5">
        <v>181</v>
      </c>
      <c r="H269" s="3">
        <f>SUMIFS(bkrcast_6to9!$G:$G,bkrcast_6to9!$F:$F,compare_all!$A269)</f>
        <v>24</v>
      </c>
      <c r="I269" s="4">
        <f>SUMIFS(bkrcast_9to1530!$G:$G,bkrcast_9to1530!$F:$F,compare_all!$A269)</f>
        <v>19</v>
      </c>
      <c r="J269" s="4">
        <f>SUMIFS(bkrcast_1530to1830!$G:$G,bkrcast_1530to1830!$F:$F,compare_all!$A269)</f>
        <v>2</v>
      </c>
      <c r="K269" s="4">
        <f>SUMIFS(bkrcast_1830to6!$G:$G,bkrcast_1830to6!$F:$F,compare_all!$A269)</f>
        <v>0</v>
      </c>
      <c r="L269" s="6">
        <f t="shared" si="13"/>
        <v>45</v>
      </c>
      <c r="M269" s="2">
        <f t="shared" si="14"/>
        <v>0.75138121546961323</v>
      </c>
      <c r="N269" s="19">
        <f>VLOOKUP($A269,transit_line_attrs!$N$1:$O$626,2,FALSE)</f>
        <v>0</v>
      </c>
      <c r="O269">
        <v>133500</v>
      </c>
    </row>
    <row r="270" spans="1:15" x14ac:dyDescent="0.25">
      <c r="A270" t="s">
        <v>80</v>
      </c>
      <c r="B270" t="str">
        <f>_xlfn.IFNA(VLOOKUP(A270,bkrcast_1530to1830!$F$1:$H$630,3,FALSE),"-")</f>
        <v>LocalBus</v>
      </c>
      <c r="C270" s="3">
        <v>39</v>
      </c>
      <c r="D270" s="4">
        <v>84.5</v>
      </c>
      <c r="E270" s="4">
        <v>36</v>
      </c>
      <c r="F270" s="4">
        <v>16.5</v>
      </c>
      <c r="G270" s="5">
        <v>176</v>
      </c>
      <c r="H270" s="3">
        <f>SUMIFS(bkrcast_6to9!$G:$G,bkrcast_6to9!$F:$F,compare_all!$A270)</f>
        <v>0</v>
      </c>
      <c r="I270" s="4">
        <f>SUMIFS(bkrcast_9to1530!$G:$G,bkrcast_9to1530!$F:$F,compare_all!$A270)</f>
        <v>0</v>
      </c>
      <c r="J270" s="4">
        <f>SUMIFS(bkrcast_1530to1830!$G:$G,bkrcast_1530to1830!$F:$F,compare_all!$A270)</f>
        <v>0</v>
      </c>
      <c r="K270" s="4">
        <f>SUMIFS(bkrcast_1830to6!$G:$G,bkrcast_1830to6!$F:$F,compare_all!$A270)</f>
        <v>0</v>
      </c>
      <c r="L270" s="6">
        <f t="shared" si="13"/>
        <v>0</v>
      </c>
      <c r="M270" s="2">
        <f t="shared" si="14"/>
        <v>1</v>
      </c>
      <c r="N270" s="19">
        <f>VLOOKUP($A270,transit_line_attrs!$N$1:$O$626,2,FALSE)</f>
        <v>0</v>
      </c>
      <c r="O270">
        <v>134000</v>
      </c>
    </row>
    <row r="271" spans="1:15" x14ac:dyDescent="0.25">
      <c r="A271" t="s">
        <v>274</v>
      </c>
      <c r="B271" t="str">
        <f>_xlfn.IFNA(VLOOKUP(A271,bkrcast_1530to1830!$F$1:$H$630,3,FALSE),"-")</f>
        <v>LocalBus</v>
      </c>
      <c r="C271" s="3">
        <v>47</v>
      </c>
      <c r="D271" s="4">
        <v>77</v>
      </c>
      <c r="E271" s="4">
        <v>38</v>
      </c>
      <c r="F271" s="4">
        <v>10</v>
      </c>
      <c r="G271" s="5">
        <v>172</v>
      </c>
      <c r="H271" s="3">
        <f>SUMIFS(bkrcast_6to9!$G:$G,bkrcast_6to9!$F:$F,compare_all!$A271)</f>
        <v>0.2</v>
      </c>
      <c r="I271" s="4">
        <f>SUMIFS(bkrcast_9to1530!$G:$G,bkrcast_9to1530!$F:$F,compare_all!$A271)</f>
        <v>1</v>
      </c>
      <c r="J271" s="4">
        <f>SUMIFS(bkrcast_1530to1830!$G:$G,bkrcast_1530to1830!$F:$F,compare_all!$A271)</f>
        <v>1.07</v>
      </c>
      <c r="K271" s="4">
        <f>SUMIFS(bkrcast_1830to6!$G:$G,bkrcast_1830to6!$F:$F,compare_all!$A271)</f>
        <v>14</v>
      </c>
      <c r="L271" s="6">
        <f t="shared" si="13"/>
        <v>16.27</v>
      </c>
      <c r="M271" s="2">
        <f t="shared" si="14"/>
        <v>0.90540697674418602</v>
      </c>
      <c r="N271" s="19">
        <f>VLOOKUP($A271,transit_line_attrs!$N$1:$O$626,2,FALSE)</f>
        <v>0</v>
      </c>
      <c r="O271">
        <v>134500</v>
      </c>
    </row>
    <row r="272" spans="1:15" x14ac:dyDescent="0.25">
      <c r="A272" t="s">
        <v>249</v>
      </c>
      <c r="B272" t="str">
        <f>_xlfn.IFNA(VLOOKUP(A272,bkrcast_1530to1830!$F$1:$H$630,3,FALSE),"-")</f>
        <v>LocalBus</v>
      </c>
      <c r="C272" s="3">
        <v>36</v>
      </c>
      <c r="D272" s="4">
        <v>78</v>
      </c>
      <c r="E272" s="4">
        <v>36</v>
      </c>
      <c r="F272" s="4">
        <v>18</v>
      </c>
      <c r="G272" s="5">
        <v>168</v>
      </c>
      <c r="H272" s="3">
        <f>SUMIFS(bkrcast_6to9!$G:$G,bkrcast_6to9!$F:$F,compare_all!$A272)</f>
        <v>98</v>
      </c>
      <c r="I272" s="4">
        <f>SUMIFS(bkrcast_9to1530!$G:$G,bkrcast_9to1530!$F:$F,compare_all!$A272)</f>
        <v>116</v>
      </c>
      <c r="J272" s="4">
        <f>SUMIFS(bkrcast_1530to1830!$G:$G,bkrcast_1530to1830!$F:$F,compare_all!$A272)</f>
        <v>93</v>
      </c>
      <c r="K272" s="4">
        <f>SUMIFS(bkrcast_1830to6!$G:$G,bkrcast_1830to6!$F:$F,compare_all!$A272)</f>
        <v>0</v>
      </c>
      <c r="L272" s="6">
        <f t="shared" si="13"/>
        <v>307</v>
      </c>
      <c r="M272" s="2">
        <f t="shared" si="14"/>
        <v>-0.82738095238095233</v>
      </c>
      <c r="N272" s="19">
        <f>VLOOKUP($A272,transit_line_attrs!$N$1:$O$626,2,FALSE)</f>
        <v>0</v>
      </c>
      <c r="O272">
        <v>135000</v>
      </c>
    </row>
    <row r="273" spans="1:15" x14ac:dyDescent="0.25">
      <c r="A273" t="s">
        <v>25</v>
      </c>
      <c r="B273" t="str">
        <f>_xlfn.IFNA(VLOOKUP(A273,bkrcast_1530to1830!$F$1:$H$630,3,FALSE),"-")</f>
        <v>LocalBus</v>
      </c>
      <c r="C273" s="3">
        <v>30</v>
      </c>
      <c r="D273" s="4">
        <v>85</v>
      </c>
      <c r="E273" s="4">
        <v>28.5</v>
      </c>
      <c r="F273" s="4">
        <v>17.5</v>
      </c>
      <c r="G273" s="5">
        <v>161</v>
      </c>
      <c r="H273" s="3">
        <f>SUMIFS(bkrcast_6to9!$G:$G,bkrcast_6to9!$F:$F,compare_all!$A273)</f>
        <v>546</v>
      </c>
      <c r="I273" s="4">
        <f>SUMIFS(bkrcast_9to1530!$G:$G,bkrcast_9to1530!$F:$F,compare_all!$A273)</f>
        <v>440</v>
      </c>
      <c r="J273" s="4">
        <f>SUMIFS(bkrcast_1530to1830!$G:$G,bkrcast_1530to1830!$F:$F,compare_all!$A273)</f>
        <v>479</v>
      </c>
      <c r="K273" s="4">
        <f>SUMIFS(bkrcast_1830to6!$G:$G,bkrcast_1830to6!$F:$F,compare_all!$A273)</f>
        <v>164</v>
      </c>
      <c r="L273" s="6">
        <f t="shared" si="13"/>
        <v>1629</v>
      </c>
      <c r="M273" s="2">
        <f t="shared" si="14"/>
        <v>-9.1180124223602483</v>
      </c>
      <c r="N273" s="19">
        <f>VLOOKUP($A273,transit_line_attrs!$N$1:$O$626,2,FALSE)</f>
        <v>0</v>
      </c>
      <c r="O273">
        <v>135500</v>
      </c>
    </row>
    <row r="274" spans="1:15" x14ac:dyDescent="0.25">
      <c r="A274" t="s">
        <v>257</v>
      </c>
      <c r="B274" t="str">
        <f>_xlfn.IFNA(VLOOKUP(A274,bkrcast_1530to1830!$F$1:$H$630,3,FALSE),"-")</f>
        <v>LocalBus</v>
      </c>
      <c r="C274" s="3">
        <v>30</v>
      </c>
      <c r="D274" s="4">
        <v>108.5</v>
      </c>
      <c r="E274" s="4">
        <v>21.5</v>
      </c>
      <c r="F274" s="4">
        <v>0</v>
      </c>
      <c r="G274" s="5">
        <v>160</v>
      </c>
      <c r="H274" s="3">
        <f>SUMIFS(bkrcast_6to9!$G:$G,bkrcast_6to9!$F:$F,compare_all!$A274)</f>
        <v>13.03</v>
      </c>
      <c r="I274" s="4">
        <f>SUMIFS(bkrcast_9to1530!$G:$G,bkrcast_9to1530!$F:$F,compare_all!$A274)</f>
        <v>24</v>
      </c>
      <c r="J274" s="4">
        <f>SUMIFS(bkrcast_1530to1830!$G:$G,bkrcast_1530to1830!$F:$F,compare_all!$A274)</f>
        <v>1</v>
      </c>
      <c r="K274" s="4">
        <f>SUMIFS(bkrcast_1830to6!$G:$G,bkrcast_1830to6!$F:$F,compare_all!$A274)</f>
        <v>0</v>
      </c>
      <c r="L274" s="6">
        <f t="shared" si="13"/>
        <v>38.03</v>
      </c>
      <c r="M274" s="2">
        <f t="shared" si="14"/>
        <v>0.76231249999999995</v>
      </c>
      <c r="N274" s="19">
        <f>VLOOKUP($A274,transit_line_attrs!$N$1:$O$626,2,FALSE)</f>
        <v>0</v>
      </c>
      <c r="O274">
        <v>136000</v>
      </c>
    </row>
    <row r="275" spans="1:15" x14ac:dyDescent="0.25">
      <c r="A275" t="s">
        <v>40</v>
      </c>
      <c r="B275" t="str">
        <f>_xlfn.IFNA(VLOOKUP(A275,bkrcast_1530to1830!$F$1:$H$630,3,FALSE),"-")</f>
        <v>LocalBus</v>
      </c>
      <c r="C275" s="3">
        <v>53</v>
      </c>
      <c r="D275" s="4">
        <v>0</v>
      </c>
      <c r="E275" s="4">
        <v>78.5</v>
      </c>
      <c r="F275" s="4">
        <v>27.5</v>
      </c>
      <c r="G275" s="5">
        <v>159</v>
      </c>
      <c r="H275" s="3">
        <f>SUMIFS(bkrcast_6to9!$G:$G,bkrcast_6to9!$F:$F,compare_all!$A275)</f>
        <v>183</v>
      </c>
      <c r="I275" s="4">
        <f>SUMIFS(bkrcast_9to1530!$G:$G,bkrcast_9to1530!$F:$F,compare_all!$A275)</f>
        <v>0</v>
      </c>
      <c r="J275" s="4">
        <f>SUMIFS(bkrcast_1530to1830!$G:$G,bkrcast_1530to1830!$F:$F,compare_all!$A275)</f>
        <v>222</v>
      </c>
      <c r="K275" s="4">
        <f>SUMIFS(bkrcast_1830to6!$G:$G,bkrcast_1830to6!$F:$F,compare_all!$A275)</f>
        <v>0</v>
      </c>
      <c r="L275" s="6">
        <f t="shared" si="13"/>
        <v>405</v>
      </c>
      <c r="M275" s="2">
        <f t="shared" si="14"/>
        <v>-1.5471698113207548</v>
      </c>
      <c r="N275" s="19">
        <f>VLOOKUP($A275,transit_line_attrs!$N$1:$O$626,2,FALSE)</f>
        <v>0</v>
      </c>
      <c r="O275">
        <v>136500</v>
      </c>
    </row>
    <row r="276" spans="1:15" x14ac:dyDescent="0.25">
      <c r="A276" t="s">
        <v>180</v>
      </c>
      <c r="B276" t="str">
        <f>_xlfn.IFNA(VLOOKUP(A276,bkrcast_1530to1830!$F$1:$H$630,3,FALSE),"-")</f>
        <v>LocalBus</v>
      </c>
      <c r="C276" s="3">
        <v>24</v>
      </c>
      <c r="D276" s="4">
        <v>104</v>
      </c>
      <c r="E276" s="4">
        <v>19</v>
      </c>
      <c r="F276" s="4">
        <v>11</v>
      </c>
      <c r="G276" s="5">
        <v>158</v>
      </c>
      <c r="H276" s="3">
        <f>SUMIFS(bkrcast_6to9!$G:$G,bkrcast_6to9!$F:$F,compare_all!$A276)</f>
        <v>41</v>
      </c>
      <c r="I276" s="4">
        <f>SUMIFS(bkrcast_9to1530!$G:$G,bkrcast_9to1530!$F:$F,compare_all!$A276)</f>
        <v>84</v>
      </c>
      <c r="J276" s="4">
        <f>SUMIFS(bkrcast_1530to1830!$G:$G,bkrcast_1530to1830!$F:$F,compare_all!$A276)</f>
        <v>94</v>
      </c>
      <c r="K276" s="4">
        <f>SUMIFS(bkrcast_1830to6!$G:$G,bkrcast_1830to6!$F:$F,compare_all!$A276)</f>
        <v>0</v>
      </c>
      <c r="L276" s="6">
        <f t="shared" si="13"/>
        <v>219</v>
      </c>
      <c r="M276" s="2">
        <f t="shared" si="14"/>
        <v>-0.38607594936708861</v>
      </c>
      <c r="N276" s="19">
        <f>VLOOKUP($A276,transit_line_attrs!$N$1:$O$626,2,FALSE)</f>
        <v>0</v>
      </c>
      <c r="O276">
        <v>137000</v>
      </c>
    </row>
    <row r="277" spans="1:15" x14ac:dyDescent="0.25">
      <c r="A277" t="s">
        <v>41</v>
      </c>
      <c r="B277" t="str">
        <f>_xlfn.IFNA(VLOOKUP(A277,bkrcast_1530to1830!$F$1:$H$630,3,FALSE),"-")</f>
        <v>LocalBus</v>
      </c>
      <c r="C277" s="3">
        <v>33</v>
      </c>
      <c r="D277" s="4">
        <v>18</v>
      </c>
      <c r="E277" s="4">
        <v>52</v>
      </c>
      <c r="F277" s="4">
        <v>52</v>
      </c>
      <c r="G277" s="5">
        <v>155</v>
      </c>
      <c r="H277" s="3">
        <f>SUMIFS(bkrcast_6to9!$G:$G,bkrcast_6to9!$F:$F,compare_all!$A277)</f>
        <v>130</v>
      </c>
      <c r="I277" s="4">
        <f>SUMIFS(bkrcast_9to1530!$G:$G,bkrcast_9to1530!$F:$F,compare_all!$A277)</f>
        <v>0</v>
      </c>
      <c r="J277" s="4">
        <f>SUMIFS(bkrcast_1530to1830!$G:$G,bkrcast_1530to1830!$F:$F,compare_all!$A277)</f>
        <v>60</v>
      </c>
      <c r="K277" s="4">
        <f>SUMIFS(bkrcast_1830to6!$G:$G,bkrcast_1830to6!$F:$F,compare_all!$A277)</f>
        <v>0</v>
      </c>
      <c r="L277" s="6">
        <f t="shared" si="13"/>
        <v>190</v>
      </c>
      <c r="M277" s="2">
        <f t="shared" si="14"/>
        <v>-0.22580645161290322</v>
      </c>
      <c r="N277" s="19">
        <f>VLOOKUP($A277,transit_line_attrs!$N$1:$O$626,2,FALSE)</f>
        <v>1</v>
      </c>
      <c r="O277">
        <v>137500</v>
      </c>
    </row>
    <row r="278" spans="1:15" x14ac:dyDescent="0.25">
      <c r="A278" t="s">
        <v>149</v>
      </c>
      <c r="B278" t="str">
        <f>_xlfn.IFNA(VLOOKUP(A278,bkrcast_1530to1830!$F$1:$H$630,3,FALSE),"-")</f>
        <v>LocalBus</v>
      </c>
      <c r="C278" s="3">
        <v>49</v>
      </c>
      <c r="D278" s="4">
        <v>40.5</v>
      </c>
      <c r="E278" s="4">
        <v>37.5</v>
      </c>
      <c r="F278" s="4">
        <v>26</v>
      </c>
      <c r="G278" s="5">
        <v>153</v>
      </c>
      <c r="H278" s="3">
        <f>SUMIFS(bkrcast_6to9!$G:$G,bkrcast_6to9!$F:$F,compare_all!$A278)</f>
        <v>17</v>
      </c>
      <c r="I278" s="4">
        <f>SUMIFS(bkrcast_9to1530!$G:$G,bkrcast_9to1530!$F:$F,compare_all!$A278)</f>
        <v>0</v>
      </c>
      <c r="J278" s="4">
        <f>SUMIFS(bkrcast_1530to1830!$G:$G,bkrcast_1530to1830!$F:$F,compare_all!$A278)</f>
        <v>23</v>
      </c>
      <c r="K278" s="4">
        <f>SUMIFS(bkrcast_1830to6!$G:$G,bkrcast_1830to6!$F:$F,compare_all!$A278)</f>
        <v>0</v>
      </c>
      <c r="L278" s="6">
        <f t="shared" si="13"/>
        <v>40</v>
      </c>
      <c r="M278" s="2">
        <f t="shared" si="14"/>
        <v>0.73856209150326801</v>
      </c>
      <c r="N278" s="19">
        <f>VLOOKUP($A278,transit_line_attrs!$N$1:$O$626,2,FALSE)</f>
        <v>0</v>
      </c>
      <c r="O278">
        <v>138000</v>
      </c>
    </row>
    <row r="279" spans="1:15" x14ac:dyDescent="0.25">
      <c r="A279" t="s">
        <v>49</v>
      </c>
      <c r="B279" t="str">
        <f>_xlfn.IFNA(VLOOKUP(A279,bkrcast_1530to1830!$F$1:$H$630,3,FALSE),"-")</f>
        <v>LocalBus</v>
      </c>
      <c r="C279" s="3">
        <v>35</v>
      </c>
      <c r="D279" s="4">
        <v>70</v>
      </c>
      <c r="E279" s="4">
        <v>36</v>
      </c>
      <c r="F279" s="4">
        <v>11</v>
      </c>
      <c r="G279" s="5">
        <v>152</v>
      </c>
      <c r="H279" s="3">
        <f>SUMIFS(bkrcast_6to9!$G:$G,bkrcast_6to9!$F:$F,compare_all!$A279)</f>
        <v>8</v>
      </c>
      <c r="I279" s="4">
        <f>SUMIFS(bkrcast_9to1530!$G:$G,bkrcast_9to1530!$F:$F,compare_all!$A279)</f>
        <v>13</v>
      </c>
      <c r="J279" s="4">
        <f>SUMIFS(bkrcast_1530to1830!$G:$G,bkrcast_1530to1830!$F:$F,compare_all!$A279)</f>
        <v>8</v>
      </c>
      <c r="K279" s="4">
        <f>SUMIFS(bkrcast_1830to6!$G:$G,bkrcast_1830to6!$F:$F,compare_all!$A279)</f>
        <v>1</v>
      </c>
      <c r="L279" s="6">
        <f t="shared" si="13"/>
        <v>30</v>
      </c>
      <c r="M279" s="2">
        <f t="shared" si="14"/>
        <v>0.80263157894736847</v>
      </c>
      <c r="N279" s="19">
        <f>VLOOKUP($A279,transit_line_attrs!$N$1:$O$626,2,FALSE)</f>
        <v>0</v>
      </c>
      <c r="O279">
        <v>138500</v>
      </c>
    </row>
    <row r="280" spans="1:15" x14ac:dyDescent="0.25">
      <c r="A280" t="s">
        <v>255</v>
      </c>
      <c r="B280" t="str">
        <f>_xlfn.IFNA(VLOOKUP(A280,bkrcast_1530to1830!$F$1:$H$630,3,FALSE),"-")</f>
        <v>LocalBus</v>
      </c>
      <c r="C280" s="3">
        <v>35</v>
      </c>
      <c r="D280" s="4">
        <v>57.5</v>
      </c>
      <c r="E280" s="4">
        <v>40.5</v>
      </c>
      <c r="F280" s="4">
        <v>16</v>
      </c>
      <c r="G280" s="5">
        <v>149</v>
      </c>
      <c r="H280" s="3">
        <f>SUMIFS(bkrcast_6to9!$G:$G,bkrcast_6to9!$F:$F,compare_all!$A280)</f>
        <v>12</v>
      </c>
      <c r="I280" s="4">
        <f>SUMIFS(bkrcast_9to1530!$G:$G,bkrcast_9to1530!$F:$F,compare_all!$A280)</f>
        <v>15</v>
      </c>
      <c r="J280" s="4">
        <f>SUMIFS(bkrcast_1530to1830!$G:$G,bkrcast_1530to1830!$F:$F,compare_all!$A280)</f>
        <v>3</v>
      </c>
      <c r="K280" s="4">
        <f>SUMIFS(bkrcast_1830to6!$G:$G,bkrcast_1830to6!$F:$F,compare_all!$A280)</f>
        <v>0</v>
      </c>
      <c r="L280" s="6">
        <f t="shared" si="13"/>
        <v>30</v>
      </c>
      <c r="M280" s="2">
        <f t="shared" si="14"/>
        <v>0.79865771812080533</v>
      </c>
      <c r="N280" s="19">
        <f>VLOOKUP($A280,transit_line_attrs!$N$1:$O$626,2,FALSE)</f>
        <v>0</v>
      </c>
      <c r="O280">
        <v>139000</v>
      </c>
    </row>
    <row r="281" spans="1:15" x14ac:dyDescent="0.25">
      <c r="A281" t="s">
        <v>26</v>
      </c>
      <c r="B281" t="str">
        <f>_xlfn.IFNA(VLOOKUP(A281,bkrcast_1530to1830!$F$1:$H$630,3,FALSE),"-")</f>
        <v>LocalBus</v>
      </c>
      <c r="C281" s="3">
        <v>5</v>
      </c>
      <c r="D281" s="4">
        <v>57.5</v>
      </c>
      <c r="E281" s="4">
        <v>14.5</v>
      </c>
      <c r="F281" s="4">
        <v>71</v>
      </c>
      <c r="G281" s="5">
        <v>148</v>
      </c>
      <c r="H281" s="3">
        <f>SUMIFS(bkrcast_6to9!$G:$G,bkrcast_6to9!$F:$F,compare_all!$A281)</f>
        <v>29</v>
      </c>
      <c r="I281" s="4">
        <f>SUMIFS(bkrcast_9to1530!$G:$G,bkrcast_9to1530!$F:$F,compare_all!$A281)</f>
        <v>0</v>
      </c>
      <c r="J281" s="4">
        <f>SUMIFS(bkrcast_1530to1830!$G:$G,bkrcast_1530to1830!$F:$F,compare_all!$A281)</f>
        <v>50</v>
      </c>
      <c r="K281" s="4">
        <f>SUMIFS(bkrcast_1830to6!$G:$G,bkrcast_1830to6!$F:$F,compare_all!$A281)</f>
        <v>0</v>
      </c>
      <c r="L281" s="6">
        <f t="shared" si="13"/>
        <v>79</v>
      </c>
      <c r="M281" s="2">
        <f t="shared" si="14"/>
        <v>0.46621621621621623</v>
      </c>
      <c r="N281" s="19">
        <f>VLOOKUP($A281,transit_line_attrs!$N$1:$O$626,2,FALSE)</f>
        <v>0</v>
      </c>
      <c r="O281">
        <v>139500</v>
      </c>
    </row>
    <row r="282" spans="1:15" x14ac:dyDescent="0.25">
      <c r="A282" t="s">
        <v>126</v>
      </c>
      <c r="B282" t="str">
        <f>_xlfn.IFNA(VLOOKUP(A282,bkrcast_1530to1830!$F$1:$H$630,3,FALSE),"-")</f>
        <v>LocalBus</v>
      </c>
      <c r="C282" s="3">
        <v>58</v>
      </c>
      <c r="D282" s="4">
        <v>27.5</v>
      </c>
      <c r="E282" s="4">
        <v>44.5</v>
      </c>
      <c r="F282" s="4">
        <v>14</v>
      </c>
      <c r="G282" s="5">
        <v>144</v>
      </c>
      <c r="H282" s="3">
        <f>SUMIFS(bkrcast_6to9!$G:$G,bkrcast_6to9!$F:$F,compare_all!$A282)</f>
        <v>45</v>
      </c>
      <c r="I282" s="4">
        <f>SUMIFS(bkrcast_9to1530!$G:$G,bkrcast_9to1530!$F:$F,compare_all!$A282)</f>
        <v>48</v>
      </c>
      <c r="J282" s="4">
        <f>SUMIFS(bkrcast_1530to1830!$G:$G,bkrcast_1530to1830!$F:$F,compare_all!$A282)</f>
        <v>45</v>
      </c>
      <c r="K282" s="4">
        <f>SUMIFS(bkrcast_1830to6!$G:$G,bkrcast_1830to6!$F:$F,compare_all!$A282)</f>
        <v>0</v>
      </c>
      <c r="L282" s="6">
        <f t="shared" si="13"/>
        <v>138</v>
      </c>
      <c r="M282" s="2">
        <f t="shared" si="14"/>
        <v>4.1666666666666664E-2</v>
      </c>
      <c r="N282" s="19">
        <f>VLOOKUP($A282,transit_line_attrs!$N$1:$O$626,2,FALSE)</f>
        <v>0</v>
      </c>
      <c r="O282">
        <v>140000</v>
      </c>
    </row>
    <row r="283" spans="1:15" x14ac:dyDescent="0.25">
      <c r="A283" t="s">
        <v>178</v>
      </c>
      <c r="B283" t="str">
        <f>_xlfn.IFNA(VLOOKUP(A283,bkrcast_1530to1830!$F$1:$H$630,3,FALSE),"-")</f>
        <v>LocalBus</v>
      </c>
      <c r="C283" s="3">
        <v>25</v>
      </c>
      <c r="D283" s="4">
        <v>99.5</v>
      </c>
      <c r="E283" s="4">
        <v>14.5</v>
      </c>
      <c r="F283" s="4">
        <v>0</v>
      </c>
      <c r="G283" s="5">
        <v>139</v>
      </c>
      <c r="H283" s="3">
        <f>SUMIFS(bkrcast_6to9!$G:$G,bkrcast_6to9!$F:$F,compare_all!$A283)</f>
        <v>0.03</v>
      </c>
      <c r="I283" s="4">
        <f>SUMIFS(bkrcast_9to1530!$G:$G,bkrcast_9to1530!$F:$F,compare_all!$A283)</f>
        <v>0</v>
      </c>
      <c r="J283" s="4">
        <f>SUMIFS(bkrcast_1530to1830!$G:$G,bkrcast_1530to1830!$F:$F,compare_all!$A283)</f>
        <v>0</v>
      </c>
      <c r="K283" s="4">
        <f>SUMIFS(bkrcast_1830to6!$G:$G,bkrcast_1830to6!$F:$F,compare_all!$A283)</f>
        <v>0</v>
      </c>
      <c r="L283" s="6">
        <f t="shared" si="13"/>
        <v>0.03</v>
      </c>
      <c r="M283" s="2">
        <f t="shared" si="14"/>
        <v>0.99978417266187047</v>
      </c>
      <c r="N283" s="19">
        <f>VLOOKUP($A283,transit_line_attrs!$N$1:$O$626,2,FALSE)</f>
        <v>0</v>
      </c>
      <c r="O283">
        <v>140500</v>
      </c>
    </row>
    <row r="284" spans="1:15" x14ac:dyDescent="0.25">
      <c r="A284" t="s">
        <v>142</v>
      </c>
      <c r="B284" t="str">
        <f>_xlfn.IFNA(VLOOKUP(A284,bkrcast_1530to1830!$F$1:$H$630,3,FALSE),"-")</f>
        <v>LocalBus</v>
      </c>
      <c r="C284" s="3">
        <v>18</v>
      </c>
      <c r="D284" s="4">
        <v>78</v>
      </c>
      <c r="E284" s="4">
        <v>27</v>
      </c>
      <c r="F284" s="4">
        <v>8</v>
      </c>
      <c r="G284" s="5">
        <v>131</v>
      </c>
      <c r="H284" s="3">
        <f>SUMIFS(bkrcast_6to9!$G:$G,bkrcast_6to9!$F:$F,compare_all!$A284)</f>
        <v>24</v>
      </c>
      <c r="I284" s="4">
        <f>SUMIFS(bkrcast_9to1530!$G:$G,bkrcast_9to1530!$F:$F,compare_all!$A284)</f>
        <v>31</v>
      </c>
      <c r="J284" s="4">
        <f>SUMIFS(bkrcast_1530to1830!$G:$G,bkrcast_1530to1830!$F:$F,compare_all!$A284)</f>
        <v>23</v>
      </c>
      <c r="K284" s="4">
        <f>SUMIFS(bkrcast_1830to6!$G:$G,bkrcast_1830to6!$F:$F,compare_all!$A284)</f>
        <v>0</v>
      </c>
      <c r="L284" s="6">
        <f t="shared" si="13"/>
        <v>78</v>
      </c>
      <c r="M284" s="2">
        <f t="shared" si="14"/>
        <v>0.40458015267175573</v>
      </c>
      <c r="N284" s="19">
        <f>VLOOKUP($A284,transit_line_attrs!$N$1:$O$626,2,FALSE)</f>
        <v>0</v>
      </c>
      <c r="O284">
        <v>141000</v>
      </c>
    </row>
    <row r="285" spans="1:15" x14ac:dyDescent="0.25">
      <c r="A285" t="s">
        <v>58</v>
      </c>
      <c r="B285" t="str">
        <f>_xlfn.IFNA(VLOOKUP(A285,bkrcast_1530to1830!$F$1:$H$630,3,FALSE),"-")</f>
        <v>LocalBus</v>
      </c>
      <c r="C285" s="3">
        <v>10</v>
      </c>
      <c r="D285" s="4">
        <v>82.5</v>
      </c>
      <c r="E285" s="4">
        <v>32</v>
      </c>
      <c r="F285" s="4">
        <v>3.5</v>
      </c>
      <c r="G285" s="5">
        <v>128</v>
      </c>
      <c r="H285" s="3">
        <f>SUMIFS(bkrcast_6to9!$G:$G,bkrcast_6to9!$F:$F,compare_all!$A285)</f>
        <v>0</v>
      </c>
      <c r="I285" s="4">
        <f>SUMIFS(bkrcast_9to1530!$G:$G,bkrcast_9to1530!$F:$F,compare_all!$A285)</f>
        <v>0</v>
      </c>
      <c r="J285" s="4">
        <f>SUMIFS(bkrcast_1530to1830!$G:$G,bkrcast_1530to1830!$F:$F,compare_all!$A285)</f>
        <v>0</v>
      </c>
      <c r="K285" s="4">
        <f>SUMIFS(bkrcast_1830to6!$G:$G,bkrcast_1830to6!$F:$F,compare_all!$A285)</f>
        <v>0</v>
      </c>
      <c r="L285" s="6">
        <f t="shared" si="13"/>
        <v>0</v>
      </c>
      <c r="M285" s="2">
        <f t="shared" si="14"/>
        <v>1</v>
      </c>
      <c r="N285" s="19">
        <f>VLOOKUP($A285,transit_line_attrs!$N$1:$O$626,2,FALSE)</f>
        <v>0</v>
      </c>
      <c r="O285">
        <v>141500</v>
      </c>
    </row>
    <row r="286" spans="1:15" x14ac:dyDescent="0.25">
      <c r="A286" t="s">
        <v>258</v>
      </c>
      <c r="B286" t="str">
        <f>_xlfn.IFNA(VLOOKUP(A286,bkrcast_1530to1830!$F$1:$H$630,3,FALSE),"-")</f>
        <v>LocalBus</v>
      </c>
      <c r="C286" s="3">
        <v>64</v>
      </c>
      <c r="D286" s="4">
        <v>12</v>
      </c>
      <c r="E286" s="4">
        <v>52</v>
      </c>
      <c r="F286" s="4">
        <v>0</v>
      </c>
      <c r="G286" s="5">
        <v>128</v>
      </c>
      <c r="H286" s="3">
        <f>SUMIFS(bkrcast_6to9!$G:$G,bkrcast_6to9!$F:$F,compare_all!$A286)</f>
        <v>91</v>
      </c>
      <c r="I286" s="4">
        <f>SUMIFS(bkrcast_9to1530!$G:$G,bkrcast_9to1530!$F:$F,compare_all!$A286)</f>
        <v>0</v>
      </c>
      <c r="J286" s="4">
        <f>SUMIFS(bkrcast_1530to1830!$G:$G,bkrcast_1530to1830!$F:$F,compare_all!$A286)</f>
        <v>111</v>
      </c>
      <c r="K286" s="4">
        <f>SUMIFS(bkrcast_1830to6!$G:$G,bkrcast_1830to6!$F:$F,compare_all!$A286)</f>
        <v>0</v>
      </c>
      <c r="L286" s="6">
        <f t="shared" si="13"/>
        <v>202</v>
      </c>
      <c r="M286" s="2">
        <f t="shared" si="14"/>
        <v>-0.578125</v>
      </c>
      <c r="N286" s="19">
        <f>VLOOKUP($A286,transit_line_attrs!$N$1:$O$626,2,FALSE)</f>
        <v>1</v>
      </c>
      <c r="O286">
        <v>142000</v>
      </c>
    </row>
    <row r="287" spans="1:15" x14ac:dyDescent="0.25">
      <c r="A287" t="s">
        <v>241</v>
      </c>
      <c r="B287" t="str">
        <f>_xlfn.IFNA(VLOOKUP(A287,bkrcast_1530to1830!$F$1:$H$630,3,FALSE),"-")</f>
        <v>LocalBus</v>
      </c>
      <c r="C287" s="3">
        <v>48</v>
      </c>
      <c r="D287" s="4">
        <v>6.5</v>
      </c>
      <c r="E287" s="4">
        <v>52.5</v>
      </c>
      <c r="F287" s="4">
        <v>19</v>
      </c>
      <c r="G287" s="5">
        <v>126</v>
      </c>
      <c r="H287" s="3">
        <f>SUMIFS(bkrcast_6to9!$G:$G,bkrcast_6to9!$F:$F,compare_all!$A287)</f>
        <v>0</v>
      </c>
      <c r="I287" s="4">
        <f>SUMIFS(bkrcast_9to1530!$G:$G,bkrcast_9to1530!$F:$F,compare_all!$A287)</f>
        <v>0</v>
      </c>
      <c r="J287" s="4">
        <f>SUMIFS(bkrcast_1530to1830!$G:$G,bkrcast_1530to1830!$F:$F,compare_all!$A287)</f>
        <v>0</v>
      </c>
      <c r="K287" s="4">
        <f>SUMIFS(bkrcast_1830to6!$G:$G,bkrcast_1830to6!$F:$F,compare_all!$A287)</f>
        <v>0</v>
      </c>
      <c r="L287" s="6">
        <f t="shared" si="13"/>
        <v>0</v>
      </c>
      <c r="M287" s="2">
        <f t="shared" si="14"/>
        <v>1</v>
      </c>
      <c r="N287" s="19">
        <f>VLOOKUP($A287,transit_line_attrs!$N$1:$O$626,2,FALSE)</f>
        <v>0</v>
      </c>
      <c r="O287">
        <v>142500</v>
      </c>
    </row>
    <row r="288" spans="1:15" x14ac:dyDescent="0.25">
      <c r="A288" t="s">
        <v>192</v>
      </c>
      <c r="B288" t="str">
        <f>_xlfn.IFNA(VLOOKUP(A288,bkrcast_1530to1830!$F$1:$H$630,3,FALSE),"-")</f>
        <v>LocalBus</v>
      </c>
      <c r="C288" s="3">
        <v>21</v>
      </c>
      <c r="D288" s="4">
        <v>53</v>
      </c>
      <c r="E288" s="4">
        <v>31.5</v>
      </c>
      <c r="F288" s="4">
        <v>16.5</v>
      </c>
      <c r="G288" s="5">
        <v>122</v>
      </c>
      <c r="H288" s="3">
        <f>SUMIFS(bkrcast_6to9!$G:$G,bkrcast_6to9!$F:$F,compare_all!$A288)</f>
        <v>62</v>
      </c>
      <c r="I288" s="4">
        <f>SUMIFS(bkrcast_9to1530!$G:$G,bkrcast_9to1530!$F:$F,compare_all!$A288)</f>
        <v>84</v>
      </c>
      <c r="J288" s="4">
        <f>SUMIFS(bkrcast_1530to1830!$G:$G,bkrcast_1530to1830!$F:$F,compare_all!$A288)</f>
        <v>51</v>
      </c>
      <c r="K288" s="4">
        <f>SUMIFS(bkrcast_1830to6!$G:$G,bkrcast_1830to6!$F:$F,compare_all!$A288)</f>
        <v>0</v>
      </c>
      <c r="L288" s="6">
        <f t="shared" si="13"/>
        <v>197</v>
      </c>
      <c r="M288" s="2">
        <f t="shared" si="14"/>
        <v>-0.61475409836065575</v>
      </c>
      <c r="N288" s="19">
        <f>VLOOKUP($A288,transit_line_attrs!$N$1:$O$626,2,FALSE)</f>
        <v>1</v>
      </c>
      <c r="O288">
        <v>143000</v>
      </c>
    </row>
    <row r="289" spans="1:15" x14ac:dyDescent="0.25">
      <c r="A289" t="s">
        <v>23</v>
      </c>
      <c r="B289" t="str">
        <f>_xlfn.IFNA(VLOOKUP(A289,bkrcast_1530to1830!$F$1:$H$630,3,FALSE),"-")</f>
        <v>LocalBus</v>
      </c>
      <c r="C289" s="3">
        <v>15</v>
      </c>
      <c r="D289" s="4">
        <v>45.5</v>
      </c>
      <c r="E289" s="4">
        <v>11.5</v>
      </c>
      <c r="F289" s="4">
        <v>47</v>
      </c>
      <c r="G289" s="5">
        <v>119</v>
      </c>
      <c r="H289" s="3">
        <f>SUMIFS(bkrcast_6to9!$G:$G,bkrcast_6to9!$F:$F,compare_all!$A289)</f>
        <v>1</v>
      </c>
      <c r="I289" s="4">
        <f>SUMIFS(bkrcast_9to1530!$G:$G,bkrcast_9to1530!$F:$F,compare_all!$A289)</f>
        <v>0</v>
      </c>
      <c r="J289" s="4">
        <f>SUMIFS(bkrcast_1530to1830!$G:$G,bkrcast_1530to1830!$F:$F,compare_all!$A289)</f>
        <v>4</v>
      </c>
      <c r="K289" s="4">
        <f>SUMIFS(bkrcast_1830to6!$G:$G,bkrcast_1830to6!$F:$F,compare_all!$A289)</f>
        <v>0</v>
      </c>
      <c r="L289" s="6">
        <f t="shared" si="13"/>
        <v>5</v>
      </c>
      <c r="M289" s="2">
        <f t="shared" si="14"/>
        <v>0.95798319327731096</v>
      </c>
      <c r="N289" s="19">
        <f>VLOOKUP($A289,transit_line_attrs!$N$1:$O$626,2,FALSE)</f>
        <v>0</v>
      </c>
      <c r="O289">
        <v>143500</v>
      </c>
    </row>
    <row r="290" spans="1:15" x14ac:dyDescent="0.25">
      <c r="A290" t="s">
        <v>256</v>
      </c>
      <c r="B290" t="str">
        <f>_xlfn.IFNA(VLOOKUP(A290,bkrcast_1530to1830!$F$1:$H$630,3,FALSE),"-")</f>
        <v>LocalBus</v>
      </c>
      <c r="C290" s="3">
        <v>15</v>
      </c>
      <c r="D290" s="4">
        <v>95</v>
      </c>
      <c r="E290" s="4">
        <v>8</v>
      </c>
      <c r="F290" s="4">
        <v>0</v>
      </c>
      <c r="G290" s="5">
        <v>118</v>
      </c>
      <c r="H290" s="3">
        <f>SUMIFS(bkrcast_6to9!$G:$G,bkrcast_6to9!$F:$F,compare_all!$A290)</f>
        <v>0</v>
      </c>
      <c r="I290" s="4">
        <f>SUMIFS(bkrcast_9to1530!$G:$G,bkrcast_9to1530!$F:$F,compare_all!$A290)</f>
        <v>0.2</v>
      </c>
      <c r="J290" s="4">
        <f>SUMIFS(bkrcast_1530to1830!$G:$G,bkrcast_1530to1830!$F:$F,compare_all!$A290)</f>
        <v>1</v>
      </c>
      <c r="K290" s="4">
        <f>SUMIFS(bkrcast_1830to6!$G:$G,bkrcast_1830to6!$F:$F,compare_all!$A290)</f>
        <v>0</v>
      </c>
      <c r="L290" s="6">
        <f t="shared" si="13"/>
        <v>1.2</v>
      </c>
      <c r="M290" s="2">
        <f t="shared" si="14"/>
        <v>0.98983050847457621</v>
      </c>
      <c r="N290" s="19">
        <f>VLOOKUP($A290,transit_line_attrs!$N$1:$O$626,2,FALSE)</f>
        <v>0</v>
      </c>
      <c r="O290">
        <v>144000</v>
      </c>
    </row>
    <row r="291" spans="1:15" x14ac:dyDescent="0.25">
      <c r="A291" t="s">
        <v>240</v>
      </c>
      <c r="B291" t="str">
        <f>_xlfn.IFNA(VLOOKUP(A291,bkrcast_1530to1830!$F$1:$H$630,3,FALSE),"-")</f>
        <v>LocalBus</v>
      </c>
      <c r="C291" s="3">
        <v>50</v>
      </c>
      <c r="D291" s="4">
        <v>4.5</v>
      </c>
      <c r="E291" s="4">
        <v>46.5</v>
      </c>
      <c r="F291" s="4">
        <v>16</v>
      </c>
      <c r="G291" s="5">
        <v>117</v>
      </c>
      <c r="H291" s="3">
        <f>SUMIFS(bkrcast_6to9!$G:$G,bkrcast_6to9!$F:$F,compare_all!$A291)</f>
        <v>0</v>
      </c>
      <c r="I291" s="4">
        <f>SUMIFS(bkrcast_9to1530!$G:$G,bkrcast_9to1530!$F:$F,compare_all!$A291)</f>
        <v>0</v>
      </c>
      <c r="J291" s="4">
        <f>SUMIFS(bkrcast_1530to1830!$G:$G,bkrcast_1530to1830!$F:$F,compare_all!$A291)</f>
        <v>0</v>
      </c>
      <c r="K291" s="4">
        <f>SUMIFS(bkrcast_1830to6!$G:$G,bkrcast_1830to6!$F:$F,compare_all!$A291)</f>
        <v>0</v>
      </c>
      <c r="L291" s="6">
        <f t="shared" si="13"/>
        <v>0</v>
      </c>
      <c r="M291" s="2">
        <f t="shared" si="14"/>
        <v>1</v>
      </c>
      <c r="N291" s="19">
        <f>VLOOKUP($A291,transit_line_attrs!$N$1:$O$626,2,FALSE)</f>
        <v>0</v>
      </c>
      <c r="O291">
        <v>144500</v>
      </c>
    </row>
    <row r="292" spans="1:15" x14ac:dyDescent="0.25">
      <c r="A292" t="s">
        <v>253</v>
      </c>
      <c r="B292" t="str">
        <f>_xlfn.IFNA(VLOOKUP(A292,bkrcast_1530to1830!$F$1:$H$630,3,FALSE),"-")</f>
        <v>LocalBus</v>
      </c>
      <c r="C292" s="3">
        <v>0</v>
      </c>
      <c r="D292" s="4">
        <v>105</v>
      </c>
      <c r="E292" s="4">
        <v>11</v>
      </c>
      <c r="F292" s="4">
        <v>0</v>
      </c>
      <c r="G292" s="5">
        <v>116</v>
      </c>
      <c r="H292" s="3">
        <f>SUMIFS(bkrcast_6to9!$G:$G,bkrcast_6to9!$F:$F,compare_all!$A292)</f>
        <v>125</v>
      </c>
      <c r="I292" s="4">
        <f>SUMIFS(bkrcast_9to1530!$G:$G,bkrcast_9to1530!$F:$F,compare_all!$A292)</f>
        <v>216</v>
      </c>
      <c r="J292" s="4">
        <f>SUMIFS(bkrcast_1530to1830!$G:$G,bkrcast_1530to1830!$F:$F,compare_all!$A292)</f>
        <v>120</v>
      </c>
      <c r="K292" s="4">
        <f>SUMIFS(bkrcast_1830to6!$G:$G,bkrcast_1830to6!$F:$F,compare_all!$A292)</f>
        <v>0</v>
      </c>
      <c r="L292" s="6">
        <f t="shared" si="13"/>
        <v>461</v>
      </c>
      <c r="M292" s="2">
        <f t="shared" si="14"/>
        <v>-2.9741379310344827</v>
      </c>
      <c r="N292" s="19">
        <f>VLOOKUP($A292,transit_line_attrs!$N$1:$O$626,2,FALSE)</f>
        <v>0</v>
      </c>
      <c r="O292">
        <v>145000</v>
      </c>
    </row>
    <row r="293" spans="1:15" x14ac:dyDescent="0.25">
      <c r="A293" t="s">
        <v>50</v>
      </c>
      <c r="B293" t="str">
        <f>_xlfn.IFNA(VLOOKUP(A293,bkrcast_1530to1830!$F$1:$H$630,3,FALSE),"-")</f>
        <v>LocalBus</v>
      </c>
      <c r="C293" s="3">
        <v>12</v>
      </c>
      <c r="D293" s="4">
        <v>63</v>
      </c>
      <c r="E293" s="4">
        <v>33</v>
      </c>
      <c r="F293" s="4">
        <v>4</v>
      </c>
      <c r="G293" s="5">
        <v>112</v>
      </c>
      <c r="H293" s="3">
        <f>SUMIFS(bkrcast_6to9!$G:$G,bkrcast_6to9!$F:$F,compare_all!$A293)</f>
        <v>13</v>
      </c>
      <c r="I293" s="4">
        <f>SUMIFS(bkrcast_9to1530!$G:$G,bkrcast_9to1530!$F:$F,compare_all!$A293)</f>
        <v>18</v>
      </c>
      <c r="J293" s="4">
        <f>SUMIFS(bkrcast_1530to1830!$G:$G,bkrcast_1530to1830!$F:$F,compare_all!$A293)</f>
        <v>14</v>
      </c>
      <c r="K293" s="4">
        <f>SUMIFS(bkrcast_1830to6!$G:$G,bkrcast_1830to6!$F:$F,compare_all!$A293)</f>
        <v>1</v>
      </c>
      <c r="L293" s="6">
        <f t="shared" si="13"/>
        <v>46</v>
      </c>
      <c r="M293" s="2">
        <f t="shared" si="14"/>
        <v>0.5892857142857143</v>
      </c>
      <c r="N293" s="19">
        <f>VLOOKUP($A293,transit_line_attrs!$N$1:$O$626,2,FALSE)</f>
        <v>0</v>
      </c>
      <c r="O293">
        <v>145500</v>
      </c>
    </row>
    <row r="294" spans="1:15" x14ac:dyDescent="0.25">
      <c r="A294" t="s">
        <v>177</v>
      </c>
      <c r="B294" t="str">
        <f>_xlfn.IFNA(VLOOKUP(A294,bkrcast_1530to1830!$F$1:$H$630,3,FALSE),"-")</f>
        <v>LocalBus</v>
      </c>
      <c r="C294" s="3">
        <v>50</v>
      </c>
      <c r="D294" s="4">
        <v>28.5</v>
      </c>
      <c r="E294" s="4">
        <v>27</v>
      </c>
      <c r="F294" s="4">
        <v>2.5</v>
      </c>
      <c r="G294" s="5">
        <v>108</v>
      </c>
      <c r="H294" s="3">
        <f>SUMIFS(bkrcast_6to9!$G:$G,bkrcast_6to9!$F:$F,compare_all!$A294)</f>
        <v>0</v>
      </c>
      <c r="I294" s="4">
        <f>SUMIFS(bkrcast_9to1530!$G:$G,bkrcast_9to1530!$F:$F,compare_all!$A294)</f>
        <v>0</v>
      </c>
      <c r="J294" s="4">
        <f>SUMIFS(bkrcast_1530to1830!$G:$G,bkrcast_1530to1830!$F:$F,compare_all!$A294)</f>
        <v>0</v>
      </c>
      <c r="K294" s="4">
        <f>SUMIFS(bkrcast_1830to6!$G:$G,bkrcast_1830to6!$F:$F,compare_all!$A294)</f>
        <v>0</v>
      </c>
      <c r="L294" s="6">
        <f t="shared" si="13"/>
        <v>0</v>
      </c>
      <c r="M294" s="2">
        <f t="shared" si="14"/>
        <v>1</v>
      </c>
      <c r="N294" s="19">
        <f>VLOOKUP($A294,transit_line_attrs!$N$1:$O$626,2,FALSE)</f>
        <v>1</v>
      </c>
      <c r="O294">
        <v>146000</v>
      </c>
    </row>
    <row r="295" spans="1:15" x14ac:dyDescent="0.25">
      <c r="A295" t="s">
        <v>260</v>
      </c>
      <c r="B295" t="str">
        <f>_xlfn.IFNA(VLOOKUP(A295,bkrcast_1530to1830!$F$1:$H$630,3,FALSE),"-")</f>
        <v>LocalBus</v>
      </c>
      <c r="C295" s="3">
        <v>42</v>
      </c>
      <c r="D295" s="4">
        <v>10</v>
      </c>
      <c r="E295" s="4">
        <v>42</v>
      </c>
      <c r="F295" s="4">
        <v>13</v>
      </c>
      <c r="G295" s="5">
        <v>107</v>
      </c>
      <c r="H295" s="3">
        <f>SUMIFS(bkrcast_6to9!$G:$G,bkrcast_6to9!$F:$F,compare_all!$A295)</f>
        <v>104</v>
      </c>
      <c r="I295" s="4">
        <f>SUMIFS(bkrcast_9to1530!$G:$G,bkrcast_9to1530!$F:$F,compare_all!$A295)</f>
        <v>132</v>
      </c>
      <c r="J295" s="4">
        <f>SUMIFS(bkrcast_1530to1830!$G:$G,bkrcast_1530to1830!$F:$F,compare_all!$A295)</f>
        <v>117</v>
      </c>
      <c r="K295" s="4">
        <f>SUMIFS(bkrcast_1830to6!$G:$G,bkrcast_1830to6!$F:$F,compare_all!$A295)</f>
        <v>0</v>
      </c>
      <c r="L295" s="6">
        <f t="shared" si="13"/>
        <v>353</v>
      </c>
      <c r="M295" s="2">
        <f t="shared" si="14"/>
        <v>-2.2990654205607477</v>
      </c>
      <c r="N295" s="19">
        <f>VLOOKUP($A295,transit_line_attrs!$N$1:$O$626,2,FALSE)</f>
        <v>1</v>
      </c>
      <c r="O295">
        <v>146500</v>
      </c>
    </row>
    <row r="296" spans="1:15" x14ac:dyDescent="0.25">
      <c r="A296" t="s">
        <v>250</v>
      </c>
      <c r="B296" t="str">
        <f>_xlfn.IFNA(VLOOKUP(A296,bkrcast_1530to1830!$F$1:$H$630,3,FALSE),"-")</f>
        <v>LocalBus</v>
      </c>
      <c r="C296" s="3">
        <v>11</v>
      </c>
      <c r="D296" s="4">
        <v>77.5</v>
      </c>
      <c r="E296" s="4">
        <v>14.5</v>
      </c>
      <c r="F296" s="4">
        <v>0</v>
      </c>
      <c r="G296" s="5">
        <v>103</v>
      </c>
      <c r="H296" s="3">
        <f>SUMIFS(bkrcast_6to9!$G:$G,bkrcast_6to9!$F:$F,compare_all!$A296)</f>
        <v>0</v>
      </c>
      <c r="I296" s="4">
        <f>SUMIFS(bkrcast_9to1530!$G:$G,bkrcast_9to1530!$F:$F,compare_all!$A296)</f>
        <v>0.06</v>
      </c>
      <c r="J296" s="4">
        <f>SUMIFS(bkrcast_1530to1830!$G:$G,bkrcast_1530to1830!$F:$F,compare_all!$A296)</f>
        <v>1.1000000000000001</v>
      </c>
      <c r="K296" s="4">
        <f>SUMIFS(bkrcast_1830to6!$G:$G,bkrcast_1830to6!$F:$F,compare_all!$A296)</f>
        <v>0</v>
      </c>
      <c r="L296" s="6">
        <f t="shared" si="13"/>
        <v>1.1600000000000001</v>
      </c>
      <c r="M296" s="2">
        <f t="shared" si="14"/>
        <v>0.98873786407766995</v>
      </c>
      <c r="N296" s="19">
        <f>VLOOKUP($A296,transit_line_attrs!$N$1:$O$626,2,FALSE)</f>
        <v>0</v>
      </c>
      <c r="O296">
        <v>147000</v>
      </c>
    </row>
    <row r="297" spans="1:15" x14ac:dyDescent="0.25">
      <c r="A297" t="s">
        <v>57</v>
      </c>
      <c r="B297" t="str">
        <f>_xlfn.IFNA(VLOOKUP(A297,bkrcast_1530to1830!$F$1:$H$630,3,FALSE),"-")</f>
        <v>LocalBus</v>
      </c>
      <c r="C297" s="3">
        <v>16</v>
      </c>
      <c r="D297" s="4">
        <v>53</v>
      </c>
      <c r="E297" s="4">
        <v>22.5</v>
      </c>
      <c r="F297" s="4">
        <v>10.5</v>
      </c>
      <c r="G297" s="5">
        <v>102</v>
      </c>
      <c r="H297" s="3">
        <f>SUMIFS(bkrcast_6to9!$G:$G,bkrcast_6to9!$F:$F,compare_all!$A297)</f>
        <v>0</v>
      </c>
      <c r="I297" s="4">
        <f>SUMIFS(bkrcast_9to1530!$G:$G,bkrcast_9to1530!$F:$F,compare_all!$A297)</f>
        <v>0</v>
      </c>
      <c r="J297" s="4">
        <f>SUMIFS(bkrcast_1530to1830!$G:$G,bkrcast_1530to1830!$F:$F,compare_all!$A297)</f>
        <v>0</v>
      </c>
      <c r="K297" s="4">
        <f>SUMIFS(bkrcast_1830to6!$G:$G,bkrcast_1830to6!$F:$F,compare_all!$A297)</f>
        <v>30</v>
      </c>
      <c r="L297" s="6">
        <f t="shared" si="13"/>
        <v>30</v>
      </c>
      <c r="M297" s="2">
        <f t="shared" si="14"/>
        <v>0.70588235294117652</v>
      </c>
      <c r="N297" s="19">
        <f>VLOOKUP($A297,transit_line_attrs!$N$1:$O$626,2,FALSE)</f>
        <v>0</v>
      </c>
      <c r="O297">
        <v>147500</v>
      </c>
    </row>
    <row r="298" spans="1:15" x14ac:dyDescent="0.25">
      <c r="A298" t="s">
        <v>198</v>
      </c>
      <c r="B298" t="str">
        <f>_xlfn.IFNA(VLOOKUP(A298,bkrcast_1530to1830!$F$1:$H$630,3,FALSE),"-")</f>
        <v>-</v>
      </c>
      <c r="C298" s="3">
        <v>70</v>
      </c>
      <c r="D298" s="4">
        <v>0</v>
      </c>
      <c r="E298" s="4">
        <v>32</v>
      </c>
      <c r="F298" s="4">
        <v>0</v>
      </c>
      <c r="G298" s="5">
        <v>102</v>
      </c>
      <c r="H298" s="3">
        <f>SUMIFS(bkrcast_6to9!$G:$G,bkrcast_6to9!$F:$F,compare_all!$A298)</f>
        <v>151</v>
      </c>
      <c r="I298" s="4">
        <f>SUMIFS(bkrcast_9to1530!$G:$G,bkrcast_9to1530!$F:$F,compare_all!$A298)</f>
        <v>0</v>
      </c>
      <c r="J298" s="4">
        <f>SUMIFS(bkrcast_1530to1830!$G:$G,bkrcast_1530to1830!$F:$F,compare_all!$A298)</f>
        <v>0</v>
      </c>
      <c r="K298" s="4">
        <f>SUMIFS(bkrcast_1830to6!$G:$G,bkrcast_1830to6!$F:$F,compare_all!$A298)</f>
        <v>0</v>
      </c>
      <c r="L298" s="6">
        <f t="shared" si="13"/>
        <v>151</v>
      </c>
      <c r="M298" s="2">
        <f t="shared" si="14"/>
        <v>-0.48039215686274511</v>
      </c>
      <c r="N298" s="19" t="e">
        <f>VLOOKUP($A298,transit_line_attrs!$N$1:$O$626,2,FALSE)</f>
        <v>#N/A</v>
      </c>
      <c r="O298">
        <v>148000</v>
      </c>
    </row>
    <row r="299" spans="1:15" x14ac:dyDescent="0.25">
      <c r="A299" t="s">
        <v>29</v>
      </c>
      <c r="B299" t="str">
        <f>_xlfn.IFNA(VLOOKUP(A299,bkrcast_1530to1830!$F$1:$H$630,3,FALSE),"-")</f>
        <v>LocalBus</v>
      </c>
      <c r="C299" s="3">
        <v>1</v>
      </c>
      <c r="D299" s="4">
        <v>30.5</v>
      </c>
      <c r="E299" s="4">
        <v>22.5</v>
      </c>
      <c r="F299" s="4">
        <v>40</v>
      </c>
      <c r="G299" s="5">
        <v>94</v>
      </c>
      <c r="H299" s="3">
        <f>SUMIFS(bkrcast_6to9!$G:$G,bkrcast_6to9!$F:$F,compare_all!$A299)</f>
        <v>35</v>
      </c>
      <c r="I299" s="4">
        <f>SUMIFS(bkrcast_9to1530!$G:$G,bkrcast_9to1530!$F:$F,compare_all!$A299)</f>
        <v>0</v>
      </c>
      <c r="J299" s="4">
        <f>SUMIFS(bkrcast_1530to1830!$G:$G,bkrcast_1530to1830!$F:$F,compare_all!$A299)</f>
        <v>30</v>
      </c>
      <c r="K299" s="4">
        <f>SUMIFS(bkrcast_1830to6!$G:$G,bkrcast_1830to6!$F:$F,compare_all!$A299)</f>
        <v>0</v>
      </c>
      <c r="L299" s="6">
        <f t="shared" si="13"/>
        <v>65</v>
      </c>
      <c r="M299" s="2">
        <f t="shared" si="14"/>
        <v>0.30851063829787234</v>
      </c>
      <c r="N299" s="19">
        <f>VLOOKUP($A299,transit_line_attrs!$N$1:$O$626,2,FALSE)</f>
        <v>0</v>
      </c>
      <c r="O299">
        <v>148500</v>
      </c>
    </row>
    <row r="300" spans="1:15" x14ac:dyDescent="0.25">
      <c r="A300" t="s">
        <v>243</v>
      </c>
      <c r="B300" t="str">
        <f>_xlfn.IFNA(VLOOKUP(A300,bkrcast_1530to1830!$F$1:$H$630,3,FALSE),"-")</f>
        <v>LocalBus</v>
      </c>
      <c r="C300" s="3">
        <v>48</v>
      </c>
      <c r="D300" s="4">
        <v>22</v>
      </c>
      <c r="E300" s="4">
        <v>22</v>
      </c>
      <c r="F300" s="4">
        <v>0</v>
      </c>
      <c r="G300" s="5">
        <v>92</v>
      </c>
      <c r="H300" s="3">
        <f>SUMIFS(bkrcast_6to9!$G:$G,bkrcast_6to9!$F:$F,compare_all!$A300)</f>
        <v>1.04</v>
      </c>
      <c r="I300" s="4">
        <f>SUMIFS(bkrcast_9to1530!$G:$G,bkrcast_9to1530!$F:$F,compare_all!$A300)</f>
        <v>0</v>
      </c>
      <c r="J300" s="4">
        <f>SUMIFS(bkrcast_1530to1830!$G:$G,bkrcast_1530to1830!$F:$F,compare_all!$A300)</f>
        <v>0.2</v>
      </c>
      <c r="K300" s="4">
        <f>SUMIFS(bkrcast_1830to6!$G:$G,bkrcast_1830to6!$F:$F,compare_all!$A300)</f>
        <v>0</v>
      </c>
      <c r="L300" s="6">
        <f t="shared" si="13"/>
        <v>1.24</v>
      </c>
      <c r="M300" s="2">
        <f t="shared" si="14"/>
        <v>0.98652173913043484</v>
      </c>
      <c r="N300" s="19">
        <f>VLOOKUP($A300,transit_line_attrs!$N$1:$O$626,2,FALSE)</f>
        <v>0</v>
      </c>
      <c r="O300">
        <v>149000</v>
      </c>
    </row>
    <row r="301" spans="1:15" x14ac:dyDescent="0.25">
      <c r="A301" t="s">
        <v>263</v>
      </c>
      <c r="B301" t="str">
        <f>_xlfn.IFNA(VLOOKUP(A301,bkrcast_1530to1830!$F$1:$H$630,3,FALSE),"-")</f>
        <v>ExpBus</v>
      </c>
      <c r="C301" s="3">
        <v>30</v>
      </c>
      <c r="D301" s="4">
        <v>30</v>
      </c>
      <c r="E301" s="4">
        <v>30</v>
      </c>
      <c r="F301" s="4">
        <v>0</v>
      </c>
      <c r="G301" s="5">
        <v>90</v>
      </c>
      <c r="H301" s="3">
        <f>SUMIFS(bkrcast_6to9!$G:$G,bkrcast_6to9!$F:$F,compare_all!$A301)</f>
        <v>2</v>
      </c>
      <c r="I301" s="4">
        <f>SUMIFS(bkrcast_9to1530!$G:$G,bkrcast_9to1530!$F:$F,compare_all!$A301)</f>
        <v>0</v>
      </c>
      <c r="J301" s="4">
        <f>SUMIFS(bkrcast_1530to1830!$G:$G,bkrcast_1530to1830!$F:$F,compare_all!$A301)</f>
        <v>11</v>
      </c>
      <c r="K301" s="4">
        <f>SUMIFS(bkrcast_1830to6!$G:$G,bkrcast_1830to6!$F:$F,compare_all!$A301)</f>
        <v>0</v>
      </c>
      <c r="L301" s="6">
        <f t="shared" si="13"/>
        <v>13</v>
      </c>
      <c r="M301" s="2">
        <f t="shared" si="14"/>
        <v>0.85555555555555551</v>
      </c>
      <c r="N301" s="19">
        <f>VLOOKUP($A301,transit_line_attrs!$N$1:$O$626,2,FALSE)</f>
        <v>1</v>
      </c>
      <c r="O301">
        <v>149500</v>
      </c>
    </row>
    <row r="302" spans="1:15" x14ac:dyDescent="0.25">
      <c r="A302" t="s">
        <v>247</v>
      </c>
      <c r="B302" t="str">
        <f>_xlfn.IFNA(VLOOKUP(A302,bkrcast_1530to1830!$F$1:$H$630,3,FALSE),"-")</f>
        <v>LocalBus</v>
      </c>
      <c r="C302" s="3">
        <v>13</v>
      </c>
      <c r="D302" s="4">
        <v>65.5</v>
      </c>
      <c r="E302" s="4">
        <v>7.5</v>
      </c>
      <c r="F302" s="4">
        <v>0</v>
      </c>
      <c r="G302" s="5">
        <v>86</v>
      </c>
      <c r="H302" s="3">
        <f>SUMIFS(bkrcast_6to9!$G:$G,bkrcast_6to9!$F:$F,compare_all!$A302)</f>
        <v>52</v>
      </c>
      <c r="I302" s="4">
        <f>SUMIFS(bkrcast_9to1530!$G:$G,bkrcast_9to1530!$F:$F,compare_all!$A302)</f>
        <v>32</v>
      </c>
      <c r="J302" s="4">
        <f>SUMIFS(bkrcast_1530to1830!$G:$G,bkrcast_1530to1830!$F:$F,compare_all!$A302)</f>
        <v>47</v>
      </c>
      <c r="K302" s="4">
        <f>SUMIFS(bkrcast_1830to6!$G:$G,bkrcast_1830to6!$F:$F,compare_all!$A302)</f>
        <v>0</v>
      </c>
      <c r="L302" s="6">
        <f t="shared" si="13"/>
        <v>131</v>
      </c>
      <c r="M302" s="2">
        <f t="shared" si="14"/>
        <v>-0.52325581395348841</v>
      </c>
      <c r="N302" s="19">
        <f>VLOOKUP($A302,transit_line_attrs!$N$1:$O$626,2,FALSE)</f>
        <v>0</v>
      </c>
      <c r="O302">
        <v>150000</v>
      </c>
    </row>
    <row r="303" spans="1:15" x14ac:dyDescent="0.25">
      <c r="A303" t="s">
        <v>56</v>
      </c>
      <c r="B303" t="str">
        <f>_xlfn.IFNA(VLOOKUP(A303,bkrcast_1530to1830!$F$1:$H$630,3,FALSE),"-")</f>
        <v>LocalBus</v>
      </c>
      <c r="C303" s="3">
        <v>5</v>
      </c>
      <c r="D303" s="4">
        <v>60</v>
      </c>
      <c r="E303" s="4">
        <v>20</v>
      </c>
      <c r="F303" s="4">
        <v>0</v>
      </c>
      <c r="G303" s="5">
        <v>85</v>
      </c>
      <c r="H303" s="3">
        <f>SUMIFS(bkrcast_6to9!$G:$G,bkrcast_6to9!$F:$F,compare_all!$A303)</f>
        <v>0</v>
      </c>
      <c r="I303" s="4">
        <f>SUMIFS(bkrcast_9to1530!$G:$G,bkrcast_9to1530!$F:$F,compare_all!$A303)</f>
        <v>0</v>
      </c>
      <c r="J303" s="4">
        <f>SUMIFS(bkrcast_1530to1830!$G:$G,bkrcast_1530to1830!$F:$F,compare_all!$A303)</f>
        <v>0</v>
      </c>
      <c r="K303" s="4">
        <f>SUMIFS(bkrcast_1830to6!$G:$G,bkrcast_1830to6!$F:$F,compare_all!$A303)</f>
        <v>0</v>
      </c>
      <c r="L303" s="6">
        <f t="shared" si="13"/>
        <v>0</v>
      </c>
      <c r="M303" s="2">
        <f t="shared" si="14"/>
        <v>1</v>
      </c>
      <c r="N303" s="19">
        <f>VLOOKUP($A303,transit_line_attrs!$N$1:$O$626,2,FALSE)</f>
        <v>0</v>
      </c>
      <c r="O303">
        <v>150500</v>
      </c>
    </row>
    <row r="304" spans="1:15" x14ac:dyDescent="0.25">
      <c r="A304" t="s">
        <v>248</v>
      </c>
      <c r="B304" t="str">
        <f>_xlfn.IFNA(VLOOKUP(A304,bkrcast_1530to1830!$F$1:$H$630,3,FALSE),"-")</f>
        <v>LocalBus</v>
      </c>
      <c r="C304" s="3">
        <v>6</v>
      </c>
      <c r="D304" s="4">
        <v>49</v>
      </c>
      <c r="E304" s="4">
        <v>25</v>
      </c>
      <c r="F304" s="4">
        <v>0</v>
      </c>
      <c r="G304" s="5">
        <v>80</v>
      </c>
      <c r="H304" s="3">
        <f>SUMIFS(bkrcast_6to9!$G:$G,bkrcast_6to9!$F:$F,compare_all!$A304)</f>
        <v>39</v>
      </c>
      <c r="I304" s="4">
        <f>SUMIFS(bkrcast_9to1530!$G:$G,bkrcast_9to1530!$F:$F,compare_all!$A304)</f>
        <v>74</v>
      </c>
      <c r="J304" s="4">
        <f>SUMIFS(bkrcast_1530to1830!$G:$G,bkrcast_1530to1830!$F:$F,compare_all!$A304)</f>
        <v>35</v>
      </c>
      <c r="K304" s="4">
        <f>SUMIFS(bkrcast_1830to6!$G:$G,bkrcast_1830to6!$F:$F,compare_all!$A304)</f>
        <v>0</v>
      </c>
      <c r="L304" s="6">
        <f t="shared" si="13"/>
        <v>148</v>
      </c>
      <c r="M304" s="2">
        <f t="shared" si="14"/>
        <v>-0.85</v>
      </c>
      <c r="N304" s="19">
        <f>VLOOKUP($A304,transit_line_attrs!$N$1:$O$626,2,FALSE)</f>
        <v>0</v>
      </c>
      <c r="O304">
        <v>151000</v>
      </c>
    </row>
    <row r="305" spans="1:15" x14ac:dyDescent="0.25">
      <c r="A305" t="s">
        <v>9</v>
      </c>
      <c r="B305" t="str">
        <f>_xlfn.IFNA(VLOOKUP(A305,bkrcast_1530to1830!$F$1:$H$630,3,FALSE),"-")</f>
        <v>LocalBus</v>
      </c>
      <c r="C305" s="3">
        <v>40</v>
      </c>
      <c r="D305" s="4">
        <v>0</v>
      </c>
      <c r="E305" s="4">
        <v>33.5</v>
      </c>
      <c r="F305" s="4">
        <v>3.5</v>
      </c>
      <c r="G305" s="5">
        <v>77</v>
      </c>
      <c r="H305" s="3">
        <f>SUMIFS(bkrcast_6to9!$G:$G,bkrcast_6to9!$F:$F,compare_all!$A305)</f>
        <v>71</v>
      </c>
      <c r="I305" s="4">
        <f>SUMIFS(bkrcast_9to1530!$G:$G,bkrcast_9to1530!$F:$F,compare_all!$A305)</f>
        <v>76</v>
      </c>
      <c r="J305" s="4">
        <f>SUMIFS(bkrcast_1530to1830!$G:$G,bkrcast_1530to1830!$F:$F,compare_all!$A305)</f>
        <v>48</v>
      </c>
      <c r="K305" s="4">
        <f>SUMIFS(bkrcast_1830to6!$G:$G,bkrcast_1830to6!$F:$F,compare_all!$A305)</f>
        <v>20</v>
      </c>
      <c r="L305" s="6">
        <f t="shared" si="13"/>
        <v>215</v>
      </c>
      <c r="M305" s="2">
        <f t="shared" si="14"/>
        <v>-1.7922077922077921</v>
      </c>
      <c r="N305" s="19">
        <f>VLOOKUP($A305,transit_line_attrs!$N$1:$O$626,2,FALSE)</f>
        <v>0</v>
      </c>
      <c r="O305">
        <v>151500</v>
      </c>
    </row>
    <row r="306" spans="1:15" x14ac:dyDescent="0.25">
      <c r="A306" t="s">
        <v>266</v>
      </c>
      <c r="B306" t="str">
        <f>_xlfn.IFNA(VLOOKUP(A306,bkrcast_1530to1830!$F$1:$H$630,3,FALSE),"-")</f>
        <v>-</v>
      </c>
      <c r="C306" s="3">
        <v>46</v>
      </c>
      <c r="D306" s="4">
        <v>13</v>
      </c>
      <c r="E306" s="4">
        <v>13</v>
      </c>
      <c r="F306" s="4">
        <v>0</v>
      </c>
      <c r="G306" s="5">
        <v>72</v>
      </c>
      <c r="H306" s="3">
        <f>SUMIFS(bkrcast_6to9!$G:$G,bkrcast_6to9!$F:$F,compare_all!$A306)</f>
        <v>0</v>
      </c>
      <c r="I306" s="4">
        <f>SUMIFS(bkrcast_9to1530!$G:$G,bkrcast_9to1530!$F:$F,compare_all!$A306)</f>
        <v>0</v>
      </c>
      <c r="J306" s="4">
        <f>SUMIFS(bkrcast_1530to1830!$G:$G,bkrcast_1530to1830!$F:$F,compare_all!$A306)</f>
        <v>0</v>
      </c>
      <c r="K306" s="4">
        <f>SUMIFS(bkrcast_1830to6!$G:$G,bkrcast_1830to6!$F:$F,compare_all!$A306)</f>
        <v>0</v>
      </c>
      <c r="L306" s="6">
        <f t="shared" si="13"/>
        <v>0</v>
      </c>
      <c r="M306" s="2">
        <f t="shared" si="14"/>
        <v>1</v>
      </c>
      <c r="N306" s="19">
        <f>VLOOKUP($A306,transit_line_attrs!$N$1:$O$626,2,FALSE)</f>
        <v>1</v>
      </c>
      <c r="O306">
        <v>152000</v>
      </c>
    </row>
    <row r="307" spans="1:15" x14ac:dyDescent="0.25">
      <c r="A307" t="s">
        <v>160</v>
      </c>
      <c r="B307" t="str">
        <f>_xlfn.IFNA(VLOOKUP(A307,bkrcast_1530to1830!$F$1:$H$630,3,FALSE),"-")</f>
        <v>LocalBus</v>
      </c>
      <c r="C307" s="3">
        <v>20</v>
      </c>
      <c r="D307" s="4">
        <v>6.5</v>
      </c>
      <c r="E307" s="4">
        <v>24.5</v>
      </c>
      <c r="F307" s="4">
        <v>17</v>
      </c>
      <c r="G307" s="5">
        <v>68</v>
      </c>
      <c r="H307" s="3">
        <f>SUMIFS(bkrcast_6to9!$G:$G,bkrcast_6to9!$F:$F,compare_all!$A307)</f>
        <v>11</v>
      </c>
      <c r="I307" s="4">
        <f>SUMIFS(bkrcast_9to1530!$G:$G,bkrcast_9to1530!$F:$F,compare_all!$A307)</f>
        <v>27</v>
      </c>
      <c r="J307" s="4">
        <f>SUMIFS(bkrcast_1530to1830!$G:$G,bkrcast_1530to1830!$F:$F,compare_all!$A307)</f>
        <v>33</v>
      </c>
      <c r="K307" s="4">
        <f>SUMIFS(bkrcast_1830to6!$G:$G,bkrcast_1830to6!$F:$F,compare_all!$A307)</f>
        <v>0</v>
      </c>
      <c r="L307" s="6">
        <f t="shared" si="13"/>
        <v>71</v>
      </c>
      <c r="M307" s="2">
        <f t="shared" si="14"/>
        <v>-4.4117647058823532E-2</v>
      </c>
      <c r="N307" s="19">
        <f>VLOOKUP($A307,transit_line_attrs!$N$1:$O$626,2,FALSE)</f>
        <v>0</v>
      </c>
      <c r="O307">
        <v>152500</v>
      </c>
    </row>
    <row r="308" spans="1:15" x14ac:dyDescent="0.25">
      <c r="A308" t="s">
        <v>264</v>
      </c>
      <c r="B308" t="str">
        <f>_xlfn.IFNA(VLOOKUP(A308,bkrcast_1530to1830!$F$1:$H$630,3,FALSE),"-")</f>
        <v>ExpBus</v>
      </c>
      <c r="C308" s="3">
        <v>44</v>
      </c>
      <c r="D308" s="4">
        <v>10</v>
      </c>
      <c r="E308" s="4">
        <v>10</v>
      </c>
      <c r="F308" s="4">
        <v>0</v>
      </c>
      <c r="G308" s="5">
        <v>64</v>
      </c>
      <c r="H308" s="3">
        <f>SUMIFS(bkrcast_6to9!$G:$G,bkrcast_6to9!$F:$F,compare_all!$A308)</f>
        <v>0</v>
      </c>
      <c r="I308" s="4">
        <f>SUMIFS(bkrcast_9to1530!$G:$G,bkrcast_9to1530!$F:$F,compare_all!$A308)</f>
        <v>0</v>
      </c>
      <c r="J308" s="4">
        <f>SUMIFS(bkrcast_1530to1830!$G:$G,bkrcast_1530to1830!$F:$F,compare_all!$A308)</f>
        <v>0</v>
      </c>
      <c r="K308" s="4">
        <f>SUMIFS(bkrcast_1830to6!$G:$G,bkrcast_1830to6!$F:$F,compare_all!$A308)</f>
        <v>0</v>
      </c>
      <c r="L308" s="6">
        <f t="shared" si="13"/>
        <v>0</v>
      </c>
      <c r="M308" s="2">
        <f t="shared" si="14"/>
        <v>1</v>
      </c>
      <c r="N308" s="19">
        <f>VLOOKUP($A308,transit_line_attrs!$N$1:$O$626,2,FALSE)</f>
        <v>0</v>
      </c>
      <c r="O308">
        <v>153000</v>
      </c>
    </row>
    <row r="309" spans="1:15" x14ac:dyDescent="0.25">
      <c r="A309" t="s">
        <v>265</v>
      </c>
      <c r="B309" t="str">
        <f>_xlfn.IFNA(VLOOKUP(A309,bkrcast_1530to1830!$F$1:$H$630,3,FALSE),"-")</f>
        <v>ExpBus</v>
      </c>
      <c r="C309" s="3">
        <v>36</v>
      </c>
      <c r="D309" s="4">
        <v>14</v>
      </c>
      <c r="E309" s="4">
        <v>14</v>
      </c>
      <c r="F309" s="4">
        <v>0</v>
      </c>
      <c r="G309" s="5">
        <v>64</v>
      </c>
      <c r="H309" s="3">
        <f>SUMIFS(bkrcast_6to9!$G:$G,bkrcast_6to9!$F:$F,compare_all!$A309)</f>
        <v>0</v>
      </c>
      <c r="I309" s="4">
        <f>SUMIFS(bkrcast_9to1530!$G:$G,bkrcast_9to1530!$F:$F,compare_all!$A309)</f>
        <v>0</v>
      </c>
      <c r="J309" s="4">
        <f>SUMIFS(bkrcast_1530to1830!$G:$G,bkrcast_1530to1830!$F:$F,compare_all!$A309)</f>
        <v>0</v>
      </c>
      <c r="K309" s="4">
        <f>SUMIFS(bkrcast_1830to6!$G:$G,bkrcast_1830to6!$F:$F,compare_all!$A309)</f>
        <v>0</v>
      </c>
      <c r="L309" s="6">
        <f t="shared" si="13"/>
        <v>0</v>
      </c>
      <c r="M309" s="2">
        <f t="shared" si="14"/>
        <v>1</v>
      </c>
      <c r="N309" s="19">
        <f>VLOOKUP($A309,transit_line_attrs!$N$1:$O$626,2,FALSE)</f>
        <v>0</v>
      </c>
      <c r="O309">
        <v>153500</v>
      </c>
    </row>
    <row r="310" spans="1:15" x14ac:dyDescent="0.25">
      <c r="A310" t="s">
        <v>242</v>
      </c>
      <c r="B310" t="str">
        <f>_xlfn.IFNA(VLOOKUP(A310,bkrcast_1530to1830!$F$1:$H$630,3,FALSE),"-")</f>
        <v>LocalBus</v>
      </c>
      <c r="C310" s="3">
        <v>31</v>
      </c>
      <c r="D310" s="4">
        <v>14.5</v>
      </c>
      <c r="E310" s="4">
        <v>14.5</v>
      </c>
      <c r="F310" s="4">
        <v>0</v>
      </c>
      <c r="G310" s="5">
        <v>60</v>
      </c>
      <c r="H310" s="3">
        <f>SUMIFS(bkrcast_6to9!$G:$G,bkrcast_6to9!$F:$F,compare_all!$A310)</f>
        <v>9.0000000000000011E-2</v>
      </c>
      <c r="I310" s="4">
        <f>SUMIFS(bkrcast_9to1530!$G:$G,bkrcast_9to1530!$F:$F,compare_all!$A310)</f>
        <v>0</v>
      </c>
      <c r="J310" s="4">
        <f>SUMIFS(bkrcast_1530to1830!$G:$G,bkrcast_1530to1830!$F:$F,compare_all!$A310)</f>
        <v>0</v>
      </c>
      <c r="K310" s="4">
        <f>SUMIFS(bkrcast_1830to6!$G:$G,bkrcast_1830to6!$F:$F,compare_all!$A310)</f>
        <v>0</v>
      </c>
      <c r="L310" s="6">
        <f t="shared" si="13"/>
        <v>9.0000000000000011E-2</v>
      </c>
      <c r="M310" s="2">
        <f t="shared" si="14"/>
        <v>0.99849999999999994</v>
      </c>
      <c r="N310" s="19">
        <f>VLOOKUP($A310,transit_line_attrs!$N$1:$O$626,2,FALSE)</f>
        <v>0</v>
      </c>
      <c r="O310">
        <v>154000</v>
      </c>
    </row>
    <row r="311" spans="1:15" x14ac:dyDescent="0.25">
      <c r="A311" t="s">
        <v>262</v>
      </c>
      <c r="B311" t="str">
        <f>_xlfn.IFNA(VLOOKUP(A311,bkrcast_1530to1830!$F$1:$H$630,3,FALSE),"-")</f>
        <v>ExpBus</v>
      </c>
      <c r="C311" s="3">
        <v>27</v>
      </c>
      <c r="D311" s="4">
        <v>13.5</v>
      </c>
      <c r="E311" s="4">
        <v>13.5</v>
      </c>
      <c r="F311" s="4">
        <v>0</v>
      </c>
      <c r="G311" s="5">
        <v>54</v>
      </c>
      <c r="H311" s="3">
        <f>SUMIFS(bkrcast_6to9!$G:$G,bkrcast_6to9!$F:$F,compare_all!$A311)</f>
        <v>3</v>
      </c>
      <c r="I311" s="4">
        <f>SUMIFS(bkrcast_9to1530!$G:$G,bkrcast_9to1530!$F:$F,compare_all!$A311)</f>
        <v>0</v>
      </c>
      <c r="J311" s="4">
        <f>SUMIFS(bkrcast_1530to1830!$G:$G,bkrcast_1530to1830!$F:$F,compare_all!$A311)</f>
        <v>5</v>
      </c>
      <c r="K311" s="4">
        <f>SUMIFS(bkrcast_1830to6!$G:$G,bkrcast_1830to6!$F:$F,compare_all!$A311)</f>
        <v>0</v>
      </c>
      <c r="L311" s="6">
        <f t="shared" si="13"/>
        <v>8</v>
      </c>
      <c r="M311" s="2">
        <f t="shared" si="14"/>
        <v>0.85185185185185186</v>
      </c>
      <c r="N311" s="19">
        <f>VLOOKUP($A311,transit_line_attrs!$N$1:$O$626,2,FALSE)</f>
        <v>1</v>
      </c>
      <c r="O311">
        <v>154500</v>
      </c>
    </row>
    <row r="312" spans="1:15" x14ac:dyDescent="0.25">
      <c r="A312" t="s">
        <v>308</v>
      </c>
      <c r="B312" t="str">
        <f>_xlfn.IFNA(VLOOKUP(A312,bkrcast_1530to1830!$F$1:$H$630,3,FALSE),"-")</f>
        <v>LocalBus</v>
      </c>
      <c r="C312" s="3">
        <v>15</v>
      </c>
      <c r="D312" s="4">
        <v>17.5</v>
      </c>
      <c r="E312" s="4">
        <v>12.5</v>
      </c>
      <c r="F312" s="4">
        <v>9</v>
      </c>
      <c r="G312" s="5">
        <v>54</v>
      </c>
      <c r="H312" s="3">
        <f>SUMIFS(bkrcast_6to9!$G:$G,bkrcast_6to9!$F:$F,compare_all!$A312)</f>
        <v>7</v>
      </c>
      <c r="I312" s="4">
        <f>SUMIFS(bkrcast_9to1530!$G:$G,bkrcast_9to1530!$F:$F,compare_all!$A312)</f>
        <v>40</v>
      </c>
      <c r="J312" s="4">
        <f>SUMIFS(bkrcast_1530to1830!$G:$G,bkrcast_1530to1830!$F:$F,compare_all!$A312)</f>
        <v>2</v>
      </c>
      <c r="K312" s="4">
        <f>SUMIFS(bkrcast_1830to6!$G:$G,bkrcast_1830to6!$F:$F,compare_all!$A312)</f>
        <v>1</v>
      </c>
      <c r="L312" s="6">
        <f t="shared" si="13"/>
        <v>50</v>
      </c>
      <c r="M312" s="2">
        <f t="shared" si="14"/>
        <v>7.407407407407407E-2</v>
      </c>
      <c r="N312" s="19">
        <f>VLOOKUP($A312,transit_line_attrs!$N$1:$O$626,2,FALSE)</f>
        <v>0</v>
      </c>
      <c r="O312">
        <v>155000</v>
      </c>
    </row>
    <row r="313" spans="1:15" x14ac:dyDescent="0.25">
      <c r="A313" t="s">
        <v>267</v>
      </c>
      <c r="B313" t="str">
        <f>_xlfn.IFNA(VLOOKUP(A313,bkrcast_1530to1830!$F$1:$H$630,3,FALSE),"-")</f>
        <v>ExpBus</v>
      </c>
      <c r="C313" s="3">
        <v>29</v>
      </c>
      <c r="D313" s="4">
        <v>10</v>
      </c>
      <c r="E313" s="4">
        <v>10</v>
      </c>
      <c r="F313" s="4">
        <v>0</v>
      </c>
      <c r="G313" s="5">
        <v>49</v>
      </c>
      <c r="H313" s="3">
        <f>SUMIFS(bkrcast_6to9!$G:$G,bkrcast_6to9!$F:$F,compare_all!$A313)</f>
        <v>0</v>
      </c>
      <c r="I313" s="4">
        <f>SUMIFS(bkrcast_9to1530!$G:$G,bkrcast_9to1530!$F:$F,compare_all!$A313)</f>
        <v>0</v>
      </c>
      <c r="J313" s="4">
        <f>SUMIFS(bkrcast_1530to1830!$G:$G,bkrcast_1530to1830!$F:$F,compare_all!$A313)</f>
        <v>42</v>
      </c>
      <c r="K313" s="4">
        <f>SUMIFS(bkrcast_1830to6!$G:$G,bkrcast_1830to6!$F:$F,compare_all!$A313)</f>
        <v>0</v>
      </c>
      <c r="L313" s="6">
        <f t="shared" si="13"/>
        <v>42</v>
      </c>
      <c r="M313" s="2">
        <f t="shared" si="14"/>
        <v>0.14285714285714285</v>
      </c>
      <c r="N313" s="19">
        <f>VLOOKUP($A313,transit_line_attrs!$N$1:$O$626,2,FALSE)</f>
        <v>0</v>
      </c>
      <c r="O313">
        <v>155500</v>
      </c>
    </row>
    <row r="314" spans="1:15" x14ac:dyDescent="0.25">
      <c r="A314" t="s">
        <v>60</v>
      </c>
      <c r="B314" t="str">
        <f>_xlfn.IFNA(VLOOKUP(A314,bkrcast_1530to1830!$F$1:$H$630,3,FALSE),"-")</f>
        <v>LocalBus</v>
      </c>
      <c r="C314" s="3">
        <v>0</v>
      </c>
      <c r="D314" s="4">
        <v>40.5</v>
      </c>
      <c r="E314" s="4">
        <v>5.5</v>
      </c>
      <c r="F314" s="4">
        <v>0</v>
      </c>
      <c r="G314" s="5">
        <v>46</v>
      </c>
      <c r="H314" s="3">
        <f>SUMIFS(bkrcast_6to9!$G:$G,bkrcast_6to9!$F:$F,compare_all!$A314)</f>
        <v>2</v>
      </c>
      <c r="I314" s="4">
        <f>SUMIFS(bkrcast_9to1530!$G:$G,bkrcast_9to1530!$F:$F,compare_all!$A314)</f>
        <v>84</v>
      </c>
      <c r="J314" s="4">
        <f>SUMIFS(bkrcast_1530to1830!$G:$G,bkrcast_1530to1830!$F:$F,compare_all!$A314)</f>
        <v>9</v>
      </c>
      <c r="K314" s="4">
        <f>SUMIFS(bkrcast_1830to6!$G:$G,bkrcast_1830to6!$F:$F,compare_all!$A314)</f>
        <v>10</v>
      </c>
      <c r="L314" s="6">
        <f t="shared" si="13"/>
        <v>105</v>
      </c>
      <c r="M314" s="2">
        <f t="shared" si="14"/>
        <v>-1.2826086956521738</v>
      </c>
      <c r="N314" s="19">
        <f>VLOOKUP($A314,transit_line_attrs!$N$1:$O$626,2,FALSE)</f>
        <v>0</v>
      </c>
      <c r="O314">
        <v>156000</v>
      </c>
    </row>
    <row r="315" spans="1:15" x14ac:dyDescent="0.25">
      <c r="A315" t="s">
        <v>59</v>
      </c>
      <c r="B315" t="str">
        <f>_xlfn.IFNA(VLOOKUP(A315,bkrcast_1530to1830!$F$1:$H$630,3,FALSE),"-")</f>
        <v>LocalBus</v>
      </c>
      <c r="C315" s="3">
        <v>10</v>
      </c>
      <c r="D315" s="4">
        <v>23</v>
      </c>
      <c r="E315" s="4">
        <v>8</v>
      </c>
      <c r="F315" s="4">
        <v>0</v>
      </c>
      <c r="G315" s="5">
        <v>41</v>
      </c>
      <c r="H315" s="3">
        <f>SUMIFS(bkrcast_6to9!$G:$G,bkrcast_6to9!$F:$F,compare_all!$A315)</f>
        <v>0</v>
      </c>
      <c r="I315" s="4">
        <f>SUMIFS(bkrcast_9to1530!$G:$G,bkrcast_9to1530!$F:$F,compare_all!$A315)</f>
        <v>2</v>
      </c>
      <c r="J315" s="4">
        <f>SUMIFS(bkrcast_1530to1830!$G:$G,bkrcast_1530to1830!$F:$F,compare_all!$A315)</f>
        <v>0</v>
      </c>
      <c r="K315" s="4">
        <f>SUMIFS(bkrcast_1830to6!$G:$G,bkrcast_1830to6!$F:$F,compare_all!$A315)</f>
        <v>0</v>
      </c>
      <c r="L315" s="6">
        <f t="shared" si="13"/>
        <v>2</v>
      </c>
      <c r="M315" s="2">
        <f t="shared" si="14"/>
        <v>0.95121951219512191</v>
      </c>
      <c r="N315" s="19">
        <f>VLOOKUP($A315,transit_line_attrs!$N$1:$O$626,2,FALSE)</f>
        <v>0</v>
      </c>
      <c r="O315">
        <v>156500</v>
      </c>
    </row>
    <row r="316" spans="1:15" x14ac:dyDescent="0.25">
      <c r="A316" t="s">
        <v>268</v>
      </c>
      <c r="B316" t="str">
        <f>_xlfn.IFNA(VLOOKUP(A316,bkrcast_1530to1830!$F$1:$H$630,3,FALSE),"-")</f>
        <v>ExpBus</v>
      </c>
      <c r="C316" s="3">
        <v>24</v>
      </c>
      <c r="D316" s="4">
        <v>7.5</v>
      </c>
      <c r="E316" s="4">
        <v>7.5</v>
      </c>
      <c r="F316" s="4">
        <v>0</v>
      </c>
      <c r="G316" s="5">
        <v>39</v>
      </c>
      <c r="H316" s="3">
        <f>SUMIFS(bkrcast_6to9!$G:$G,bkrcast_6to9!$F:$F,compare_all!$A316)</f>
        <v>9</v>
      </c>
      <c r="I316" s="4">
        <f>SUMIFS(bkrcast_9to1530!$G:$G,bkrcast_9to1530!$F:$F,compare_all!$A316)</f>
        <v>0</v>
      </c>
      <c r="J316" s="4">
        <f>SUMIFS(bkrcast_1530to1830!$G:$G,bkrcast_1530to1830!$F:$F,compare_all!$A316)</f>
        <v>5</v>
      </c>
      <c r="K316" s="4">
        <f>SUMIFS(bkrcast_1830to6!$G:$G,bkrcast_1830to6!$F:$F,compare_all!$A316)</f>
        <v>0</v>
      </c>
      <c r="L316" s="6">
        <f t="shared" si="13"/>
        <v>14</v>
      </c>
      <c r="M316" s="2">
        <f t="shared" si="14"/>
        <v>0.64102564102564108</v>
      </c>
      <c r="N316" s="19">
        <f>VLOOKUP($A316,transit_line_attrs!$N$1:$O$626,2,FALSE)</f>
        <v>0</v>
      </c>
      <c r="O316">
        <v>157000</v>
      </c>
    </row>
    <row r="317" spans="1:15" x14ac:dyDescent="0.25">
      <c r="A317" t="s">
        <v>181</v>
      </c>
      <c r="B317" t="str">
        <f>_xlfn.IFNA(VLOOKUP(A317,bkrcast_1530to1830!$F$1:$H$630,3,FALSE),"-")</f>
        <v>LocalBus</v>
      </c>
      <c r="C317" s="3">
        <v>12</v>
      </c>
      <c r="D317" s="4">
        <v>0</v>
      </c>
      <c r="E317" s="4">
        <v>20</v>
      </c>
      <c r="F317" s="4">
        <v>6</v>
      </c>
      <c r="G317" s="5">
        <v>38</v>
      </c>
      <c r="H317" s="3">
        <f>SUMIFS(bkrcast_6to9!$G:$G,bkrcast_6to9!$F:$F,compare_all!$A317)</f>
        <v>50</v>
      </c>
      <c r="I317" s="4">
        <f>SUMIFS(bkrcast_9to1530!$G:$G,bkrcast_9to1530!$F:$F,compare_all!$A317)</f>
        <v>50</v>
      </c>
      <c r="J317" s="4">
        <f>SUMIFS(bkrcast_1530to1830!$G:$G,bkrcast_1530to1830!$F:$F,compare_all!$A317)</f>
        <v>25</v>
      </c>
      <c r="K317" s="4">
        <f>SUMIFS(bkrcast_1830to6!$G:$G,bkrcast_1830to6!$F:$F,compare_all!$A317)</f>
        <v>0</v>
      </c>
      <c r="L317" s="6">
        <f t="shared" si="13"/>
        <v>125</v>
      </c>
      <c r="M317" s="2">
        <f t="shared" si="14"/>
        <v>-2.2894736842105261</v>
      </c>
      <c r="N317" s="19">
        <f>VLOOKUP($A317,transit_line_attrs!$N$1:$O$626,2,FALSE)</f>
        <v>0</v>
      </c>
      <c r="O317">
        <v>157500</v>
      </c>
    </row>
    <row r="318" spans="1:15" x14ac:dyDescent="0.25">
      <c r="A318" t="s">
        <v>303</v>
      </c>
      <c r="B318" t="str">
        <f>_xlfn.IFNA(VLOOKUP(A318,bkrcast_1530to1830!$F$1:$H$630,3,FALSE),"-")</f>
        <v>LocalBus</v>
      </c>
      <c r="C318" s="3">
        <v>14</v>
      </c>
      <c r="D318" s="4">
        <v>5.5</v>
      </c>
      <c r="E318" s="4">
        <v>11.5</v>
      </c>
      <c r="F318" s="4">
        <v>6</v>
      </c>
      <c r="G318" s="5">
        <v>37</v>
      </c>
      <c r="H318" s="3">
        <f>SUMIFS(bkrcast_6to9!$G:$G,bkrcast_6to9!$F:$F,compare_all!$A318)</f>
        <v>1572</v>
      </c>
      <c r="I318" s="4">
        <f>SUMIFS(bkrcast_9to1530!$G:$G,bkrcast_9to1530!$F:$F,compare_all!$A318)</f>
        <v>0</v>
      </c>
      <c r="J318" s="4">
        <f>SUMIFS(bkrcast_1530to1830!$G:$G,bkrcast_1530to1830!$F:$F,compare_all!$A318)</f>
        <v>17</v>
      </c>
      <c r="K318" s="4">
        <f>SUMIFS(bkrcast_1830to6!$G:$G,bkrcast_1830to6!$F:$F,compare_all!$A318)</f>
        <v>0</v>
      </c>
      <c r="L318" s="6">
        <f t="shared" si="13"/>
        <v>1589</v>
      </c>
      <c r="M318" s="2">
        <f t="shared" si="14"/>
        <v>-41.945945945945944</v>
      </c>
      <c r="N318" s="19">
        <f>VLOOKUP($A318,transit_line_attrs!$N$1:$O$626,2,FALSE)</f>
        <v>0</v>
      </c>
      <c r="O318">
        <v>158000</v>
      </c>
    </row>
    <row r="319" spans="1:15" x14ac:dyDescent="0.25">
      <c r="A319" t="s">
        <v>289</v>
      </c>
      <c r="B319" t="str">
        <f>_xlfn.IFNA(VLOOKUP(A319,bkrcast_1530to1830!$F$1:$H$630,3,FALSE),"-")</f>
        <v>LocalBus</v>
      </c>
      <c r="C319" s="3">
        <v>12</v>
      </c>
      <c r="D319" s="4">
        <v>0</v>
      </c>
      <c r="E319" s="4">
        <v>14</v>
      </c>
      <c r="F319" s="4">
        <v>6</v>
      </c>
      <c r="G319" s="5">
        <v>32</v>
      </c>
      <c r="H319" s="3">
        <f>SUMIFS(bkrcast_6to9!$G:$G,bkrcast_6to9!$F:$F,compare_all!$A319)</f>
        <v>1</v>
      </c>
      <c r="I319" s="4">
        <f>SUMIFS(bkrcast_9to1530!$G:$G,bkrcast_9to1530!$F:$F,compare_all!$A319)</f>
        <v>0</v>
      </c>
      <c r="J319" s="4">
        <f>SUMIFS(bkrcast_1530to1830!$G:$G,bkrcast_1530to1830!$F:$F,compare_all!$A319)</f>
        <v>0</v>
      </c>
      <c r="K319" s="4">
        <f>SUMIFS(bkrcast_1830to6!$G:$G,bkrcast_1830to6!$F:$F,compare_all!$A319)</f>
        <v>0</v>
      </c>
      <c r="L319" s="6">
        <f t="shared" si="13"/>
        <v>1</v>
      </c>
      <c r="M319" s="2">
        <f t="shared" si="14"/>
        <v>0.96875</v>
      </c>
      <c r="N319" s="19">
        <f>VLOOKUP($A319,transit_line_attrs!$N$1:$O$626,2,FALSE)</f>
        <v>0</v>
      </c>
      <c r="O319">
        <v>158500</v>
      </c>
    </row>
    <row r="320" spans="1:15" x14ac:dyDescent="0.25">
      <c r="A320" t="s">
        <v>10</v>
      </c>
      <c r="B320" t="str">
        <f>_xlfn.IFNA(VLOOKUP(A320,bkrcast_1530to1830!$F$1:$H$630,3,FALSE),"-")</f>
        <v>LocalBus</v>
      </c>
      <c r="C320" s="3">
        <v>17</v>
      </c>
      <c r="D320" s="4">
        <v>0</v>
      </c>
      <c r="E320" s="4">
        <v>10</v>
      </c>
      <c r="F320" s="4">
        <v>4</v>
      </c>
      <c r="G320" s="5">
        <v>31</v>
      </c>
      <c r="H320" s="3">
        <f>SUMIFS(bkrcast_6to9!$G:$G,bkrcast_6to9!$F:$F,compare_all!$A320)</f>
        <v>0</v>
      </c>
      <c r="I320" s="4">
        <f>SUMIFS(bkrcast_9to1530!$G:$G,bkrcast_9to1530!$F:$F,compare_all!$A320)</f>
        <v>0</v>
      </c>
      <c r="J320" s="4">
        <f>SUMIFS(bkrcast_1530to1830!$G:$G,bkrcast_1530to1830!$F:$F,compare_all!$A320)</f>
        <v>0</v>
      </c>
      <c r="K320" s="4">
        <f>SUMIFS(bkrcast_1830to6!$G:$G,bkrcast_1830to6!$F:$F,compare_all!$A320)</f>
        <v>0</v>
      </c>
      <c r="L320" s="6">
        <f t="shared" si="13"/>
        <v>0</v>
      </c>
      <c r="M320" s="2">
        <f t="shared" si="14"/>
        <v>1</v>
      </c>
      <c r="N320" s="19">
        <f>VLOOKUP($A320,transit_line_attrs!$N$1:$O$626,2,FALSE)</f>
        <v>0</v>
      </c>
      <c r="O320">
        <v>159000</v>
      </c>
    </row>
    <row r="321" spans="1:15" x14ac:dyDescent="0.25">
      <c r="A321" t="s">
        <v>238</v>
      </c>
      <c r="B321" t="str">
        <f>_xlfn.IFNA(VLOOKUP(A321,bkrcast_1530to1830!$F$1:$H$630,3,FALSE),"-")</f>
        <v>ExpBus</v>
      </c>
      <c r="C321" s="3">
        <v>9</v>
      </c>
      <c r="D321" s="4">
        <v>1</v>
      </c>
      <c r="E321" s="4">
        <v>18</v>
      </c>
      <c r="F321" s="4">
        <v>0</v>
      </c>
      <c r="G321" s="5">
        <v>28</v>
      </c>
      <c r="H321" s="3">
        <f>SUMIFS(bkrcast_6to9!$G:$G,bkrcast_6to9!$F:$F,compare_all!$A321)</f>
        <v>0</v>
      </c>
      <c r="I321" s="4">
        <f>SUMIFS(bkrcast_9to1530!$G:$G,bkrcast_9to1530!$F:$F,compare_all!$A321)</f>
        <v>0</v>
      </c>
      <c r="J321" s="4">
        <f>SUMIFS(bkrcast_1530to1830!$G:$G,bkrcast_1530to1830!$F:$F,compare_all!$A321)</f>
        <v>0</v>
      </c>
      <c r="K321" s="4">
        <f>SUMIFS(bkrcast_1830to6!$G:$G,bkrcast_1830to6!$F:$F,compare_all!$A321)</f>
        <v>0</v>
      </c>
      <c r="L321" s="6">
        <f t="shared" si="13"/>
        <v>0</v>
      </c>
      <c r="M321" s="2">
        <f t="shared" si="14"/>
        <v>1</v>
      </c>
      <c r="N321" s="19">
        <f>VLOOKUP($A321,transit_line_attrs!$N$1:$O$626,2,FALSE)</f>
        <v>0</v>
      </c>
      <c r="O321">
        <v>159500</v>
      </c>
    </row>
    <row r="322" spans="1:15" x14ac:dyDescent="0.25">
      <c r="A322" t="s">
        <v>24</v>
      </c>
      <c r="B322" t="str">
        <f>_xlfn.IFNA(VLOOKUP(A322,bkrcast_1530to1830!$F$1:$H$630,3,FALSE),"-")</f>
        <v>LocalBus</v>
      </c>
      <c r="C322" s="3">
        <v>6</v>
      </c>
      <c r="D322" s="4">
        <v>0</v>
      </c>
      <c r="E322" s="4">
        <v>8</v>
      </c>
      <c r="F322" s="4">
        <v>2</v>
      </c>
      <c r="G322" s="5">
        <v>16</v>
      </c>
      <c r="H322" s="3">
        <f>SUMIFS(bkrcast_6to9!$G:$G,bkrcast_6to9!$F:$F,compare_all!$A322)</f>
        <v>20</v>
      </c>
      <c r="I322" s="4">
        <f>SUMIFS(bkrcast_9to1530!$G:$G,bkrcast_9to1530!$F:$F,compare_all!$A322)</f>
        <v>0</v>
      </c>
      <c r="J322" s="4">
        <f>SUMIFS(bkrcast_1530to1830!$G:$G,bkrcast_1530to1830!$F:$F,compare_all!$A322)</f>
        <v>18</v>
      </c>
      <c r="K322" s="4">
        <f>SUMIFS(bkrcast_1830to6!$G:$G,bkrcast_1830to6!$F:$F,compare_all!$A322)</f>
        <v>0</v>
      </c>
      <c r="L322" s="6">
        <f t="shared" si="13"/>
        <v>38</v>
      </c>
      <c r="M322" s="2">
        <f t="shared" si="14"/>
        <v>-1.375</v>
      </c>
      <c r="N322" s="19">
        <f>VLOOKUP($A322,transit_line_attrs!$N$1:$O$626,2,FALSE)</f>
        <v>0</v>
      </c>
      <c r="O322">
        <v>160000</v>
      </c>
    </row>
    <row r="323" spans="1:15" x14ac:dyDescent="0.25">
      <c r="A323" t="s">
        <v>302</v>
      </c>
      <c r="B323" t="str">
        <f>_xlfn.IFNA(VLOOKUP(A323,bkrcast_1530to1830!$F$1:$H$630,3,FALSE),"-")</f>
        <v>LocalBus</v>
      </c>
      <c r="C323" s="3">
        <v>0</v>
      </c>
      <c r="D323" s="4">
        <v>0</v>
      </c>
      <c r="E323" s="4">
        <v>5</v>
      </c>
      <c r="F323" s="4">
        <v>5</v>
      </c>
      <c r="G323" s="5">
        <v>10</v>
      </c>
      <c r="H323" s="3">
        <f>SUMIFS(bkrcast_6to9!$G:$G,bkrcast_6to9!$F:$F,compare_all!$A323)</f>
        <v>0</v>
      </c>
      <c r="I323" s="4">
        <f>SUMIFS(bkrcast_9to1530!$G:$G,bkrcast_9to1530!$F:$F,compare_all!$A323)</f>
        <v>0</v>
      </c>
      <c r="J323" s="4">
        <f>SUMIFS(bkrcast_1530to1830!$G:$G,bkrcast_1530to1830!$F:$F,compare_all!$A323)</f>
        <v>1479</v>
      </c>
      <c r="K323" s="4">
        <f>SUMIFS(bkrcast_1830to6!$G:$G,bkrcast_1830to6!$F:$F,compare_all!$A323)</f>
        <v>0</v>
      </c>
      <c r="L323" s="6">
        <f t="shared" si="13"/>
        <v>1479</v>
      </c>
      <c r="M323" s="2">
        <f t="shared" si="14"/>
        <v>-146.9</v>
      </c>
      <c r="N323" s="19">
        <f>VLOOKUP($A323,transit_line_attrs!$N$1:$O$626,2,FALSE)</f>
        <v>0</v>
      </c>
      <c r="O323">
        <v>160500</v>
      </c>
    </row>
    <row r="324" spans="1:15" x14ac:dyDescent="0.25">
      <c r="A324" t="s">
        <v>175</v>
      </c>
      <c r="B324" t="str">
        <f>_xlfn.IFNA(VLOOKUP(A324,bkrcast_1530to1830!$F$1:$H$630,3,FALSE),"-")</f>
        <v>LocalBus</v>
      </c>
      <c r="C324" s="3">
        <v>5</v>
      </c>
      <c r="D324" s="4">
        <v>0</v>
      </c>
      <c r="E324" s="4">
        <v>3</v>
      </c>
      <c r="F324" s="4">
        <v>0</v>
      </c>
      <c r="G324" s="5">
        <v>8</v>
      </c>
      <c r="H324" s="3">
        <f>SUMIFS(bkrcast_6to9!$G:$G,bkrcast_6to9!$F:$F,compare_all!$A324)</f>
        <v>5.0000000000000001E-3</v>
      </c>
      <c r="I324" s="4">
        <f>SUMIFS(bkrcast_9to1530!$G:$G,bkrcast_9to1530!$F:$F,compare_all!$A324)</f>
        <v>0</v>
      </c>
      <c r="J324" s="4">
        <f>SUMIFS(bkrcast_1530to1830!$G:$G,bkrcast_1530to1830!$F:$F,compare_all!$A324)</f>
        <v>0</v>
      </c>
      <c r="K324" s="4">
        <f>SUMIFS(bkrcast_1830to6!$G:$G,bkrcast_1830to6!$F:$F,compare_all!$A324)</f>
        <v>0</v>
      </c>
      <c r="L324" s="6">
        <f t="shared" ref="L324:L325" si="15">SUM(H324:K324)</f>
        <v>5.0000000000000001E-3</v>
      </c>
      <c r="M324" s="2">
        <f t="shared" ref="M324:M325" si="16">(G324-L324)/G324</f>
        <v>0.99937500000000001</v>
      </c>
      <c r="N324" s="19">
        <f>VLOOKUP($A324,transit_line_attrs!$N$1:$O$626,2,FALSE)</f>
        <v>0</v>
      </c>
      <c r="O324">
        <v>161000</v>
      </c>
    </row>
    <row r="325" spans="1:15" x14ac:dyDescent="0.25">
      <c r="A325" t="s">
        <v>239</v>
      </c>
      <c r="B325" t="str">
        <f>_xlfn.IFNA(VLOOKUP(A325,bkrcast_1530to1830!$F$1:$H$630,3,FALSE),"-")</f>
        <v>LocalBus</v>
      </c>
      <c r="C325" s="3">
        <v>0</v>
      </c>
      <c r="D325" s="4">
        <v>0</v>
      </c>
      <c r="E325" s="4">
        <v>0</v>
      </c>
      <c r="F325" s="4">
        <v>0</v>
      </c>
      <c r="G325" s="5">
        <v>0</v>
      </c>
      <c r="H325" s="3">
        <f>SUMIFS(bkrcast_6to9!$G:$G,bkrcast_6to9!$F:$F,compare_all!$A325)</f>
        <v>2</v>
      </c>
      <c r="I325" s="4">
        <f>SUMIFS(bkrcast_9to1530!$G:$G,bkrcast_9to1530!$F:$F,compare_all!$A325)</f>
        <v>90</v>
      </c>
      <c r="J325" s="4">
        <f>SUMIFS(bkrcast_1530to1830!$G:$G,bkrcast_1530to1830!$F:$F,compare_all!$A325)</f>
        <v>40</v>
      </c>
      <c r="K325" s="4">
        <f>SUMIFS(bkrcast_1830to6!$G:$G,bkrcast_1830to6!$F:$F,compare_all!$A325)</f>
        <v>0</v>
      </c>
      <c r="L325" s="6">
        <f t="shared" si="15"/>
        <v>132</v>
      </c>
      <c r="M325" s="2" t="e">
        <f t="shared" si="16"/>
        <v>#DIV/0!</v>
      </c>
      <c r="N325" s="19">
        <f>VLOOKUP($A325,transit_line_attrs!$N$1:$O$626,2,FALSE)</f>
        <v>0</v>
      </c>
      <c r="O325">
        <v>161500</v>
      </c>
    </row>
    <row r="326" spans="1:15" x14ac:dyDescent="0.25">
      <c r="A326" s="10" t="s">
        <v>1116</v>
      </c>
      <c r="B326" s="15"/>
      <c r="C326" s="7">
        <f>SUM(C3:C325)</f>
        <v>116961</v>
      </c>
      <c r="D326" s="8">
        <f>SUM(D3:D325)</f>
        <v>171807.5</v>
      </c>
      <c r="E326" s="8">
        <f>SUM(E3:E325)</f>
        <v>124750.5</v>
      </c>
      <c r="F326" s="8">
        <f t="shared" ref="F326:L326" si="17">SUM(F3:F325)</f>
        <v>71642</v>
      </c>
      <c r="G326" s="9">
        <f t="shared" si="17"/>
        <v>485161</v>
      </c>
      <c r="H326" s="7">
        <f t="shared" si="17"/>
        <v>151400.69500000001</v>
      </c>
      <c r="I326" s="8">
        <f t="shared" si="17"/>
        <v>156891.06000000006</v>
      </c>
      <c r="J326" s="8">
        <f t="shared" si="17"/>
        <v>151770.80000000005</v>
      </c>
      <c r="K326" s="8">
        <f t="shared" si="17"/>
        <v>41487.759999999995</v>
      </c>
      <c r="L326" s="9">
        <f t="shared" si="17"/>
        <v>501550.31500000012</v>
      </c>
      <c r="M326" s="2">
        <f t="shared" ref="M326" si="18">(G326-L326)/G326</f>
        <v>-3.3781188100445253E-2</v>
      </c>
      <c r="N326" s="2"/>
    </row>
  </sheetData>
  <autoFilter ref="A2:O326" xr:uid="{00000000-0009-0000-0000-000007000000}"/>
  <mergeCells count="5">
    <mergeCell ref="H1:L1"/>
    <mergeCell ref="C1:G1"/>
    <mergeCell ref="T1:X1"/>
    <mergeCell ref="Y1:AC1"/>
    <mergeCell ref="AD1:AE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G70"/>
  <sheetViews>
    <sheetView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1" sqref="S1:AE3"/>
    </sheetView>
  </sheetViews>
  <sheetFormatPr defaultRowHeight="15" x14ac:dyDescent="0.25"/>
  <cols>
    <col min="1" max="2" width="8.5703125" customWidth="1"/>
    <col min="3" max="6" width="9.5703125" customWidth="1"/>
    <col min="7" max="7" width="10.5703125" customWidth="1"/>
    <col min="8" max="8" width="9.5703125" customWidth="1"/>
    <col min="17" max="17" width="10" customWidth="1"/>
    <col min="20" max="20" width="11.5703125" customWidth="1"/>
    <col min="31" max="31" width="10.7109375" customWidth="1"/>
  </cols>
  <sheetData>
    <row r="1" spans="1:33" x14ac:dyDescent="0.25">
      <c r="A1" s="20"/>
      <c r="C1" s="64" t="s">
        <v>1115</v>
      </c>
      <c r="D1" s="65"/>
      <c r="E1" s="65"/>
      <c r="F1" s="65"/>
      <c r="G1" s="66"/>
      <c r="H1" s="64" t="s">
        <v>1107</v>
      </c>
      <c r="I1" s="65"/>
      <c r="J1" s="65"/>
      <c r="K1" s="65"/>
      <c r="L1" s="66"/>
      <c r="R1" s="24"/>
      <c r="S1" s="62"/>
      <c r="T1" s="67" t="s">
        <v>1115</v>
      </c>
      <c r="U1" s="68"/>
      <c r="V1" s="68"/>
      <c r="W1" s="68"/>
      <c r="X1" s="69"/>
      <c r="Y1" s="67" t="s">
        <v>1107</v>
      </c>
      <c r="Z1" s="68"/>
      <c r="AA1" s="68"/>
      <c r="AB1" s="68"/>
      <c r="AC1" s="69"/>
      <c r="AD1" s="70" t="s">
        <v>1213</v>
      </c>
      <c r="AE1" s="71"/>
      <c r="AF1" s="24"/>
    </row>
    <row r="2" spans="1:33" x14ac:dyDescent="0.25">
      <c r="A2" t="s">
        <v>0</v>
      </c>
      <c r="B2" t="s">
        <v>1117</v>
      </c>
      <c r="C2" s="11" t="s">
        <v>1106</v>
      </c>
      <c r="D2" s="12" t="s">
        <v>1108</v>
      </c>
      <c r="E2" s="12" t="s">
        <v>1109</v>
      </c>
      <c r="F2" s="12" t="s">
        <v>1110</v>
      </c>
      <c r="G2" s="13" t="s">
        <v>1111</v>
      </c>
      <c r="H2" s="11" t="s">
        <v>1106</v>
      </c>
      <c r="I2" s="12" t="s">
        <v>1108</v>
      </c>
      <c r="J2" s="12" t="s">
        <v>1109</v>
      </c>
      <c r="K2" s="12" t="s">
        <v>1110</v>
      </c>
      <c r="L2" s="13" t="s">
        <v>1111</v>
      </c>
      <c r="M2" s="14" t="s">
        <v>1113</v>
      </c>
      <c r="N2" s="14" t="s">
        <v>1211</v>
      </c>
      <c r="O2" s="14" t="s">
        <v>1114</v>
      </c>
      <c r="P2" s="14"/>
      <c r="R2" s="24"/>
      <c r="S2" s="25" t="s">
        <v>1117</v>
      </c>
      <c r="T2" s="31" t="s">
        <v>1106</v>
      </c>
      <c r="U2" s="32" t="s">
        <v>1108</v>
      </c>
      <c r="V2" s="32" t="s">
        <v>1109</v>
      </c>
      <c r="W2" s="32" t="s">
        <v>1110</v>
      </c>
      <c r="X2" s="52" t="s">
        <v>1111</v>
      </c>
      <c r="Y2" s="32" t="s">
        <v>1106</v>
      </c>
      <c r="Z2" s="32" t="s">
        <v>1108</v>
      </c>
      <c r="AA2" s="32" t="s">
        <v>1109</v>
      </c>
      <c r="AB2" s="32" t="s">
        <v>1110</v>
      </c>
      <c r="AC2" s="52" t="s">
        <v>1111</v>
      </c>
      <c r="AD2" s="25" t="s">
        <v>1118</v>
      </c>
      <c r="AE2" s="27" t="s">
        <v>1119</v>
      </c>
      <c r="AF2" s="24"/>
    </row>
    <row r="3" spans="1:33" x14ac:dyDescent="0.25">
      <c r="A3" t="s">
        <v>262</v>
      </c>
      <c r="B3" t="str">
        <f>_xlfn.IFNA(VLOOKUP(A3,bkrcast_1530to1830!$F$1:$H$630,3,FALSE),"-")</f>
        <v>ExpBus</v>
      </c>
      <c r="C3" s="3">
        <f>_xlfn.IFNA(VLOOKUP($A3,compare_all!$A$2:$L$325,3,FALSE),0)</f>
        <v>27</v>
      </c>
      <c r="D3" s="3">
        <f>_xlfn.IFNA(VLOOKUP($A3,compare_all!$A$2:$L$325,4,FALSE),0)</f>
        <v>13.5</v>
      </c>
      <c r="E3" s="3">
        <f>_xlfn.IFNA(VLOOKUP($A3,compare_all!$A$2:$L$325,5,FALSE),0)</f>
        <v>13.5</v>
      </c>
      <c r="F3" s="3">
        <f>_xlfn.IFNA(VLOOKUP($A3,compare_all!$A$2:$L$325,6,FALSE),0)</f>
        <v>0</v>
      </c>
      <c r="G3" s="3">
        <f>_xlfn.IFNA(VLOOKUP($A3,compare_all!$A$2:$L$325,7,FALSE),0)</f>
        <v>54</v>
      </c>
      <c r="H3" s="3">
        <f>_xlfn.IFNA(VLOOKUP($A3,compare_all!$A$2:$L$325,8,FALSE),0)</f>
        <v>3</v>
      </c>
      <c r="I3" s="3">
        <f>_xlfn.IFNA(VLOOKUP($A3,compare_all!$A$2:$L$325,9,FALSE),0)</f>
        <v>0</v>
      </c>
      <c r="J3" s="3">
        <f>_xlfn.IFNA(VLOOKUP($A3,compare_all!$A$2:$L$325,10,FALSE),0)</f>
        <v>5</v>
      </c>
      <c r="K3" s="3">
        <f>_xlfn.IFNA(VLOOKUP($A3,compare_all!$A$2:$L$325,11,FALSE),0)</f>
        <v>0</v>
      </c>
      <c r="L3" s="3">
        <f>_xlfn.IFNA(VLOOKUP($A3,compare_all!$A$2:$L$325,12,FALSE),0)</f>
        <v>8</v>
      </c>
      <c r="M3" s="2">
        <f>(G3-L3)/G3</f>
        <v>0.85185185185185186</v>
      </c>
      <c r="N3" s="19">
        <f>VLOOKUP($A3,transit_line_attrs!$N$1:$O$626,2,FALSE)</f>
        <v>1</v>
      </c>
      <c r="O3">
        <v>500</v>
      </c>
      <c r="Q3" t="s">
        <v>1112</v>
      </c>
      <c r="R3" s="24"/>
      <c r="S3" s="28" t="s">
        <v>1226</v>
      </c>
      <c r="T3" s="41">
        <f>SUM(C3:C69)</f>
        <v>26809</v>
      </c>
      <c r="U3" s="42">
        <f t="shared" ref="U3:AC3" si="0">SUM(D3:D69)</f>
        <v>26016.5</v>
      </c>
      <c r="V3" s="42">
        <f t="shared" si="0"/>
        <v>25516.5</v>
      </c>
      <c r="W3" s="42">
        <f t="shared" si="0"/>
        <v>11467</v>
      </c>
      <c r="X3" s="43">
        <f t="shared" si="0"/>
        <v>89809</v>
      </c>
      <c r="Y3" s="42">
        <f t="shared" si="0"/>
        <v>30714</v>
      </c>
      <c r="Z3" s="42">
        <f t="shared" si="0"/>
        <v>31584</v>
      </c>
      <c r="AA3" s="42">
        <f t="shared" si="0"/>
        <v>29590</v>
      </c>
      <c r="AB3" s="42">
        <f t="shared" si="0"/>
        <v>1435</v>
      </c>
      <c r="AC3" s="43">
        <f t="shared" si="0"/>
        <v>93323</v>
      </c>
      <c r="AD3" s="50">
        <f>AC3-X3</f>
        <v>3514</v>
      </c>
      <c r="AE3" s="44">
        <f>AD3/X3</f>
        <v>3.9127481655513364E-2</v>
      </c>
      <c r="AF3" s="24"/>
    </row>
    <row r="4" spans="1:33" x14ac:dyDescent="0.25">
      <c r="A4" t="s">
        <v>266</v>
      </c>
      <c r="B4" t="str">
        <f>_xlfn.IFNA(VLOOKUP(A4,bkrcast_1530to1830!$F$1:$H$630,3,FALSE),"-")</f>
        <v>-</v>
      </c>
      <c r="C4" s="3">
        <f>_xlfn.IFNA(VLOOKUP($A4,compare_all!$A$2:$L$325,3,FALSE),0)</f>
        <v>46</v>
      </c>
      <c r="D4" s="3">
        <f>_xlfn.IFNA(VLOOKUP($A4,compare_all!$A$2:$L$325,4,FALSE),0)</f>
        <v>13</v>
      </c>
      <c r="E4" s="3">
        <f>_xlfn.IFNA(VLOOKUP($A4,compare_all!$A$2:$L$325,5,FALSE),0)</f>
        <v>13</v>
      </c>
      <c r="F4" s="3">
        <f>_xlfn.IFNA(VLOOKUP($A4,compare_all!$A$2:$L$325,6,FALSE),0)</f>
        <v>0</v>
      </c>
      <c r="G4" s="3">
        <f>_xlfn.IFNA(VLOOKUP($A4,compare_all!$A$2:$L$325,7,FALSE),0)</f>
        <v>72</v>
      </c>
      <c r="H4" s="3">
        <f>_xlfn.IFNA(VLOOKUP($A4,compare_all!$A$2:$L$325,8,FALSE),0)</f>
        <v>0</v>
      </c>
      <c r="I4" s="3">
        <f>_xlfn.IFNA(VLOOKUP($A4,compare_all!$A$2:$L$325,9,FALSE),0)</f>
        <v>0</v>
      </c>
      <c r="J4" s="3">
        <f>_xlfn.IFNA(VLOOKUP($A4,compare_all!$A$2:$L$325,10,FALSE),0)</f>
        <v>0</v>
      </c>
      <c r="K4" s="3">
        <f>_xlfn.IFNA(VLOOKUP($A4,compare_all!$A$2:$L$325,11,FALSE),0)</f>
        <v>0</v>
      </c>
      <c r="L4" s="3">
        <f>_xlfn.IFNA(VLOOKUP($A4,compare_all!$A$2:$L$325,12,FALSE),0)</f>
        <v>0</v>
      </c>
      <c r="M4" s="2">
        <f t="shared" ref="M4:M67" si="1">(G4-L4)/G4</f>
        <v>1</v>
      </c>
      <c r="N4" s="19">
        <f>VLOOKUP($A4,transit_line_attrs!$N$1:$O$626,2,FALSE)</f>
        <v>1</v>
      </c>
      <c r="O4">
        <v>1000</v>
      </c>
      <c r="Q4" s="16">
        <f>RSQ(L3:L69,G3:G69)</f>
        <v>0.84795495758844186</v>
      </c>
      <c r="R4" s="24"/>
      <c r="S4" s="49"/>
      <c r="T4" s="45"/>
      <c r="U4" s="45"/>
      <c r="V4" s="45"/>
      <c r="W4" s="45"/>
      <c r="X4" s="45"/>
      <c r="Y4" s="45"/>
      <c r="Z4" s="45"/>
      <c r="AA4" s="45"/>
      <c r="AB4" s="45"/>
      <c r="AC4" s="45"/>
      <c r="AD4" s="50"/>
      <c r="AE4" s="51"/>
      <c r="AF4" s="24"/>
    </row>
    <row r="5" spans="1:33" x14ac:dyDescent="0.25">
      <c r="A5" t="s">
        <v>263</v>
      </c>
      <c r="B5" t="str">
        <f>_xlfn.IFNA(VLOOKUP(A5,bkrcast_1530to1830!$F$1:$H$630,3,FALSE),"-")</f>
        <v>ExpBus</v>
      </c>
      <c r="C5" s="3">
        <f>_xlfn.IFNA(VLOOKUP($A5,compare_all!$A$2:$L$325,3,FALSE),0)</f>
        <v>30</v>
      </c>
      <c r="D5" s="3">
        <f>_xlfn.IFNA(VLOOKUP($A5,compare_all!$A$2:$L$325,4,FALSE),0)</f>
        <v>30</v>
      </c>
      <c r="E5" s="3">
        <f>_xlfn.IFNA(VLOOKUP($A5,compare_all!$A$2:$L$325,5,FALSE),0)</f>
        <v>30</v>
      </c>
      <c r="F5" s="3">
        <f>_xlfn.IFNA(VLOOKUP($A5,compare_all!$A$2:$L$325,6,FALSE),0)</f>
        <v>0</v>
      </c>
      <c r="G5" s="3">
        <f>_xlfn.IFNA(VLOOKUP($A5,compare_all!$A$2:$L$325,7,FALSE),0)</f>
        <v>90</v>
      </c>
      <c r="H5" s="3">
        <f>_xlfn.IFNA(VLOOKUP($A5,compare_all!$A$2:$L$325,8,FALSE),0)</f>
        <v>2</v>
      </c>
      <c r="I5" s="3">
        <f>_xlfn.IFNA(VLOOKUP($A5,compare_all!$A$2:$L$325,9,FALSE),0)</f>
        <v>0</v>
      </c>
      <c r="J5" s="3">
        <f>_xlfn.IFNA(VLOOKUP($A5,compare_all!$A$2:$L$325,10,FALSE),0)</f>
        <v>11</v>
      </c>
      <c r="K5" s="3">
        <f>_xlfn.IFNA(VLOOKUP($A5,compare_all!$A$2:$L$325,11,FALSE),0)</f>
        <v>0</v>
      </c>
      <c r="L5" s="3">
        <f>_xlfn.IFNA(VLOOKUP($A5,compare_all!$A$2:$L$325,12,FALSE),0)</f>
        <v>13</v>
      </c>
      <c r="M5" s="2">
        <f t="shared" si="1"/>
        <v>0.85555555555555551</v>
      </c>
      <c r="N5" s="19">
        <f>VLOOKUP($A5,transit_line_attrs!$N$1:$O$626,2,FALSE)</f>
        <v>1</v>
      </c>
      <c r="O5">
        <v>1500</v>
      </c>
      <c r="R5" s="24"/>
      <c r="S5" s="46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  <c r="AF5" s="24"/>
    </row>
    <row r="6" spans="1:33" x14ac:dyDescent="0.25">
      <c r="A6" t="s">
        <v>260</v>
      </c>
      <c r="B6" t="str">
        <f>_xlfn.IFNA(VLOOKUP(A6,bkrcast_1530to1830!$F$1:$H$630,3,FALSE),"-")</f>
        <v>LocalBus</v>
      </c>
      <c r="C6" s="3">
        <f>_xlfn.IFNA(VLOOKUP($A6,compare_all!$A$2:$L$325,3,FALSE),0)</f>
        <v>42</v>
      </c>
      <c r="D6" s="3">
        <f>_xlfn.IFNA(VLOOKUP($A6,compare_all!$A$2:$L$325,4,FALSE),0)</f>
        <v>10</v>
      </c>
      <c r="E6" s="3">
        <f>_xlfn.IFNA(VLOOKUP($A6,compare_all!$A$2:$L$325,5,FALSE),0)</f>
        <v>42</v>
      </c>
      <c r="F6" s="3">
        <f>_xlfn.IFNA(VLOOKUP($A6,compare_all!$A$2:$L$325,6,FALSE),0)</f>
        <v>13</v>
      </c>
      <c r="G6" s="3">
        <f>_xlfn.IFNA(VLOOKUP($A6,compare_all!$A$2:$L$325,7,FALSE),0)</f>
        <v>107</v>
      </c>
      <c r="H6" s="3">
        <f>_xlfn.IFNA(VLOOKUP($A6,compare_all!$A$2:$L$325,8,FALSE),0)</f>
        <v>104</v>
      </c>
      <c r="I6" s="3">
        <f>_xlfn.IFNA(VLOOKUP($A6,compare_all!$A$2:$L$325,9,FALSE),0)</f>
        <v>132</v>
      </c>
      <c r="J6" s="3">
        <f>_xlfn.IFNA(VLOOKUP($A6,compare_all!$A$2:$L$325,10,FALSE),0)</f>
        <v>117</v>
      </c>
      <c r="K6" s="3">
        <f>_xlfn.IFNA(VLOOKUP($A6,compare_all!$A$2:$L$325,11,FALSE),0)</f>
        <v>0</v>
      </c>
      <c r="L6" s="3">
        <f>_xlfn.IFNA(VLOOKUP($A6,compare_all!$A$2:$L$325,12,FALSE),0)</f>
        <v>353</v>
      </c>
      <c r="M6" s="2">
        <f t="shared" si="1"/>
        <v>-2.2990654205607477</v>
      </c>
      <c r="N6" s="19">
        <f>VLOOKUP($A6,transit_line_attrs!$N$1:$O$626,2,FALSE)</f>
        <v>1</v>
      </c>
      <c r="O6">
        <v>2000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3" x14ac:dyDescent="0.25">
      <c r="A7" t="s">
        <v>177</v>
      </c>
      <c r="B7" t="str">
        <f>_xlfn.IFNA(VLOOKUP(A7,bkrcast_1530to1830!$F$1:$H$630,3,FALSE),"-")</f>
        <v>LocalBus</v>
      </c>
      <c r="C7" s="3">
        <f>_xlfn.IFNA(VLOOKUP($A7,compare_all!$A$2:$L$325,3,FALSE),0)</f>
        <v>50</v>
      </c>
      <c r="D7" s="3">
        <f>_xlfn.IFNA(VLOOKUP($A7,compare_all!$A$2:$L$325,4,FALSE),0)</f>
        <v>28.5</v>
      </c>
      <c r="E7" s="3">
        <f>_xlfn.IFNA(VLOOKUP($A7,compare_all!$A$2:$L$325,5,FALSE),0)</f>
        <v>27</v>
      </c>
      <c r="F7" s="3">
        <f>_xlfn.IFNA(VLOOKUP($A7,compare_all!$A$2:$L$325,6,FALSE),0)</f>
        <v>2.5</v>
      </c>
      <c r="G7" s="3">
        <f>_xlfn.IFNA(VLOOKUP($A7,compare_all!$A$2:$L$325,7,FALSE),0)</f>
        <v>108</v>
      </c>
      <c r="H7" s="3">
        <f>_xlfn.IFNA(VLOOKUP($A7,compare_all!$A$2:$L$325,8,FALSE),0)</f>
        <v>0</v>
      </c>
      <c r="I7" s="3">
        <f>_xlfn.IFNA(VLOOKUP($A7,compare_all!$A$2:$L$325,9,FALSE),0)</f>
        <v>0</v>
      </c>
      <c r="J7" s="3">
        <f>_xlfn.IFNA(VLOOKUP($A7,compare_all!$A$2:$L$325,10,FALSE),0)</f>
        <v>0</v>
      </c>
      <c r="K7" s="3">
        <f>_xlfn.IFNA(VLOOKUP($A7,compare_all!$A$2:$L$325,11,FALSE),0)</f>
        <v>0</v>
      </c>
      <c r="L7" s="3">
        <f>_xlfn.IFNA(VLOOKUP($A7,compare_all!$A$2:$L$325,12,FALSE),0)</f>
        <v>0</v>
      </c>
      <c r="M7" s="2">
        <f t="shared" si="1"/>
        <v>1</v>
      </c>
      <c r="N7" s="19">
        <f>VLOOKUP($A7,transit_line_attrs!$N$1:$O$626,2,FALSE)</f>
        <v>1</v>
      </c>
      <c r="O7">
        <v>2500</v>
      </c>
    </row>
    <row r="8" spans="1:33" x14ac:dyDescent="0.25">
      <c r="A8" t="s">
        <v>192</v>
      </c>
      <c r="B8" t="str">
        <f>_xlfn.IFNA(VLOOKUP(A8,bkrcast_1530to1830!$F$1:$H$630,3,FALSE),"-")</f>
        <v>LocalBus</v>
      </c>
      <c r="C8" s="3">
        <f>_xlfn.IFNA(VLOOKUP($A8,compare_all!$A$2:$L$325,3,FALSE),0)</f>
        <v>21</v>
      </c>
      <c r="D8" s="3">
        <f>_xlfn.IFNA(VLOOKUP($A8,compare_all!$A$2:$L$325,4,FALSE),0)</f>
        <v>53</v>
      </c>
      <c r="E8" s="3">
        <f>_xlfn.IFNA(VLOOKUP($A8,compare_all!$A$2:$L$325,5,FALSE),0)</f>
        <v>31.5</v>
      </c>
      <c r="F8" s="3">
        <f>_xlfn.IFNA(VLOOKUP($A8,compare_all!$A$2:$L$325,6,FALSE),0)</f>
        <v>16.5</v>
      </c>
      <c r="G8" s="3">
        <f>_xlfn.IFNA(VLOOKUP($A8,compare_all!$A$2:$L$325,7,FALSE),0)</f>
        <v>122</v>
      </c>
      <c r="H8" s="3">
        <f>_xlfn.IFNA(VLOOKUP($A8,compare_all!$A$2:$L$325,8,FALSE),0)</f>
        <v>62</v>
      </c>
      <c r="I8" s="3">
        <f>_xlfn.IFNA(VLOOKUP($A8,compare_all!$A$2:$L$325,9,FALSE),0)</f>
        <v>84</v>
      </c>
      <c r="J8" s="3">
        <f>_xlfn.IFNA(VLOOKUP($A8,compare_all!$A$2:$L$325,10,FALSE),0)</f>
        <v>51</v>
      </c>
      <c r="K8" s="3">
        <f>_xlfn.IFNA(VLOOKUP($A8,compare_all!$A$2:$L$325,11,FALSE),0)</f>
        <v>0</v>
      </c>
      <c r="L8" s="3">
        <f>_xlfn.IFNA(VLOOKUP($A8,compare_all!$A$2:$L$325,12,FALSE),0)</f>
        <v>197</v>
      </c>
      <c r="M8" s="2">
        <f t="shared" si="1"/>
        <v>-0.61475409836065575</v>
      </c>
      <c r="N8" s="19">
        <f>VLOOKUP($A8,transit_line_attrs!$N$1:$O$626,2,FALSE)</f>
        <v>1</v>
      </c>
      <c r="O8">
        <v>3000</v>
      </c>
      <c r="AF8" s="21"/>
      <c r="AG8" s="21"/>
    </row>
    <row r="9" spans="1:33" x14ac:dyDescent="0.25">
      <c r="A9" t="s">
        <v>258</v>
      </c>
      <c r="B9" t="str">
        <f>_xlfn.IFNA(VLOOKUP(A9,bkrcast_1530to1830!$F$1:$H$630,3,FALSE),"-")</f>
        <v>LocalBus</v>
      </c>
      <c r="C9" s="3">
        <f>_xlfn.IFNA(VLOOKUP($A9,compare_all!$A$2:$L$325,3,FALSE),0)</f>
        <v>64</v>
      </c>
      <c r="D9" s="3">
        <f>_xlfn.IFNA(VLOOKUP($A9,compare_all!$A$2:$L$325,4,FALSE),0)</f>
        <v>12</v>
      </c>
      <c r="E9" s="3">
        <f>_xlfn.IFNA(VLOOKUP($A9,compare_all!$A$2:$L$325,5,FALSE),0)</f>
        <v>52</v>
      </c>
      <c r="F9" s="3">
        <f>_xlfn.IFNA(VLOOKUP($A9,compare_all!$A$2:$L$325,6,FALSE),0)</f>
        <v>0</v>
      </c>
      <c r="G9" s="3">
        <f>_xlfn.IFNA(VLOOKUP($A9,compare_all!$A$2:$L$325,7,FALSE),0)</f>
        <v>128</v>
      </c>
      <c r="H9" s="3">
        <f>_xlfn.IFNA(VLOOKUP($A9,compare_all!$A$2:$L$325,8,FALSE),0)</f>
        <v>91</v>
      </c>
      <c r="I9" s="3">
        <f>_xlfn.IFNA(VLOOKUP($A9,compare_all!$A$2:$L$325,9,FALSE),0)</f>
        <v>0</v>
      </c>
      <c r="J9" s="3">
        <f>_xlfn.IFNA(VLOOKUP($A9,compare_all!$A$2:$L$325,10,FALSE),0)</f>
        <v>111</v>
      </c>
      <c r="K9" s="3">
        <f>_xlfn.IFNA(VLOOKUP($A9,compare_all!$A$2:$L$325,11,FALSE),0)</f>
        <v>0</v>
      </c>
      <c r="L9" s="3">
        <f>_xlfn.IFNA(VLOOKUP($A9,compare_all!$A$2:$L$325,12,FALSE),0)</f>
        <v>202</v>
      </c>
      <c r="M9" s="2">
        <f t="shared" si="1"/>
        <v>-0.578125</v>
      </c>
      <c r="N9" s="19">
        <f>VLOOKUP($A9,transit_line_attrs!$N$1:$O$626,2,FALSE)</f>
        <v>1</v>
      </c>
      <c r="O9">
        <v>3500</v>
      </c>
    </row>
    <row r="10" spans="1:33" x14ac:dyDescent="0.25">
      <c r="A10" t="s">
        <v>41</v>
      </c>
      <c r="B10" t="str">
        <f>_xlfn.IFNA(VLOOKUP(A10,bkrcast_1530to1830!$F$1:$H$630,3,FALSE),"-")</f>
        <v>LocalBus</v>
      </c>
      <c r="C10" s="3">
        <f>_xlfn.IFNA(VLOOKUP($A10,compare_all!$A$2:$L$325,3,FALSE),0)</f>
        <v>33</v>
      </c>
      <c r="D10" s="3">
        <f>_xlfn.IFNA(VLOOKUP($A10,compare_all!$A$2:$L$325,4,FALSE),0)</f>
        <v>18</v>
      </c>
      <c r="E10" s="3">
        <f>_xlfn.IFNA(VLOOKUP($A10,compare_all!$A$2:$L$325,5,FALSE),0)</f>
        <v>52</v>
      </c>
      <c r="F10" s="3">
        <f>_xlfn.IFNA(VLOOKUP($A10,compare_all!$A$2:$L$325,6,FALSE),0)</f>
        <v>52</v>
      </c>
      <c r="G10" s="3">
        <f>_xlfn.IFNA(VLOOKUP($A10,compare_all!$A$2:$L$325,7,FALSE),0)</f>
        <v>155</v>
      </c>
      <c r="H10" s="3">
        <f>_xlfn.IFNA(VLOOKUP($A10,compare_all!$A$2:$L$325,8,FALSE),0)</f>
        <v>130</v>
      </c>
      <c r="I10" s="3">
        <f>_xlfn.IFNA(VLOOKUP($A10,compare_all!$A$2:$L$325,9,FALSE),0)</f>
        <v>0</v>
      </c>
      <c r="J10" s="3">
        <f>_xlfn.IFNA(VLOOKUP($A10,compare_all!$A$2:$L$325,10,FALSE),0)</f>
        <v>60</v>
      </c>
      <c r="K10" s="3">
        <f>_xlfn.IFNA(VLOOKUP($A10,compare_all!$A$2:$L$325,11,FALSE),0)</f>
        <v>0</v>
      </c>
      <c r="L10" s="3">
        <f>_xlfn.IFNA(VLOOKUP($A10,compare_all!$A$2:$L$325,12,FALSE),0)</f>
        <v>190</v>
      </c>
      <c r="M10" s="2">
        <f t="shared" si="1"/>
        <v>-0.22580645161290322</v>
      </c>
      <c r="N10" s="19">
        <f>VLOOKUP($A10,transit_line_attrs!$N$1:$O$626,2,FALSE)</f>
        <v>1</v>
      </c>
      <c r="O10">
        <v>4000</v>
      </c>
    </row>
    <row r="11" spans="1:33" x14ac:dyDescent="0.25">
      <c r="A11" t="s">
        <v>8</v>
      </c>
      <c r="B11" t="str">
        <f>_xlfn.IFNA(VLOOKUP(A11,bkrcast_1530to1830!$F$1:$H$630,3,FALSE),"-")</f>
        <v>LocalBus</v>
      </c>
      <c r="C11" s="3">
        <f>_xlfn.IFNA(VLOOKUP($A11,compare_all!$A$2:$L$325,3,FALSE),0)</f>
        <v>81</v>
      </c>
      <c r="D11" s="3">
        <f>_xlfn.IFNA(VLOOKUP($A11,compare_all!$A$2:$L$325,4,FALSE),0)</f>
        <v>0</v>
      </c>
      <c r="E11" s="3">
        <f>_xlfn.IFNA(VLOOKUP($A11,compare_all!$A$2:$L$325,5,FALSE),0)</f>
        <v>85.5</v>
      </c>
      <c r="F11" s="3">
        <f>_xlfn.IFNA(VLOOKUP($A11,compare_all!$A$2:$L$325,6,FALSE),0)</f>
        <v>21.5</v>
      </c>
      <c r="G11" s="3">
        <f>_xlfn.IFNA(VLOOKUP($A11,compare_all!$A$2:$L$325,7,FALSE),0)</f>
        <v>188</v>
      </c>
      <c r="H11" s="3">
        <f>_xlfn.IFNA(VLOOKUP($A11,compare_all!$A$2:$L$325,8,FALSE),0)</f>
        <v>278</v>
      </c>
      <c r="I11" s="3">
        <f>_xlfn.IFNA(VLOOKUP($A11,compare_all!$A$2:$L$325,9,FALSE),0)</f>
        <v>272</v>
      </c>
      <c r="J11" s="3">
        <f>_xlfn.IFNA(VLOOKUP($A11,compare_all!$A$2:$L$325,10,FALSE),0)</f>
        <v>206</v>
      </c>
      <c r="K11" s="3">
        <f>_xlfn.IFNA(VLOOKUP($A11,compare_all!$A$2:$L$325,11,FALSE),0)</f>
        <v>239</v>
      </c>
      <c r="L11" s="3">
        <f>_xlfn.IFNA(VLOOKUP($A11,compare_all!$A$2:$L$325,12,FALSE),0)</f>
        <v>995</v>
      </c>
      <c r="M11" s="2">
        <f t="shared" si="1"/>
        <v>-4.292553191489362</v>
      </c>
      <c r="N11" s="19">
        <f>VLOOKUP($A11,transit_line_attrs!$N$1:$O$626,2,FALSE)</f>
        <v>1</v>
      </c>
      <c r="O11">
        <v>4500</v>
      </c>
    </row>
    <row r="12" spans="1:33" x14ac:dyDescent="0.25">
      <c r="A12" t="s">
        <v>203</v>
      </c>
      <c r="B12" t="str">
        <f>_xlfn.IFNA(VLOOKUP(A12,bkrcast_1530to1830!$F$1:$H$630,3,FALSE),"-")</f>
        <v>LocalBus</v>
      </c>
      <c r="C12" s="3">
        <f>_xlfn.IFNA(VLOOKUP($A12,compare_all!$A$2:$L$325,3,FALSE),0)</f>
        <v>120</v>
      </c>
      <c r="D12" s="3">
        <f>_xlfn.IFNA(VLOOKUP($A12,compare_all!$A$2:$L$325,4,FALSE),0)</f>
        <v>0</v>
      </c>
      <c r="E12" s="3">
        <f>_xlfn.IFNA(VLOOKUP($A12,compare_all!$A$2:$L$325,5,FALSE),0)</f>
        <v>77</v>
      </c>
      <c r="F12" s="3">
        <f>_xlfn.IFNA(VLOOKUP($A12,compare_all!$A$2:$L$325,6,FALSE),0)</f>
        <v>0</v>
      </c>
      <c r="G12" s="3">
        <f>_xlfn.IFNA(VLOOKUP($A12,compare_all!$A$2:$L$325,7,FALSE),0)</f>
        <v>197</v>
      </c>
      <c r="H12" s="3">
        <f>_xlfn.IFNA(VLOOKUP($A12,compare_all!$A$2:$L$325,8,FALSE),0)</f>
        <v>15</v>
      </c>
      <c r="I12" s="3">
        <f>_xlfn.IFNA(VLOOKUP($A12,compare_all!$A$2:$L$325,9,FALSE),0)</f>
        <v>0</v>
      </c>
      <c r="J12" s="3">
        <f>_xlfn.IFNA(VLOOKUP($A12,compare_all!$A$2:$L$325,10,FALSE),0)</f>
        <v>5</v>
      </c>
      <c r="K12" s="3">
        <f>_xlfn.IFNA(VLOOKUP($A12,compare_all!$A$2:$L$325,11,FALSE),0)</f>
        <v>0</v>
      </c>
      <c r="L12" s="3">
        <f>_xlfn.IFNA(VLOOKUP($A12,compare_all!$A$2:$L$325,12,FALSE),0)</f>
        <v>20</v>
      </c>
      <c r="M12" s="2">
        <f t="shared" si="1"/>
        <v>0.89847715736040612</v>
      </c>
      <c r="N12" s="19">
        <f>VLOOKUP($A12,transit_line_attrs!$N$1:$O$626,2,FALSE)</f>
        <v>1</v>
      </c>
      <c r="O12">
        <v>5000</v>
      </c>
    </row>
    <row r="13" spans="1:33" x14ac:dyDescent="0.25">
      <c r="A13" t="s">
        <v>213</v>
      </c>
      <c r="B13" t="str">
        <f>_xlfn.IFNA(VLOOKUP(A13,bkrcast_1530to1830!$F$1:$H$630,3,FALSE),"-")</f>
        <v>-</v>
      </c>
      <c r="C13" s="3">
        <f>_xlfn.IFNA(VLOOKUP($A13,compare_all!$A$2:$L$325,3,FALSE),0)</f>
        <v>116</v>
      </c>
      <c r="D13" s="3">
        <f>_xlfn.IFNA(VLOOKUP($A13,compare_all!$A$2:$L$325,4,FALSE),0)</f>
        <v>0</v>
      </c>
      <c r="E13" s="3">
        <f>_xlfn.IFNA(VLOOKUP($A13,compare_all!$A$2:$L$325,5,FALSE),0)</f>
        <v>85</v>
      </c>
      <c r="F13" s="3">
        <f>_xlfn.IFNA(VLOOKUP($A13,compare_all!$A$2:$L$325,6,FALSE),0)</f>
        <v>0</v>
      </c>
      <c r="G13" s="3">
        <f>_xlfn.IFNA(VLOOKUP($A13,compare_all!$A$2:$L$325,7,FALSE),0)</f>
        <v>201</v>
      </c>
      <c r="H13" s="3">
        <f>_xlfn.IFNA(VLOOKUP($A13,compare_all!$A$2:$L$325,8,FALSE),0)</f>
        <v>0</v>
      </c>
      <c r="I13" s="3">
        <f>_xlfn.IFNA(VLOOKUP($A13,compare_all!$A$2:$L$325,9,FALSE),0)</f>
        <v>0</v>
      </c>
      <c r="J13" s="3">
        <f>_xlfn.IFNA(VLOOKUP($A13,compare_all!$A$2:$L$325,10,FALSE),0)</f>
        <v>0</v>
      </c>
      <c r="K13" s="3">
        <f>_xlfn.IFNA(VLOOKUP($A13,compare_all!$A$2:$L$325,11,FALSE),0)</f>
        <v>0</v>
      </c>
      <c r="L13" s="3">
        <f>_xlfn.IFNA(VLOOKUP($A13,compare_all!$A$2:$L$325,12,FALSE),0)</f>
        <v>0</v>
      </c>
      <c r="M13" s="2">
        <f t="shared" si="1"/>
        <v>1</v>
      </c>
      <c r="N13" s="19">
        <f>VLOOKUP($A13,transit_line_attrs!$N$1:$O$626,2,FALSE)</f>
        <v>1</v>
      </c>
      <c r="O13">
        <v>5500</v>
      </c>
    </row>
    <row r="14" spans="1:33" x14ac:dyDescent="0.25">
      <c r="A14" t="s">
        <v>223</v>
      </c>
      <c r="B14" t="str">
        <f>_xlfn.IFNA(VLOOKUP(A14,bkrcast_1530to1830!$F$1:$H$630,3,FALSE),"-")</f>
        <v>LocalBus</v>
      </c>
      <c r="C14" s="3">
        <f>_xlfn.IFNA(VLOOKUP($A14,compare_all!$A$2:$L$325,3,FALSE),0)</f>
        <v>85</v>
      </c>
      <c r="D14" s="3">
        <f>_xlfn.IFNA(VLOOKUP($A14,compare_all!$A$2:$L$325,4,FALSE),0)</f>
        <v>17</v>
      </c>
      <c r="E14" s="3">
        <f>_xlfn.IFNA(VLOOKUP($A14,compare_all!$A$2:$L$325,5,FALSE),0)</f>
        <v>83</v>
      </c>
      <c r="F14" s="3">
        <f>_xlfn.IFNA(VLOOKUP($A14,compare_all!$A$2:$L$325,6,FALSE),0)</f>
        <v>22</v>
      </c>
      <c r="G14" s="3">
        <f>_xlfn.IFNA(VLOOKUP($A14,compare_all!$A$2:$L$325,7,FALSE),0)</f>
        <v>207</v>
      </c>
      <c r="H14" s="3">
        <f>_xlfn.IFNA(VLOOKUP($A14,compare_all!$A$2:$L$325,8,FALSE),0)</f>
        <v>203</v>
      </c>
      <c r="I14" s="3">
        <f>_xlfn.IFNA(VLOOKUP($A14,compare_all!$A$2:$L$325,9,FALSE),0)</f>
        <v>0</v>
      </c>
      <c r="J14" s="3">
        <f>_xlfn.IFNA(VLOOKUP($A14,compare_all!$A$2:$L$325,10,FALSE),0)</f>
        <v>98</v>
      </c>
      <c r="K14" s="3">
        <f>_xlfn.IFNA(VLOOKUP($A14,compare_all!$A$2:$L$325,11,FALSE),0)</f>
        <v>0</v>
      </c>
      <c r="L14" s="3">
        <f>_xlfn.IFNA(VLOOKUP($A14,compare_all!$A$2:$L$325,12,FALSE),0)</f>
        <v>301</v>
      </c>
      <c r="M14" s="2">
        <f t="shared" si="1"/>
        <v>-0.45410628019323673</v>
      </c>
      <c r="N14" s="19">
        <f>VLOOKUP($A14,transit_line_attrs!$N$1:$O$626,2,FALSE)</f>
        <v>1</v>
      </c>
      <c r="O14">
        <v>6000</v>
      </c>
    </row>
    <row r="15" spans="1:33" x14ac:dyDescent="0.25">
      <c r="A15" t="s">
        <v>218</v>
      </c>
      <c r="B15" t="str">
        <f>_xlfn.IFNA(VLOOKUP(A15,bkrcast_1530to1830!$F$1:$H$630,3,FALSE),"-")</f>
        <v>LocalBus</v>
      </c>
      <c r="C15" s="3">
        <f>_xlfn.IFNA(VLOOKUP($A15,compare_all!$A$2:$L$325,3,FALSE),0)</f>
        <v>117</v>
      </c>
      <c r="D15" s="3">
        <f>_xlfn.IFNA(VLOOKUP($A15,compare_all!$A$2:$L$325,4,FALSE),0)</f>
        <v>31.5</v>
      </c>
      <c r="E15" s="3">
        <f>_xlfn.IFNA(VLOOKUP($A15,compare_all!$A$2:$L$325,5,FALSE),0)</f>
        <v>60.5</v>
      </c>
      <c r="F15" s="3">
        <f>_xlfn.IFNA(VLOOKUP($A15,compare_all!$A$2:$L$325,6,FALSE),0)</f>
        <v>13</v>
      </c>
      <c r="G15" s="3">
        <f>_xlfn.IFNA(VLOOKUP($A15,compare_all!$A$2:$L$325,7,FALSE),0)</f>
        <v>222</v>
      </c>
      <c r="H15" s="3">
        <f>_xlfn.IFNA(VLOOKUP($A15,compare_all!$A$2:$L$325,8,FALSE),0)</f>
        <v>120</v>
      </c>
      <c r="I15" s="3">
        <f>_xlfn.IFNA(VLOOKUP($A15,compare_all!$A$2:$L$325,9,FALSE),0)</f>
        <v>0</v>
      </c>
      <c r="J15" s="3">
        <f>_xlfn.IFNA(VLOOKUP($A15,compare_all!$A$2:$L$325,10,FALSE),0)</f>
        <v>101</v>
      </c>
      <c r="K15" s="3">
        <f>_xlfn.IFNA(VLOOKUP($A15,compare_all!$A$2:$L$325,11,FALSE),0)</f>
        <v>0</v>
      </c>
      <c r="L15" s="3">
        <f>_xlfn.IFNA(VLOOKUP($A15,compare_all!$A$2:$L$325,12,FALSE),0)</f>
        <v>221</v>
      </c>
      <c r="M15" s="2">
        <f t="shared" si="1"/>
        <v>4.5045045045045045E-3</v>
      </c>
      <c r="N15" s="19">
        <f>VLOOKUP($A15,transit_line_attrs!$N$1:$O$626,2,FALSE)</f>
        <v>1</v>
      </c>
      <c r="O15">
        <v>6500</v>
      </c>
    </row>
    <row r="16" spans="1:33" x14ac:dyDescent="0.25">
      <c r="A16" t="s">
        <v>188</v>
      </c>
      <c r="B16" t="str">
        <f>_xlfn.IFNA(VLOOKUP(A16,bkrcast_1530to1830!$F$1:$H$630,3,FALSE),"-")</f>
        <v>LocalBus</v>
      </c>
      <c r="C16" s="3">
        <f>_xlfn.IFNA(VLOOKUP($A16,compare_all!$A$2:$L$325,3,FALSE),0)</f>
        <v>132</v>
      </c>
      <c r="D16" s="3">
        <f>_xlfn.IFNA(VLOOKUP($A16,compare_all!$A$2:$L$325,4,FALSE),0)</f>
        <v>0</v>
      </c>
      <c r="E16" s="3">
        <f>_xlfn.IFNA(VLOOKUP($A16,compare_all!$A$2:$L$325,5,FALSE),0)</f>
        <v>98</v>
      </c>
      <c r="F16" s="3">
        <f>_xlfn.IFNA(VLOOKUP($A16,compare_all!$A$2:$L$325,6,FALSE),0)</f>
        <v>0</v>
      </c>
      <c r="G16" s="3">
        <f>_xlfn.IFNA(VLOOKUP($A16,compare_all!$A$2:$L$325,7,FALSE),0)</f>
        <v>230</v>
      </c>
      <c r="H16" s="3">
        <f>_xlfn.IFNA(VLOOKUP($A16,compare_all!$A$2:$L$325,8,FALSE),0)</f>
        <v>46</v>
      </c>
      <c r="I16" s="3">
        <f>_xlfn.IFNA(VLOOKUP($A16,compare_all!$A$2:$L$325,9,FALSE),0)</f>
        <v>0</v>
      </c>
      <c r="J16" s="3">
        <f>_xlfn.IFNA(VLOOKUP($A16,compare_all!$A$2:$L$325,10,FALSE),0)</f>
        <v>42</v>
      </c>
      <c r="K16" s="3">
        <f>_xlfn.IFNA(VLOOKUP($A16,compare_all!$A$2:$L$325,11,FALSE),0)</f>
        <v>0</v>
      </c>
      <c r="L16" s="3">
        <f>_xlfn.IFNA(VLOOKUP($A16,compare_all!$A$2:$L$325,12,FALSE),0)</f>
        <v>88</v>
      </c>
      <c r="M16" s="2">
        <f t="shared" si="1"/>
        <v>0.61739130434782608</v>
      </c>
      <c r="N16" s="19">
        <f>VLOOKUP($A16,transit_line_attrs!$N$1:$O$626,2,FALSE)</f>
        <v>1</v>
      </c>
      <c r="O16">
        <v>7000</v>
      </c>
    </row>
    <row r="17" spans="1:15" x14ac:dyDescent="0.25">
      <c r="A17" t="s">
        <v>204</v>
      </c>
      <c r="B17" t="str">
        <f>_xlfn.IFNA(VLOOKUP(A17,bkrcast_1530to1830!$F$1:$H$630,3,FALSE),"-")</f>
        <v>LocalBus</v>
      </c>
      <c r="C17" s="3">
        <f>_xlfn.IFNA(VLOOKUP($A17,compare_all!$A$2:$L$325,3,FALSE),0)</f>
        <v>128</v>
      </c>
      <c r="D17" s="3">
        <f>_xlfn.IFNA(VLOOKUP($A17,compare_all!$A$2:$L$325,4,FALSE),0)</f>
        <v>0</v>
      </c>
      <c r="E17" s="3">
        <f>_xlfn.IFNA(VLOOKUP($A17,compare_all!$A$2:$L$325,5,FALSE),0)</f>
        <v>105</v>
      </c>
      <c r="F17" s="3">
        <f>_xlfn.IFNA(VLOOKUP($A17,compare_all!$A$2:$L$325,6,FALSE),0)</f>
        <v>8</v>
      </c>
      <c r="G17" s="3">
        <f>_xlfn.IFNA(VLOOKUP($A17,compare_all!$A$2:$L$325,7,FALSE),0)</f>
        <v>241</v>
      </c>
      <c r="H17" s="3">
        <f>_xlfn.IFNA(VLOOKUP($A17,compare_all!$A$2:$L$325,8,FALSE),0)</f>
        <v>88</v>
      </c>
      <c r="I17" s="3">
        <f>_xlfn.IFNA(VLOOKUP($A17,compare_all!$A$2:$L$325,9,FALSE),0)</f>
        <v>0</v>
      </c>
      <c r="J17" s="3">
        <f>_xlfn.IFNA(VLOOKUP($A17,compare_all!$A$2:$L$325,10,FALSE),0)</f>
        <v>73</v>
      </c>
      <c r="K17" s="3">
        <f>_xlfn.IFNA(VLOOKUP($A17,compare_all!$A$2:$L$325,11,FALSE),0)</f>
        <v>0</v>
      </c>
      <c r="L17" s="3">
        <f>_xlfn.IFNA(VLOOKUP($A17,compare_all!$A$2:$L$325,12,FALSE),0)</f>
        <v>161</v>
      </c>
      <c r="M17" s="2">
        <f t="shared" si="1"/>
        <v>0.33195020746887965</v>
      </c>
      <c r="N17" s="19">
        <f>VLOOKUP($A17,transit_line_attrs!$N$1:$O$626,2,FALSE)</f>
        <v>1</v>
      </c>
      <c r="O17">
        <v>7500</v>
      </c>
    </row>
    <row r="18" spans="1:15" x14ac:dyDescent="0.25">
      <c r="A18" t="s">
        <v>209</v>
      </c>
      <c r="B18" t="str">
        <f>_xlfn.IFNA(VLOOKUP(A18,bkrcast_1530to1830!$F$1:$H$630,3,FALSE),"-")</f>
        <v>-</v>
      </c>
      <c r="C18" s="3">
        <f>_xlfn.IFNA(VLOOKUP($A18,compare_all!$A$2:$L$325,3,FALSE),0)</f>
        <v>163</v>
      </c>
      <c r="D18" s="3">
        <f>_xlfn.IFNA(VLOOKUP($A18,compare_all!$A$2:$L$325,4,FALSE),0)</f>
        <v>0</v>
      </c>
      <c r="E18" s="3">
        <f>_xlfn.IFNA(VLOOKUP($A18,compare_all!$A$2:$L$325,5,FALSE),0)</f>
        <v>128</v>
      </c>
      <c r="F18" s="3">
        <f>_xlfn.IFNA(VLOOKUP($A18,compare_all!$A$2:$L$325,6,FALSE),0)</f>
        <v>0</v>
      </c>
      <c r="G18" s="3">
        <f>_xlfn.IFNA(VLOOKUP($A18,compare_all!$A$2:$L$325,7,FALSE),0)</f>
        <v>291</v>
      </c>
      <c r="H18" s="3">
        <f>_xlfn.IFNA(VLOOKUP($A18,compare_all!$A$2:$L$325,8,FALSE),0)</f>
        <v>0</v>
      </c>
      <c r="I18" s="3">
        <f>_xlfn.IFNA(VLOOKUP($A18,compare_all!$A$2:$L$325,9,FALSE),0)</f>
        <v>0</v>
      </c>
      <c r="J18" s="3">
        <f>_xlfn.IFNA(VLOOKUP($A18,compare_all!$A$2:$L$325,10,FALSE),0)</f>
        <v>0</v>
      </c>
      <c r="K18" s="3">
        <f>_xlfn.IFNA(VLOOKUP($A18,compare_all!$A$2:$L$325,11,FALSE),0)</f>
        <v>0</v>
      </c>
      <c r="L18" s="3">
        <f>_xlfn.IFNA(VLOOKUP($A18,compare_all!$A$2:$L$325,12,FALSE),0)</f>
        <v>0</v>
      </c>
      <c r="M18" s="2">
        <f t="shared" si="1"/>
        <v>1</v>
      </c>
      <c r="N18" s="19">
        <f>VLOOKUP($A18,transit_line_attrs!$N$1:$O$626,2,FALSE)</f>
        <v>1</v>
      </c>
      <c r="O18">
        <v>8000</v>
      </c>
    </row>
    <row r="19" spans="1:15" x14ac:dyDescent="0.25">
      <c r="A19" t="s">
        <v>259</v>
      </c>
      <c r="B19" t="str">
        <f>_xlfn.IFNA(VLOOKUP(A19,bkrcast_1530to1830!$F$1:$H$630,3,FALSE),"-")</f>
        <v>LocalBus</v>
      </c>
      <c r="C19" s="3">
        <f>_xlfn.IFNA(VLOOKUP($A19,compare_all!$A$2:$L$325,3,FALSE),0)</f>
        <v>86</v>
      </c>
      <c r="D19" s="3">
        <f>_xlfn.IFNA(VLOOKUP($A19,compare_all!$A$2:$L$325,4,FALSE),0)</f>
        <v>119.5</v>
      </c>
      <c r="E19" s="3">
        <f>_xlfn.IFNA(VLOOKUP($A19,compare_all!$A$2:$L$325,5,FALSE),0)</f>
        <v>91</v>
      </c>
      <c r="F19" s="3">
        <f>_xlfn.IFNA(VLOOKUP($A19,compare_all!$A$2:$L$325,6,FALSE),0)</f>
        <v>17.5</v>
      </c>
      <c r="G19" s="3">
        <f>_xlfn.IFNA(VLOOKUP($A19,compare_all!$A$2:$L$325,7,FALSE),0)</f>
        <v>314</v>
      </c>
      <c r="H19" s="3">
        <f>_xlfn.IFNA(VLOOKUP($A19,compare_all!$A$2:$L$325,8,FALSE),0)</f>
        <v>334</v>
      </c>
      <c r="I19" s="3">
        <f>_xlfn.IFNA(VLOOKUP($A19,compare_all!$A$2:$L$325,9,FALSE),0)</f>
        <v>39</v>
      </c>
      <c r="J19" s="3">
        <f>_xlfn.IFNA(VLOOKUP($A19,compare_all!$A$2:$L$325,10,FALSE),0)</f>
        <v>310</v>
      </c>
      <c r="K19" s="3">
        <f>_xlfn.IFNA(VLOOKUP($A19,compare_all!$A$2:$L$325,11,FALSE),0)</f>
        <v>0</v>
      </c>
      <c r="L19" s="3">
        <f>_xlfn.IFNA(VLOOKUP($A19,compare_all!$A$2:$L$325,12,FALSE),0)</f>
        <v>683</v>
      </c>
      <c r="M19" s="2">
        <f t="shared" si="1"/>
        <v>-1.1751592356687899</v>
      </c>
      <c r="N19" s="19">
        <f>VLOOKUP($A19,transit_line_attrs!$N$1:$O$626,2,FALSE)</f>
        <v>1</v>
      </c>
      <c r="O19">
        <v>8500</v>
      </c>
    </row>
    <row r="20" spans="1:15" x14ac:dyDescent="0.25">
      <c r="A20" t="s">
        <v>129</v>
      </c>
      <c r="B20" t="str">
        <f>_xlfn.IFNA(VLOOKUP(A20,bkrcast_1530to1830!$F$1:$H$630,3,FALSE),"-")</f>
        <v>-</v>
      </c>
      <c r="C20" s="3">
        <f>_xlfn.IFNA(VLOOKUP($A20,compare_all!$A$2:$L$325,3,FALSE),0)</f>
        <v>153</v>
      </c>
      <c r="D20" s="3">
        <f>_xlfn.IFNA(VLOOKUP($A20,compare_all!$A$2:$L$325,4,FALSE),0)</f>
        <v>0</v>
      </c>
      <c r="E20" s="3">
        <f>_xlfn.IFNA(VLOOKUP($A20,compare_all!$A$2:$L$325,5,FALSE),0)</f>
        <v>141</v>
      </c>
      <c r="F20" s="3">
        <f>_xlfn.IFNA(VLOOKUP($A20,compare_all!$A$2:$L$325,6,FALSE),0)</f>
        <v>27</v>
      </c>
      <c r="G20" s="3">
        <f>_xlfn.IFNA(VLOOKUP($A20,compare_all!$A$2:$L$325,7,FALSE),0)</f>
        <v>321</v>
      </c>
      <c r="H20" s="3">
        <f>_xlfn.IFNA(VLOOKUP($A20,compare_all!$A$2:$L$325,8,FALSE),0)</f>
        <v>20</v>
      </c>
      <c r="I20" s="3">
        <f>_xlfn.IFNA(VLOOKUP($A20,compare_all!$A$2:$L$325,9,FALSE),0)</f>
        <v>0</v>
      </c>
      <c r="J20" s="3">
        <f>_xlfn.IFNA(VLOOKUP($A20,compare_all!$A$2:$L$325,10,FALSE),0)</f>
        <v>0</v>
      </c>
      <c r="K20" s="3">
        <f>_xlfn.IFNA(VLOOKUP($A20,compare_all!$A$2:$L$325,11,FALSE),0)</f>
        <v>0</v>
      </c>
      <c r="L20" s="3">
        <f>_xlfn.IFNA(VLOOKUP($A20,compare_all!$A$2:$L$325,12,FALSE),0)</f>
        <v>20</v>
      </c>
      <c r="M20" s="2">
        <f t="shared" si="1"/>
        <v>0.93769470404984423</v>
      </c>
      <c r="N20" s="19">
        <f>VLOOKUP($A20,transit_line_attrs!$N$1:$O$626,2,FALSE)</f>
        <v>1</v>
      </c>
      <c r="O20">
        <v>9000</v>
      </c>
    </row>
    <row r="21" spans="1:15" x14ac:dyDescent="0.25">
      <c r="A21" t="s">
        <v>230</v>
      </c>
      <c r="B21" t="str">
        <f>_xlfn.IFNA(VLOOKUP(A21,bkrcast_1530to1830!$F$1:$H$630,3,FALSE),"-")</f>
        <v>LocalBus</v>
      </c>
      <c r="C21" s="3">
        <f>_xlfn.IFNA(VLOOKUP($A21,compare_all!$A$2:$L$325,3,FALSE),0)</f>
        <v>124</v>
      </c>
      <c r="D21" s="3">
        <f>_xlfn.IFNA(VLOOKUP($A21,compare_all!$A$2:$L$325,4,FALSE),0)</f>
        <v>16</v>
      </c>
      <c r="E21" s="3">
        <f>_xlfn.IFNA(VLOOKUP($A21,compare_all!$A$2:$L$325,5,FALSE),0)</f>
        <v>143</v>
      </c>
      <c r="F21" s="3">
        <f>_xlfn.IFNA(VLOOKUP($A21,compare_all!$A$2:$L$325,6,FALSE),0)</f>
        <v>48</v>
      </c>
      <c r="G21" s="3">
        <f>_xlfn.IFNA(VLOOKUP($A21,compare_all!$A$2:$L$325,7,FALSE),0)</f>
        <v>331</v>
      </c>
      <c r="H21" s="3">
        <f>_xlfn.IFNA(VLOOKUP($A21,compare_all!$A$2:$L$325,8,FALSE),0)</f>
        <v>399</v>
      </c>
      <c r="I21" s="3">
        <f>_xlfn.IFNA(VLOOKUP($A21,compare_all!$A$2:$L$325,9,FALSE),0)</f>
        <v>0</v>
      </c>
      <c r="J21" s="3">
        <f>_xlfn.IFNA(VLOOKUP($A21,compare_all!$A$2:$L$325,10,FALSE),0)</f>
        <v>222</v>
      </c>
      <c r="K21" s="3">
        <f>_xlfn.IFNA(VLOOKUP($A21,compare_all!$A$2:$L$325,11,FALSE),0)</f>
        <v>0</v>
      </c>
      <c r="L21" s="3">
        <f>_xlfn.IFNA(VLOOKUP($A21,compare_all!$A$2:$L$325,12,FALSE),0)</f>
        <v>621</v>
      </c>
      <c r="M21" s="2">
        <f t="shared" si="1"/>
        <v>-0.8761329305135952</v>
      </c>
      <c r="N21" s="19">
        <f>VLOOKUP($A21,transit_line_attrs!$N$1:$O$626,2,FALSE)</f>
        <v>1</v>
      </c>
      <c r="O21">
        <v>9500</v>
      </c>
    </row>
    <row r="22" spans="1:15" x14ac:dyDescent="0.25">
      <c r="A22" t="s">
        <v>206</v>
      </c>
      <c r="B22" t="str">
        <f>_xlfn.IFNA(VLOOKUP(A22,bkrcast_1530to1830!$F$1:$H$630,3,FALSE),"-")</f>
        <v>LocalBus</v>
      </c>
      <c r="C22" s="3">
        <f>_xlfn.IFNA(VLOOKUP($A22,compare_all!$A$2:$L$325,3,FALSE),0)</f>
        <v>107</v>
      </c>
      <c r="D22" s="3">
        <f>_xlfn.IFNA(VLOOKUP($A22,compare_all!$A$2:$L$325,4,FALSE),0)</f>
        <v>186</v>
      </c>
      <c r="E22" s="3">
        <f>_xlfn.IFNA(VLOOKUP($A22,compare_all!$A$2:$L$325,5,FALSE),0)</f>
        <v>80</v>
      </c>
      <c r="F22" s="3">
        <f>_xlfn.IFNA(VLOOKUP($A22,compare_all!$A$2:$L$325,6,FALSE),0)</f>
        <v>16</v>
      </c>
      <c r="G22" s="3">
        <f>_xlfn.IFNA(VLOOKUP($A22,compare_all!$A$2:$L$325,7,FALSE),0)</f>
        <v>389</v>
      </c>
      <c r="H22" s="3">
        <f>_xlfn.IFNA(VLOOKUP($A22,compare_all!$A$2:$L$325,8,FALSE),0)</f>
        <v>100</v>
      </c>
      <c r="I22" s="3">
        <f>_xlfn.IFNA(VLOOKUP($A22,compare_all!$A$2:$L$325,9,FALSE),0)</f>
        <v>134</v>
      </c>
      <c r="J22" s="3">
        <f>_xlfn.IFNA(VLOOKUP($A22,compare_all!$A$2:$L$325,10,FALSE),0)</f>
        <v>86</v>
      </c>
      <c r="K22" s="3">
        <f>_xlfn.IFNA(VLOOKUP($A22,compare_all!$A$2:$L$325,11,FALSE),0)</f>
        <v>0</v>
      </c>
      <c r="L22" s="3">
        <f>_xlfn.IFNA(VLOOKUP($A22,compare_all!$A$2:$L$325,12,FALSE),0)</f>
        <v>320</v>
      </c>
      <c r="M22" s="2">
        <f t="shared" si="1"/>
        <v>0.17737789203084833</v>
      </c>
      <c r="N22" s="19">
        <f>VLOOKUP($A22,transit_line_attrs!$N$1:$O$626,2,FALSE)</f>
        <v>1</v>
      </c>
      <c r="O22">
        <v>10000</v>
      </c>
    </row>
    <row r="23" spans="1:15" x14ac:dyDescent="0.25">
      <c r="A23" t="s">
        <v>157</v>
      </c>
      <c r="B23" t="str">
        <f>_xlfn.IFNA(VLOOKUP(A23,bkrcast_1530to1830!$F$1:$H$630,3,FALSE),"-")</f>
        <v>LocalBus</v>
      </c>
      <c r="C23" s="3">
        <f>_xlfn.IFNA(VLOOKUP($A23,compare_all!$A$2:$L$325,3,FALSE),0)</f>
        <v>201</v>
      </c>
      <c r="D23" s="3">
        <f>_xlfn.IFNA(VLOOKUP($A23,compare_all!$A$2:$L$325,4,FALSE),0)</f>
        <v>53</v>
      </c>
      <c r="E23" s="3">
        <f>_xlfn.IFNA(VLOOKUP($A23,compare_all!$A$2:$L$325,5,FALSE),0)</f>
        <v>141</v>
      </c>
      <c r="F23" s="3">
        <f>_xlfn.IFNA(VLOOKUP($A23,compare_all!$A$2:$L$325,6,FALSE),0)</f>
        <v>0</v>
      </c>
      <c r="G23" s="3">
        <f>_xlfn.IFNA(VLOOKUP($A23,compare_all!$A$2:$L$325,7,FALSE),0)</f>
        <v>395</v>
      </c>
      <c r="H23" s="3">
        <f>_xlfn.IFNA(VLOOKUP($A23,compare_all!$A$2:$L$325,8,FALSE),0)</f>
        <v>84</v>
      </c>
      <c r="I23" s="3">
        <f>_xlfn.IFNA(VLOOKUP($A23,compare_all!$A$2:$L$325,9,FALSE),0)</f>
        <v>34</v>
      </c>
      <c r="J23" s="3">
        <f>_xlfn.IFNA(VLOOKUP($A23,compare_all!$A$2:$L$325,10,FALSE),0)</f>
        <v>32</v>
      </c>
      <c r="K23" s="3">
        <f>_xlfn.IFNA(VLOOKUP($A23,compare_all!$A$2:$L$325,11,FALSE),0)</f>
        <v>0</v>
      </c>
      <c r="L23" s="3">
        <f>_xlfn.IFNA(VLOOKUP($A23,compare_all!$A$2:$L$325,12,FALSE),0)</f>
        <v>150</v>
      </c>
      <c r="M23" s="2">
        <f t="shared" si="1"/>
        <v>0.620253164556962</v>
      </c>
      <c r="N23" s="19">
        <f>VLOOKUP($A23,transit_line_attrs!$N$1:$O$626,2,FALSE)</f>
        <v>1</v>
      </c>
      <c r="O23">
        <v>10500</v>
      </c>
    </row>
    <row r="24" spans="1:15" x14ac:dyDescent="0.25">
      <c r="A24" t="s">
        <v>194</v>
      </c>
      <c r="B24" t="str">
        <f>_xlfn.IFNA(VLOOKUP(A24,bkrcast_1530to1830!$F$1:$H$630,3,FALSE),"-")</f>
        <v>LocalBus</v>
      </c>
      <c r="C24" s="3">
        <f>_xlfn.IFNA(VLOOKUP($A24,compare_all!$A$2:$L$325,3,FALSE),0)</f>
        <v>170</v>
      </c>
      <c r="D24" s="3">
        <f>_xlfn.IFNA(VLOOKUP($A24,compare_all!$A$2:$L$325,4,FALSE),0)</f>
        <v>24</v>
      </c>
      <c r="E24" s="3">
        <f>_xlfn.IFNA(VLOOKUP($A24,compare_all!$A$2:$L$325,5,FALSE),0)</f>
        <v>167.5</v>
      </c>
      <c r="F24" s="3">
        <f>_xlfn.IFNA(VLOOKUP($A24,compare_all!$A$2:$L$325,6,FALSE),0)</f>
        <v>36.5</v>
      </c>
      <c r="G24" s="3">
        <f>_xlfn.IFNA(VLOOKUP($A24,compare_all!$A$2:$L$325,7,FALSE),0)</f>
        <v>398</v>
      </c>
      <c r="H24" s="3">
        <f>_xlfn.IFNA(VLOOKUP($A24,compare_all!$A$2:$L$325,8,FALSE),0)</f>
        <v>8</v>
      </c>
      <c r="I24" s="3">
        <f>_xlfn.IFNA(VLOOKUP($A24,compare_all!$A$2:$L$325,9,FALSE),0)</f>
        <v>0</v>
      </c>
      <c r="J24" s="3">
        <f>_xlfn.IFNA(VLOOKUP($A24,compare_all!$A$2:$L$325,10,FALSE),0)</f>
        <v>16</v>
      </c>
      <c r="K24" s="3">
        <f>_xlfn.IFNA(VLOOKUP($A24,compare_all!$A$2:$L$325,11,FALSE),0)</f>
        <v>0</v>
      </c>
      <c r="L24" s="3">
        <f>_xlfn.IFNA(VLOOKUP($A24,compare_all!$A$2:$L$325,12,FALSE),0)</f>
        <v>24</v>
      </c>
      <c r="M24" s="2">
        <f t="shared" si="1"/>
        <v>0.93969849246231152</v>
      </c>
      <c r="N24" s="19">
        <f>VLOOKUP($A24,transit_line_attrs!$N$1:$O$626,2,FALSE)</f>
        <v>1</v>
      </c>
      <c r="O24">
        <v>11000</v>
      </c>
    </row>
    <row r="25" spans="1:15" x14ac:dyDescent="0.25">
      <c r="A25" t="s">
        <v>261</v>
      </c>
      <c r="B25" t="str">
        <f>_xlfn.IFNA(VLOOKUP(A25,bkrcast_1530to1830!$F$1:$H$630,3,FALSE),"-")</f>
        <v>ExpBus</v>
      </c>
      <c r="C25" s="3">
        <f>_xlfn.IFNA(VLOOKUP($A25,compare_all!$A$2:$L$325,3,FALSE),0)</f>
        <v>0</v>
      </c>
      <c r="D25" s="3">
        <f>_xlfn.IFNA(VLOOKUP($A25,compare_all!$A$2:$L$325,4,FALSE),0)</f>
        <v>97</v>
      </c>
      <c r="E25" s="3">
        <f>_xlfn.IFNA(VLOOKUP($A25,compare_all!$A$2:$L$325,5,FALSE),0)</f>
        <v>132</v>
      </c>
      <c r="F25" s="3">
        <f>_xlfn.IFNA(VLOOKUP($A25,compare_all!$A$2:$L$325,6,FALSE),0)</f>
        <v>169</v>
      </c>
      <c r="G25" s="3">
        <f>_xlfn.IFNA(VLOOKUP($A25,compare_all!$A$2:$L$325,7,FALSE),0)</f>
        <v>398</v>
      </c>
      <c r="H25" s="3">
        <f>_xlfn.IFNA(VLOOKUP($A25,compare_all!$A$2:$L$325,8,FALSE),0)</f>
        <v>8</v>
      </c>
      <c r="I25" s="3">
        <f>_xlfn.IFNA(VLOOKUP($A25,compare_all!$A$2:$L$325,9,FALSE),0)</f>
        <v>0</v>
      </c>
      <c r="J25" s="3">
        <f>_xlfn.IFNA(VLOOKUP($A25,compare_all!$A$2:$L$325,10,FALSE),0)</f>
        <v>18</v>
      </c>
      <c r="K25" s="3">
        <f>_xlfn.IFNA(VLOOKUP($A25,compare_all!$A$2:$L$325,11,FALSE),0)</f>
        <v>0</v>
      </c>
      <c r="L25" s="3">
        <f>_xlfn.IFNA(VLOOKUP($A25,compare_all!$A$2:$L$325,12,FALSE),0)</f>
        <v>26</v>
      </c>
      <c r="M25" s="2">
        <f t="shared" si="1"/>
        <v>0.9346733668341709</v>
      </c>
      <c r="N25" s="19">
        <f>VLOOKUP($A25,transit_line_attrs!$N$1:$O$626,2,FALSE)</f>
        <v>1</v>
      </c>
      <c r="O25">
        <v>11500</v>
      </c>
    </row>
    <row r="26" spans="1:15" x14ac:dyDescent="0.25">
      <c r="A26" t="s">
        <v>183</v>
      </c>
      <c r="B26" t="str">
        <f>_xlfn.IFNA(VLOOKUP(A26,bkrcast_1530to1830!$F$1:$H$630,3,FALSE),"-")</f>
        <v>-</v>
      </c>
      <c r="C26" s="3">
        <f>_xlfn.IFNA(VLOOKUP($A26,compare_all!$A$2:$L$325,3,FALSE),0)</f>
        <v>176</v>
      </c>
      <c r="D26" s="3">
        <f>_xlfn.IFNA(VLOOKUP($A26,compare_all!$A$2:$L$325,4,FALSE),0)</f>
        <v>53.5</v>
      </c>
      <c r="E26" s="3">
        <f>_xlfn.IFNA(VLOOKUP($A26,compare_all!$A$2:$L$325,5,FALSE),0)</f>
        <v>144.5</v>
      </c>
      <c r="F26" s="3">
        <f>_xlfn.IFNA(VLOOKUP($A26,compare_all!$A$2:$L$325,6,FALSE),0)</f>
        <v>31</v>
      </c>
      <c r="G26" s="3">
        <f>_xlfn.IFNA(VLOOKUP($A26,compare_all!$A$2:$L$325,7,FALSE),0)</f>
        <v>405</v>
      </c>
      <c r="H26" s="3">
        <f>_xlfn.IFNA(VLOOKUP($A26,compare_all!$A$2:$L$325,8,FALSE),0)</f>
        <v>0</v>
      </c>
      <c r="I26" s="3">
        <f>_xlfn.IFNA(VLOOKUP($A26,compare_all!$A$2:$L$325,9,FALSE),0)</f>
        <v>0</v>
      </c>
      <c r="J26" s="3">
        <f>_xlfn.IFNA(VLOOKUP($A26,compare_all!$A$2:$L$325,10,FALSE),0)</f>
        <v>0</v>
      </c>
      <c r="K26" s="3">
        <f>_xlfn.IFNA(VLOOKUP($A26,compare_all!$A$2:$L$325,11,FALSE),0)</f>
        <v>0</v>
      </c>
      <c r="L26" s="3">
        <f>_xlfn.IFNA(VLOOKUP($A26,compare_all!$A$2:$L$325,12,FALSE),0)</f>
        <v>0</v>
      </c>
      <c r="M26" s="2">
        <f t="shared" si="1"/>
        <v>1</v>
      </c>
      <c r="N26" s="19">
        <f>VLOOKUP($A26,transit_line_attrs!$N$1:$O$626,2,FALSE)</f>
        <v>1</v>
      </c>
      <c r="O26">
        <v>12000</v>
      </c>
    </row>
    <row r="27" spans="1:15" x14ac:dyDescent="0.25">
      <c r="A27" t="s">
        <v>182</v>
      </c>
      <c r="B27" t="str">
        <f>_xlfn.IFNA(VLOOKUP(A27,bkrcast_1530to1830!$F$1:$H$630,3,FALSE),"-")</f>
        <v>-</v>
      </c>
      <c r="C27" s="3">
        <f>_xlfn.IFNA(VLOOKUP($A27,compare_all!$A$2:$L$325,3,FALSE),0)</f>
        <v>161</v>
      </c>
      <c r="D27" s="3">
        <f>_xlfn.IFNA(VLOOKUP($A27,compare_all!$A$2:$L$325,4,FALSE),0)</f>
        <v>0</v>
      </c>
      <c r="E27" s="3">
        <f>_xlfn.IFNA(VLOOKUP($A27,compare_all!$A$2:$L$325,5,FALSE),0)</f>
        <v>209</v>
      </c>
      <c r="F27" s="3">
        <f>_xlfn.IFNA(VLOOKUP($A27,compare_all!$A$2:$L$325,6,FALSE),0)</f>
        <v>42</v>
      </c>
      <c r="G27" s="3">
        <f>_xlfn.IFNA(VLOOKUP($A27,compare_all!$A$2:$L$325,7,FALSE),0)</f>
        <v>412</v>
      </c>
      <c r="H27" s="3">
        <f>_xlfn.IFNA(VLOOKUP($A27,compare_all!$A$2:$L$325,8,FALSE),0)</f>
        <v>0</v>
      </c>
      <c r="I27" s="3">
        <f>_xlfn.IFNA(VLOOKUP($A27,compare_all!$A$2:$L$325,9,FALSE),0)</f>
        <v>0</v>
      </c>
      <c r="J27" s="3">
        <f>_xlfn.IFNA(VLOOKUP($A27,compare_all!$A$2:$L$325,10,FALSE),0)</f>
        <v>0</v>
      </c>
      <c r="K27" s="3">
        <f>_xlfn.IFNA(VLOOKUP($A27,compare_all!$A$2:$L$325,11,FALSE),0)</f>
        <v>0</v>
      </c>
      <c r="L27" s="3">
        <f>_xlfn.IFNA(VLOOKUP($A27,compare_all!$A$2:$L$325,12,FALSE),0)</f>
        <v>0</v>
      </c>
      <c r="M27" s="2">
        <f t="shared" si="1"/>
        <v>1</v>
      </c>
      <c r="N27" s="19">
        <f>VLOOKUP($A27,transit_line_attrs!$N$1:$O$626,2,FALSE)</f>
        <v>1</v>
      </c>
      <c r="O27">
        <v>12500</v>
      </c>
    </row>
    <row r="28" spans="1:15" x14ac:dyDescent="0.25">
      <c r="A28" t="s">
        <v>202</v>
      </c>
      <c r="B28" t="str">
        <f>_xlfn.IFNA(VLOOKUP(A28,bkrcast_1530to1830!$F$1:$H$630,3,FALSE),"-")</f>
        <v>-</v>
      </c>
      <c r="C28" s="3">
        <f>_xlfn.IFNA(VLOOKUP($A28,compare_all!$A$2:$L$325,3,FALSE),0)</f>
        <v>184</v>
      </c>
      <c r="D28" s="3">
        <f>_xlfn.IFNA(VLOOKUP($A28,compare_all!$A$2:$L$325,4,FALSE),0)</f>
        <v>17.5</v>
      </c>
      <c r="E28" s="3">
        <f>_xlfn.IFNA(VLOOKUP($A28,compare_all!$A$2:$L$325,5,FALSE),0)</f>
        <v>169</v>
      </c>
      <c r="F28" s="3">
        <f>_xlfn.IFNA(VLOOKUP($A28,compare_all!$A$2:$L$325,6,FALSE),0)</f>
        <v>41.5</v>
      </c>
      <c r="G28" s="3">
        <f>_xlfn.IFNA(VLOOKUP($A28,compare_all!$A$2:$L$325,7,FALSE),0)</f>
        <v>412</v>
      </c>
      <c r="H28" s="3">
        <f>_xlfn.IFNA(VLOOKUP($A28,compare_all!$A$2:$L$325,8,FALSE),0)</f>
        <v>0</v>
      </c>
      <c r="I28" s="3">
        <f>_xlfn.IFNA(VLOOKUP($A28,compare_all!$A$2:$L$325,9,FALSE),0)</f>
        <v>0</v>
      </c>
      <c r="J28" s="3">
        <f>_xlfn.IFNA(VLOOKUP($A28,compare_all!$A$2:$L$325,10,FALSE),0)</f>
        <v>0</v>
      </c>
      <c r="K28" s="3">
        <f>_xlfn.IFNA(VLOOKUP($A28,compare_all!$A$2:$L$325,11,FALSE),0)</f>
        <v>0</v>
      </c>
      <c r="L28" s="3">
        <f>_xlfn.IFNA(VLOOKUP($A28,compare_all!$A$2:$L$325,12,FALSE),0)</f>
        <v>0</v>
      </c>
      <c r="M28" s="2">
        <f t="shared" si="1"/>
        <v>1</v>
      </c>
      <c r="N28" s="19">
        <f>VLOOKUP($A28,transit_line_attrs!$N$1:$O$626,2,FALSE)</f>
        <v>1</v>
      </c>
      <c r="O28">
        <v>13000</v>
      </c>
    </row>
    <row r="29" spans="1:15" x14ac:dyDescent="0.25">
      <c r="A29" t="s">
        <v>215</v>
      </c>
      <c r="B29" t="str">
        <f>_xlfn.IFNA(VLOOKUP(A29,bkrcast_1530to1830!$F$1:$H$630,3,FALSE),"-")</f>
        <v>LocalBus</v>
      </c>
      <c r="C29" s="3">
        <f>_xlfn.IFNA(VLOOKUP($A29,compare_all!$A$2:$L$325,3,FALSE),0)</f>
        <v>159</v>
      </c>
      <c r="D29" s="3">
        <f>_xlfn.IFNA(VLOOKUP($A29,compare_all!$A$2:$L$325,4,FALSE),0)</f>
        <v>19</v>
      </c>
      <c r="E29" s="3">
        <f>_xlfn.IFNA(VLOOKUP($A29,compare_all!$A$2:$L$325,5,FALSE),0)</f>
        <v>219</v>
      </c>
      <c r="F29" s="3">
        <f>_xlfn.IFNA(VLOOKUP($A29,compare_all!$A$2:$L$325,6,FALSE),0)</f>
        <v>32</v>
      </c>
      <c r="G29" s="3">
        <f>_xlfn.IFNA(VLOOKUP($A29,compare_all!$A$2:$L$325,7,FALSE),0)</f>
        <v>429</v>
      </c>
      <c r="H29" s="3">
        <f>_xlfn.IFNA(VLOOKUP($A29,compare_all!$A$2:$L$325,8,FALSE),0)</f>
        <v>172</v>
      </c>
      <c r="I29" s="3">
        <f>_xlfn.IFNA(VLOOKUP($A29,compare_all!$A$2:$L$325,9,FALSE),0)</f>
        <v>0</v>
      </c>
      <c r="J29" s="3">
        <f>_xlfn.IFNA(VLOOKUP($A29,compare_all!$A$2:$L$325,10,FALSE),0)</f>
        <v>225</v>
      </c>
      <c r="K29" s="3">
        <f>_xlfn.IFNA(VLOOKUP($A29,compare_all!$A$2:$L$325,11,FALSE),0)</f>
        <v>0</v>
      </c>
      <c r="L29" s="3">
        <f>_xlfn.IFNA(VLOOKUP($A29,compare_all!$A$2:$L$325,12,FALSE),0)</f>
        <v>397</v>
      </c>
      <c r="M29" s="2">
        <f t="shared" si="1"/>
        <v>7.4592074592074592E-2</v>
      </c>
      <c r="N29" s="19">
        <f>VLOOKUP($A29,transit_line_attrs!$N$1:$O$626,2,FALSE)</f>
        <v>1</v>
      </c>
      <c r="O29">
        <v>13500</v>
      </c>
    </row>
    <row r="30" spans="1:15" x14ac:dyDescent="0.25">
      <c r="A30" t="s">
        <v>224</v>
      </c>
      <c r="B30" t="str">
        <f>_xlfn.IFNA(VLOOKUP(A30,bkrcast_1530to1830!$F$1:$H$630,3,FALSE),"-")</f>
        <v>ExpBus</v>
      </c>
      <c r="C30" s="3">
        <f>_xlfn.IFNA(VLOOKUP($A30,compare_all!$A$2:$L$325,3,FALSE),0)</f>
        <v>271</v>
      </c>
      <c r="D30" s="3">
        <f>_xlfn.IFNA(VLOOKUP($A30,compare_all!$A$2:$L$325,4,FALSE),0)</f>
        <v>0</v>
      </c>
      <c r="E30" s="3">
        <f>_xlfn.IFNA(VLOOKUP($A30,compare_all!$A$2:$L$325,5,FALSE),0)</f>
        <v>200</v>
      </c>
      <c r="F30" s="3">
        <f>_xlfn.IFNA(VLOOKUP($A30,compare_all!$A$2:$L$325,6,FALSE),0)</f>
        <v>0</v>
      </c>
      <c r="G30" s="3">
        <f>_xlfn.IFNA(VLOOKUP($A30,compare_all!$A$2:$L$325,7,FALSE),0)</f>
        <v>471</v>
      </c>
      <c r="H30" s="3">
        <f>_xlfn.IFNA(VLOOKUP($A30,compare_all!$A$2:$L$325,8,FALSE),0)</f>
        <v>30</v>
      </c>
      <c r="I30" s="3">
        <f>_xlfn.IFNA(VLOOKUP($A30,compare_all!$A$2:$L$325,9,FALSE),0)</f>
        <v>0</v>
      </c>
      <c r="J30" s="3">
        <f>_xlfn.IFNA(VLOOKUP($A30,compare_all!$A$2:$L$325,10,FALSE),0)</f>
        <v>64</v>
      </c>
      <c r="K30" s="3">
        <f>_xlfn.IFNA(VLOOKUP($A30,compare_all!$A$2:$L$325,11,FALSE),0)</f>
        <v>0</v>
      </c>
      <c r="L30" s="3">
        <f>_xlfn.IFNA(VLOOKUP($A30,compare_all!$A$2:$L$325,12,FALSE),0)</f>
        <v>94</v>
      </c>
      <c r="M30" s="2">
        <f t="shared" si="1"/>
        <v>0.8004246284501062</v>
      </c>
      <c r="N30" s="19">
        <f>VLOOKUP($A30,transit_line_attrs!$N$1:$O$626,2,FALSE)</f>
        <v>1</v>
      </c>
      <c r="O30">
        <v>14000</v>
      </c>
    </row>
    <row r="31" spans="1:15" x14ac:dyDescent="0.25">
      <c r="A31" t="s">
        <v>197</v>
      </c>
      <c r="B31" t="str">
        <f>_xlfn.IFNA(VLOOKUP(A31,bkrcast_1530to1830!$F$1:$H$630,3,FALSE),"-")</f>
        <v>LocalBus</v>
      </c>
      <c r="C31" s="3">
        <f>_xlfn.IFNA(VLOOKUP($A31,compare_all!$A$2:$L$325,3,FALSE),0)</f>
        <v>102</v>
      </c>
      <c r="D31" s="3">
        <f>_xlfn.IFNA(VLOOKUP($A31,compare_all!$A$2:$L$325,4,FALSE),0)</f>
        <v>222.5</v>
      </c>
      <c r="E31" s="3">
        <f>_xlfn.IFNA(VLOOKUP($A31,compare_all!$A$2:$L$325,5,FALSE),0)</f>
        <v>109</v>
      </c>
      <c r="F31" s="3">
        <f>_xlfn.IFNA(VLOOKUP($A31,compare_all!$A$2:$L$325,6,FALSE),0)</f>
        <v>57.5</v>
      </c>
      <c r="G31" s="3">
        <f>_xlfn.IFNA(VLOOKUP($A31,compare_all!$A$2:$L$325,7,FALSE),0)</f>
        <v>491</v>
      </c>
      <c r="H31" s="3">
        <f>_xlfn.IFNA(VLOOKUP($A31,compare_all!$A$2:$L$325,8,FALSE),0)</f>
        <v>129</v>
      </c>
      <c r="I31" s="3">
        <f>_xlfn.IFNA(VLOOKUP($A31,compare_all!$A$2:$L$325,9,FALSE),0)</f>
        <v>269</v>
      </c>
      <c r="J31" s="3">
        <f>_xlfn.IFNA(VLOOKUP($A31,compare_all!$A$2:$L$325,10,FALSE),0)</f>
        <v>109</v>
      </c>
      <c r="K31" s="3">
        <f>_xlfn.IFNA(VLOOKUP($A31,compare_all!$A$2:$L$325,11,FALSE),0)</f>
        <v>0</v>
      </c>
      <c r="L31" s="3">
        <f>_xlfn.IFNA(VLOOKUP($A31,compare_all!$A$2:$L$325,12,FALSE),0)</f>
        <v>507</v>
      </c>
      <c r="M31" s="2">
        <f t="shared" si="1"/>
        <v>-3.2586558044806514E-2</v>
      </c>
      <c r="N31" s="19">
        <f>VLOOKUP($A31,transit_line_attrs!$N$1:$O$626,2,FALSE)</f>
        <v>1</v>
      </c>
      <c r="O31">
        <v>14500</v>
      </c>
    </row>
    <row r="32" spans="1:15" x14ac:dyDescent="0.25">
      <c r="A32" t="s">
        <v>214</v>
      </c>
      <c r="B32" t="str">
        <f>_xlfn.IFNA(VLOOKUP(A32,bkrcast_1530to1830!$F$1:$H$630,3,FALSE),"-")</f>
        <v>-</v>
      </c>
      <c r="C32" s="3">
        <f>_xlfn.IFNA(VLOOKUP($A32,compare_all!$A$2:$L$325,3,FALSE),0)</f>
        <v>269</v>
      </c>
      <c r="D32" s="3">
        <f>_xlfn.IFNA(VLOOKUP($A32,compare_all!$A$2:$L$325,4,FALSE),0)</f>
        <v>31</v>
      </c>
      <c r="E32" s="3">
        <f>_xlfn.IFNA(VLOOKUP($A32,compare_all!$A$2:$L$325,5,FALSE),0)</f>
        <v>178</v>
      </c>
      <c r="F32" s="3">
        <f>_xlfn.IFNA(VLOOKUP($A32,compare_all!$A$2:$L$325,6,FALSE),0)</f>
        <v>29</v>
      </c>
      <c r="G32" s="3">
        <f>_xlfn.IFNA(VLOOKUP($A32,compare_all!$A$2:$L$325,7,FALSE),0)</f>
        <v>507</v>
      </c>
      <c r="H32" s="3">
        <f>_xlfn.IFNA(VLOOKUP($A32,compare_all!$A$2:$L$325,8,FALSE),0)</f>
        <v>0</v>
      </c>
      <c r="I32" s="3">
        <f>_xlfn.IFNA(VLOOKUP($A32,compare_all!$A$2:$L$325,9,FALSE),0)</f>
        <v>0</v>
      </c>
      <c r="J32" s="3">
        <f>_xlfn.IFNA(VLOOKUP($A32,compare_all!$A$2:$L$325,10,FALSE),0)</f>
        <v>0</v>
      </c>
      <c r="K32" s="3">
        <f>_xlfn.IFNA(VLOOKUP($A32,compare_all!$A$2:$L$325,11,FALSE),0)</f>
        <v>0</v>
      </c>
      <c r="L32" s="3">
        <f>_xlfn.IFNA(VLOOKUP($A32,compare_all!$A$2:$L$325,12,FALSE),0)</f>
        <v>0</v>
      </c>
      <c r="M32" s="2">
        <f t="shared" si="1"/>
        <v>1</v>
      </c>
      <c r="N32" s="19">
        <f>VLOOKUP($A32,transit_line_attrs!$N$1:$O$626,2,FALSE)</f>
        <v>1</v>
      </c>
      <c r="O32">
        <v>15000</v>
      </c>
    </row>
    <row r="33" spans="1:15" x14ac:dyDescent="0.25">
      <c r="A33" t="s">
        <v>212</v>
      </c>
      <c r="B33" t="str">
        <f>_xlfn.IFNA(VLOOKUP(A33,bkrcast_1530to1830!$F$1:$H$630,3,FALSE),"-")</f>
        <v>LocalBus</v>
      </c>
      <c r="C33" s="3">
        <f>_xlfn.IFNA(VLOOKUP($A33,compare_all!$A$2:$L$325,3,FALSE),0)</f>
        <v>213</v>
      </c>
      <c r="D33" s="3">
        <f>_xlfn.IFNA(VLOOKUP($A33,compare_all!$A$2:$L$325,4,FALSE),0)</f>
        <v>24.5</v>
      </c>
      <c r="E33" s="3">
        <f>_xlfn.IFNA(VLOOKUP($A33,compare_all!$A$2:$L$325,5,FALSE),0)</f>
        <v>201</v>
      </c>
      <c r="F33" s="3">
        <f>_xlfn.IFNA(VLOOKUP($A33,compare_all!$A$2:$L$325,6,FALSE),0)</f>
        <v>82.5</v>
      </c>
      <c r="G33" s="3">
        <f>_xlfn.IFNA(VLOOKUP($A33,compare_all!$A$2:$L$325,7,FALSE),0)</f>
        <v>521</v>
      </c>
      <c r="H33" s="3">
        <f>_xlfn.IFNA(VLOOKUP($A33,compare_all!$A$2:$L$325,8,FALSE),0)</f>
        <v>149</v>
      </c>
      <c r="I33" s="3">
        <f>_xlfn.IFNA(VLOOKUP($A33,compare_all!$A$2:$L$325,9,FALSE),0)</f>
        <v>0</v>
      </c>
      <c r="J33" s="3">
        <f>_xlfn.IFNA(VLOOKUP($A33,compare_all!$A$2:$L$325,10,FALSE),0)</f>
        <v>346</v>
      </c>
      <c r="K33" s="3">
        <f>_xlfn.IFNA(VLOOKUP($A33,compare_all!$A$2:$L$325,11,FALSE),0)</f>
        <v>0</v>
      </c>
      <c r="L33" s="3">
        <f>_xlfn.IFNA(VLOOKUP($A33,compare_all!$A$2:$L$325,12,FALSE),0)</f>
        <v>495</v>
      </c>
      <c r="M33" s="2">
        <f t="shared" si="1"/>
        <v>4.9904030710172742E-2</v>
      </c>
      <c r="N33" s="19">
        <f>VLOOKUP($A33,transit_line_attrs!$N$1:$O$626,2,FALSE)</f>
        <v>1</v>
      </c>
      <c r="O33">
        <v>15500</v>
      </c>
    </row>
    <row r="34" spans="1:15" x14ac:dyDescent="0.25">
      <c r="A34" t="s">
        <v>319</v>
      </c>
      <c r="B34" t="str">
        <f>_xlfn.IFNA(VLOOKUP(A34,bkrcast_1530to1830!$F$1:$H$630,3,FALSE),"-")</f>
        <v>LocalBus</v>
      </c>
      <c r="C34" s="3">
        <f>_xlfn.IFNA(VLOOKUP($A34,compare_all!$A$2:$L$325,3,FALSE),0)</f>
        <v>229</v>
      </c>
      <c r="D34" s="3">
        <f>_xlfn.IFNA(VLOOKUP($A34,compare_all!$A$2:$L$325,4,FALSE),0)</f>
        <v>62.5</v>
      </c>
      <c r="E34" s="3">
        <f>_xlfn.IFNA(VLOOKUP($A34,compare_all!$A$2:$L$325,5,FALSE),0)</f>
        <v>211.5</v>
      </c>
      <c r="F34" s="3">
        <f>_xlfn.IFNA(VLOOKUP($A34,compare_all!$A$2:$L$325,6,FALSE),0)</f>
        <v>41</v>
      </c>
      <c r="G34" s="3">
        <f>_xlfn.IFNA(VLOOKUP($A34,compare_all!$A$2:$L$325,7,FALSE),0)</f>
        <v>544</v>
      </c>
      <c r="H34" s="3">
        <f>_xlfn.IFNA(VLOOKUP($A34,compare_all!$A$2:$L$325,8,FALSE),0)</f>
        <v>149</v>
      </c>
      <c r="I34" s="3">
        <f>_xlfn.IFNA(VLOOKUP($A34,compare_all!$A$2:$L$325,9,FALSE),0)</f>
        <v>95</v>
      </c>
      <c r="J34" s="3">
        <f>_xlfn.IFNA(VLOOKUP($A34,compare_all!$A$2:$L$325,10,FALSE),0)</f>
        <v>155</v>
      </c>
      <c r="K34" s="3">
        <f>_xlfn.IFNA(VLOOKUP($A34,compare_all!$A$2:$L$325,11,FALSE),0)</f>
        <v>0</v>
      </c>
      <c r="L34" s="3">
        <f>_xlfn.IFNA(VLOOKUP($A34,compare_all!$A$2:$L$325,12,FALSE),0)</f>
        <v>399</v>
      </c>
      <c r="M34" s="2">
        <f t="shared" si="1"/>
        <v>0.26654411764705882</v>
      </c>
      <c r="N34" s="19">
        <f>VLOOKUP($A34,transit_line_attrs!$N$1:$O$626,2,FALSE)</f>
        <v>1</v>
      </c>
      <c r="O34">
        <v>16000</v>
      </c>
    </row>
    <row r="35" spans="1:15" x14ac:dyDescent="0.25">
      <c r="A35" t="s">
        <v>310</v>
      </c>
      <c r="B35" t="str">
        <f>_xlfn.IFNA(VLOOKUP(A35,bkrcast_1530to1830!$F$1:$H$630,3,FALSE),"-")</f>
        <v>LocalBus</v>
      </c>
      <c r="C35" s="3">
        <f>_xlfn.IFNA(VLOOKUP($A35,compare_all!$A$2:$L$325,3,FALSE),0)</f>
        <v>230</v>
      </c>
      <c r="D35" s="3">
        <f>_xlfn.IFNA(VLOOKUP($A35,compare_all!$A$2:$L$325,4,FALSE),0)</f>
        <v>121</v>
      </c>
      <c r="E35" s="3">
        <f>_xlfn.IFNA(VLOOKUP($A35,compare_all!$A$2:$L$325,5,FALSE),0)</f>
        <v>185</v>
      </c>
      <c r="F35" s="3">
        <f>_xlfn.IFNA(VLOOKUP($A35,compare_all!$A$2:$L$325,6,FALSE),0)</f>
        <v>12</v>
      </c>
      <c r="G35" s="3">
        <f>_xlfn.IFNA(VLOOKUP($A35,compare_all!$A$2:$L$325,7,FALSE),0)</f>
        <v>548</v>
      </c>
      <c r="H35" s="3">
        <f>_xlfn.IFNA(VLOOKUP($A35,compare_all!$A$2:$L$325,8,FALSE),0)</f>
        <v>110</v>
      </c>
      <c r="I35" s="3">
        <f>_xlfn.IFNA(VLOOKUP($A35,compare_all!$A$2:$L$325,9,FALSE),0)</f>
        <v>28</v>
      </c>
      <c r="J35" s="3">
        <f>_xlfn.IFNA(VLOOKUP($A35,compare_all!$A$2:$L$325,10,FALSE),0)</f>
        <v>141</v>
      </c>
      <c r="K35" s="3">
        <f>_xlfn.IFNA(VLOOKUP($A35,compare_all!$A$2:$L$325,11,FALSE),0)</f>
        <v>0</v>
      </c>
      <c r="L35" s="3">
        <f>_xlfn.IFNA(VLOOKUP($A35,compare_all!$A$2:$L$325,12,FALSE),0)</f>
        <v>279</v>
      </c>
      <c r="M35" s="2">
        <f t="shared" si="1"/>
        <v>0.49087591240875911</v>
      </c>
      <c r="N35" s="19">
        <f>VLOOKUP($A35,transit_line_attrs!$N$1:$O$626,2,FALSE)</f>
        <v>1</v>
      </c>
      <c r="O35">
        <v>16500</v>
      </c>
    </row>
    <row r="36" spans="1:15" x14ac:dyDescent="0.25">
      <c r="A36" t="s">
        <v>216</v>
      </c>
      <c r="B36" t="str">
        <f>_xlfn.IFNA(VLOOKUP(A36,bkrcast_1530to1830!$F$1:$H$630,3,FALSE),"-")</f>
        <v>LocalBus</v>
      </c>
      <c r="C36" s="3">
        <f>_xlfn.IFNA(VLOOKUP($A36,compare_all!$A$2:$L$325,3,FALSE),0)</f>
        <v>231</v>
      </c>
      <c r="D36" s="3">
        <f>_xlfn.IFNA(VLOOKUP($A36,compare_all!$A$2:$L$325,4,FALSE),0)</f>
        <v>68.5</v>
      </c>
      <c r="E36" s="3">
        <f>_xlfn.IFNA(VLOOKUP($A36,compare_all!$A$2:$L$325,5,FALSE),0)</f>
        <v>243.5</v>
      </c>
      <c r="F36" s="3">
        <f>_xlfn.IFNA(VLOOKUP($A36,compare_all!$A$2:$L$325,6,FALSE),0)</f>
        <v>56</v>
      </c>
      <c r="G36" s="3">
        <f>_xlfn.IFNA(VLOOKUP($A36,compare_all!$A$2:$L$325,7,FALSE),0)</f>
        <v>599</v>
      </c>
      <c r="H36" s="3">
        <f>_xlfn.IFNA(VLOOKUP($A36,compare_all!$A$2:$L$325,8,FALSE),0)</f>
        <v>536</v>
      </c>
      <c r="I36" s="3">
        <f>_xlfn.IFNA(VLOOKUP($A36,compare_all!$A$2:$L$325,9,FALSE),0)</f>
        <v>38</v>
      </c>
      <c r="J36" s="3">
        <f>_xlfn.IFNA(VLOOKUP($A36,compare_all!$A$2:$L$325,10,FALSE),0)</f>
        <v>287</v>
      </c>
      <c r="K36" s="3">
        <f>_xlfn.IFNA(VLOOKUP($A36,compare_all!$A$2:$L$325,11,FALSE),0)</f>
        <v>0</v>
      </c>
      <c r="L36" s="3">
        <f>_xlfn.IFNA(VLOOKUP($A36,compare_all!$A$2:$L$325,12,FALSE),0)</f>
        <v>861</v>
      </c>
      <c r="M36" s="2">
        <f t="shared" si="1"/>
        <v>-0.43739565943238728</v>
      </c>
      <c r="N36" s="19">
        <f>VLOOKUP($A36,transit_line_attrs!$N$1:$O$626,2,FALSE)</f>
        <v>1</v>
      </c>
      <c r="O36">
        <v>17000</v>
      </c>
    </row>
    <row r="37" spans="1:15" x14ac:dyDescent="0.25">
      <c r="A37" t="s">
        <v>315</v>
      </c>
      <c r="B37" t="str">
        <f>_xlfn.IFNA(VLOOKUP(A37,bkrcast_1530to1830!$F$1:$H$630,3,FALSE),"-")</f>
        <v>LocalBus</v>
      </c>
      <c r="C37" s="3">
        <f>_xlfn.IFNA(VLOOKUP($A37,compare_all!$A$2:$L$325,3,FALSE),0)</f>
        <v>278</v>
      </c>
      <c r="D37" s="3">
        <f>_xlfn.IFNA(VLOOKUP($A37,compare_all!$A$2:$L$325,4,FALSE),0)</f>
        <v>92</v>
      </c>
      <c r="E37" s="3">
        <f>_xlfn.IFNA(VLOOKUP($A37,compare_all!$A$2:$L$325,5,FALSE),0)</f>
        <v>203.5</v>
      </c>
      <c r="F37" s="3">
        <f>_xlfn.IFNA(VLOOKUP($A37,compare_all!$A$2:$L$325,6,FALSE),0)</f>
        <v>41.5</v>
      </c>
      <c r="G37" s="3">
        <f>_xlfn.IFNA(VLOOKUP($A37,compare_all!$A$2:$L$325,7,FALSE),0)</f>
        <v>615</v>
      </c>
      <c r="H37" s="3">
        <f>_xlfn.IFNA(VLOOKUP($A37,compare_all!$A$2:$L$325,8,FALSE),0)</f>
        <v>425</v>
      </c>
      <c r="I37" s="3">
        <f>_xlfn.IFNA(VLOOKUP($A37,compare_all!$A$2:$L$325,9,FALSE),0)</f>
        <v>161</v>
      </c>
      <c r="J37" s="3">
        <f>_xlfn.IFNA(VLOOKUP($A37,compare_all!$A$2:$L$325,10,FALSE),0)</f>
        <v>261</v>
      </c>
      <c r="K37" s="3">
        <f>_xlfn.IFNA(VLOOKUP($A37,compare_all!$A$2:$L$325,11,FALSE),0)</f>
        <v>0</v>
      </c>
      <c r="L37" s="3">
        <f>_xlfn.IFNA(VLOOKUP($A37,compare_all!$A$2:$L$325,12,FALSE),0)</f>
        <v>847</v>
      </c>
      <c r="M37" s="2">
        <f t="shared" si="1"/>
        <v>-0.3772357723577236</v>
      </c>
      <c r="N37" s="19">
        <f>VLOOKUP($A37,transit_line_attrs!$N$1:$O$626,2,FALSE)</f>
        <v>1</v>
      </c>
      <c r="O37">
        <v>17500</v>
      </c>
    </row>
    <row r="38" spans="1:15" x14ac:dyDescent="0.25">
      <c r="A38" t="s">
        <v>210</v>
      </c>
      <c r="B38" t="str">
        <f>_xlfn.IFNA(VLOOKUP(A38,bkrcast_1530to1830!$F$1:$H$630,3,FALSE),"-")</f>
        <v>LocalBus</v>
      </c>
      <c r="C38" s="3">
        <f>_xlfn.IFNA(VLOOKUP($A38,compare_all!$A$2:$L$325,3,FALSE),0)</f>
        <v>312</v>
      </c>
      <c r="D38" s="3">
        <f>_xlfn.IFNA(VLOOKUP($A38,compare_all!$A$2:$L$325,4,FALSE),0)</f>
        <v>62</v>
      </c>
      <c r="E38" s="3">
        <f>_xlfn.IFNA(VLOOKUP($A38,compare_all!$A$2:$L$325,5,FALSE),0)</f>
        <v>228.5</v>
      </c>
      <c r="F38" s="3">
        <f>_xlfn.IFNA(VLOOKUP($A38,compare_all!$A$2:$L$325,6,FALSE),0)</f>
        <v>52.5</v>
      </c>
      <c r="G38" s="3">
        <f>_xlfn.IFNA(VLOOKUP($A38,compare_all!$A$2:$L$325,7,FALSE),0)</f>
        <v>655</v>
      </c>
      <c r="H38" s="3">
        <f>_xlfn.IFNA(VLOOKUP($A38,compare_all!$A$2:$L$325,8,FALSE),0)</f>
        <v>196</v>
      </c>
      <c r="I38" s="3">
        <f>_xlfn.IFNA(VLOOKUP($A38,compare_all!$A$2:$L$325,9,FALSE),0)</f>
        <v>0</v>
      </c>
      <c r="J38" s="3">
        <f>_xlfn.IFNA(VLOOKUP($A38,compare_all!$A$2:$L$325,10,FALSE),0)</f>
        <v>326</v>
      </c>
      <c r="K38" s="3">
        <f>_xlfn.IFNA(VLOOKUP($A38,compare_all!$A$2:$L$325,11,FALSE),0)</f>
        <v>0</v>
      </c>
      <c r="L38" s="3">
        <f>_xlfn.IFNA(VLOOKUP($A38,compare_all!$A$2:$L$325,12,FALSE),0)</f>
        <v>522</v>
      </c>
      <c r="M38" s="2">
        <f t="shared" si="1"/>
        <v>0.20305343511450383</v>
      </c>
      <c r="N38" s="19">
        <f>VLOOKUP($A38,transit_line_attrs!$N$1:$O$626,2,FALSE)</f>
        <v>1</v>
      </c>
      <c r="O38">
        <v>18000</v>
      </c>
    </row>
    <row r="39" spans="1:15" x14ac:dyDescent="0.25">
      <c r="A39" t="s">
        <v>201</v>
      </c>
      <c r="B39" t="str">
        <f>_xlfn.IFNA(VLOOKUP(A39,bkrcast_1530to1830!$F$1:$H$630,3,FALSE),"-")</f>
        <v>LocalBus</v>
      </c>
      <c r="C39" s="3">
        <f>_xlfn.IFNA(VLOOKUP($A39,compare_all!$A$2:$L$325,3,FALSE),0)</f>
        <v>172</v>
      </c>
      <c r="D39" s="3">
        <f>_xlfn.IFNA(VLOOKUP($A39,compare_all!$A$2:$L$325,4,FALSE),0)</f>
        <v>322</v>
      </c>
      <c r="E39" s="3">
        <f>_xlfn.IFNA(VLOOKUP($A39,compare_all!$A$2:$L$325,5,FALSE),0)</f>
        <v>167</v>
      </c>
      <c r="F39" s="3">
        <f>_xlfn.IFNA(VLOOKUP($A39,compare_all!$A$2:$L$325,6,FALSE),0)</f>
        <v>96</v>
      </c>
      <c r="G39" s="3">
        <f>_xlfn.IFNA(VLOOKUP($A39,compare_all!$A$2:$L$325,7,FALSE),0)</f>
        <v>757</v>
      </c>
      <c r="H39" s="3">
        <f>_xlfn.IFNA(VLOOKUP($A39,compare_all!$A$2:$L$325,8,FALSE),0)</f>
        <v>216</v>
      </c>
      <c r="I39" s="3">
        <f>_xlfn.IFNA(VLOOKUP($A39,compare_all!$A$2:$L$325,9,FALSE),0)</f>
        <v>423</v>
      </c>
      <c r="J39" s="3">
        <f>_xlfn.IFNA(VLOOKUP($A39,compare_all!$A$2:$L$325,10,FALSE),0)</f>
        <v>207</v>
      </c>
      <c r="K39" s="3">
        <f>_xlfn.IFNA(VLOOKUP($A39,compare_all!$A$2:$L$325,11,FALSE),0)</f>
        <v>0</v>
      </c>
      <c r="L39" s="3">
        <f>_xlfn.IFNA(VLOOKUP($A39,compare_all!$A$2:$L$325,12,FALSE),0)</f>
        <v>846</v>
      </c>
      <c r="M39" s="2">
        <f t="shared" si="1"/>
        <v>-0.11756935270805813</v>
      </c>
      <c r="N39" s="19">
        <f>VLOOKUP($A39,transit_line_attrs!$N$1:$O$626,2,FALSE)</f>
        <v>1</v>
      </c>
      <c r="O39">
        <v>18500</v>
      </c>
    </row>
    <row r="40" spans="1:15" x14ac:dyDescent="0.25">
      <c r="A40" t="s">
        <v>7</v>
      </c>
      <c r="B40" t="str">
        <f>_xlfn.IFNA(VLOOKUP(A40,bkrcast_1530to1830!$F$1:$H$630,3,FALSE),"-")</f>
        <v>LocalBus</v>
      </c>
      <c r="C40" s="3">
        <f>_xlfn.IFNA(VLOOKUP($A40,compare_all!$A$2:$L$325,3,FALSE),0)</f>
        <v>155</v>
      </c>
      <c r="D40" s="3">
        <f>_xlfn.IFNA(VLOOKUP($A40,compare_all!$A$2:$L$325,4,FALSE),0)</f>
        <v>384</v>
      </c>
      <c r="E40" s="3">
        <f>_xlfn.IFNA(VLOOKUP($A40,compare_all!$A$2:$L$325,5,FALSE),0)</f>
        <v>183.5</v>
      </c>
      <c r="F40" s="3">
        <f>_xlfn.IFNA(VLOOKUP($A40,compare_all!$A$2:$L$325,6,FALSE),0)</f>
        <v>115.5</v>
      </c>
      <c r="G40" s="3">
        <f>_xlfn.IFNA(VLOOKUP($A40,compare_all!$A$2:$L$325,7,FALSE),0)</f>
        <v>838</v>
      </c>
      <c r="H40" s="3">
        <f>_xlfn.IFNA(VLOOKUP($A40,compare_all!$A$2:$L$325,8,FALSE),0)</f>
        <v>664</v>
      </c>
      <c r="I40" s="3">
        <f>_xlfn.IFNA(VLOOKUP($A40,compare_all!$A$2:$L$325,9,FALSE),0)</f>
        <v>720</v>
      </c>
      <c r="J40" s="3">
        <f>_xlfn.IFNA(VLOOKUP($A40,compare_all!$A$2:$L$325,10,FALSE),0)</f>
        <v>586</v>
      </c>
      <c r="K40" s="3">
        <f>_xlfn.IFNA(VLOOKUP($A40,compare_all!$A$2:$L$325,11,FALSE),0)</f>
        <v>227</v>
      </c>
      <c r="L40" s="3">
        <f>_xlfn.IFNA(VLOOKUP($A40,compare_all!$A$2:$L$325,12,FALSE),0)</f>
        <v>2197</v>
      </c>
      <c r="M40" s="2">
        <f t="shared" si="1"/>
        <v>-1.6217183770883055</v>
      </c>
      <c r="N40" s="19">
        <f>VLOOKUP($A40,transit_line_attrs!$N$1:$O$626,2,FALSE)</f>
        <v>1</v>
      </c>
      <c r="O40">
        <v>19000</v>
      </c>
    </row>
    <row r="41" spans="1:15" x14ac:dyDescent="0.25">
      <c r="A41" t="s">
        <v>199</v>
      </c>
      <c r="B41" t="str">
        <f>_xlfn.IFNA(VLOOKUP(A41,bkrcast_1530to1830!$F$1:$H$630,3,FALSE),"-")</f>
        <v>LocalBus</v>
      </c>
      <c r="C41" s="3">
        <f>_xlfn.IFNA(VLOOKUP($A41,compare_all!$A$2:$L$325,3,FALSE),0)</f>
        <v>182</v>
      </c>
      <c r="D41" s="3">
        <f>_xlfn.IFNA(VLOOKUP($A41,compare_all!$A$2:$L$325,4,FALSE),0)</f>
        <v>434</v>
      </c>
      <c r="E41" s="3">
        <f>_xlfn.IFNA(VLOOKUP($A41,compare_all!$A$2:$L$325,5,FALSE),0)</f>
        <v>159</v>
      </c>
      <c r="F41" s="3">
        <f>_xlfn.IFNA(VLOOKUP($A41,compare_all!$A$2:$L$325,6,FALSE),0)</f>
        <v>72</v>
      </c>
      <c r="G41" s="3">
        <f>_xlfn.IFNA(VLOOKUP($A41,compare_all!$A$2:$L$325,7,FALSE),0)</f>
        <v>847</v>
      </c>
      <c r="H41" s="3">
        <f>_xlfn.IFNA(VLOOKUP($A41,compare_all!$A$2:$L$325,8,FALSE),0)</f>
        <v>344</v>
      </c>
      <c r="I41" s="3">
        <f>_xlfn.IFNA(VLOOKUP($A41,compare_all!$A$2:$L$325,9,FALSE),0)</f>
        <v>595</v>
      </c>
      <c r="J41" s="3">
        <f>_xlfn.IFNA(VLOOKUP($A41,compare_all!$A$2:$L$325,10,FALSE),0)</f>
        <v>404</v>
      </c>
      <c r="K41" s="3">
        <f>_xlfn.IFNA(VLOOKUP($A41,compare_all!$A$2:$L$325,11,FALSE),0)</f>
        <v>0</v>
      </c>
      <c r="L41" s="3">
        <f>_xlfn.IFNA(VLOOKUP($A41,compare_all!$A$2:$L$325,12,FALSE),0)</f>
        <v>1343</v>
      </c>
      <c r="M41" s="2">
        <f t="shared" si="1"/>
        <v>-0.58559622195985828</v>
      </c>
      <c r="N41" s="19">
        <f>VLOOKUP($A41,transit_line_attrs!$N$1:$O$626,2,FALSE)</f>
        <v>1</v>
      </c>
      <c r="O41">
        <v>19500</v>
      </c>
    </row>
    <row r="42" spans="1:15" x14ac:dyDescent="0.25">
      <c r="A42" t="s">
        <v>127</v>
      </c>
      <c r="B42" t="str">
        <f>_xlfn.IFNA(VLOOKUP(A42,bkrcast_1530to1830!$F$1:$H$630,3,FALSE),"-")</f>
        <v>LocalBus</v>
      </c>
      <c r="C42" s="3">
        <f>_xlfn.IFNA(VLOOKUP($A42,compare_all!$A$2:$L$325,3,FALSE),0)</f>
        <v>327</v>
      </c>
      <c r="D42" s="3">
        <f>_xlfn.IFNA(VLOOKUP($A42,compare_all!$A$2:$L$325,4,FALSE),0)</f>
        <v>64</v>
      </c>
      <c r="E42" s="3">
        <f>_xlfn.IFNA(VLOOKUP($A42,compare_all!$A$2:$L$325,5,FALSE),0)</f>
        <v>367</v>
      </c>
      <c r="F42" s="3">
        <f>_xlfn.IFNA(VLOOKUP($A42,compare_all!$A$2:$L$325,6,FALSE),0)</f>
        <v>116</v>
      </c>
      <c r="G42" s="3">
        <f>_xlfn.IFNA(VLOOKUP($A42,compare_all!$A$2:$L$325,7,FALSE),0)</f>
        <v>874</v>
      </c>
      <c r="H42" s="3">
        <f>_xlfn.IFNA(VLOOKUP($A42,compare_all!$A$2:$L$325,8,FALSE),0)</f>
        <v>0</v>
      </c>
      <c r="I42" s="3">
        <f>_xlfn.IFNA(VLOOKUP($A42,compare_all!$A$2:$L$325,9,FALSE),0)</f>
        <v>0</v>
      </c>
      <c r="J42" s="3">
        <f>_xlfn.IFNA(VLOOKUP($A42,compare_all!$A$2:$L$325,10,FALSE),0)</f>
        <v>403</v>
      </c>
      <c r="K42" s="3">
        <f>_xlfn.IFNA(VLOOKUP($A42,compare_all!$A$2:$L$325,11,FALSE),0)</f>
        <v>0</v>
      </c>
      <c r="L42" s="3">
        <f>_xlfn.IFNA(VLOOKUP($A42,compare_all!$A$2:$L$325,12,FALSE),0)</f>
        <v>403</v>
      </c>
      <c r="M42" s="2">
        <f t="shared" si="1"/>
        <v>0.5389016018306636</v>
      </c>
      <c r="N42" s="19">
        <f>VLOOKUP($A42,transit_line_attrs!$N$1:$O$626,2,FALSE)</f>
        <v>1</v>
      </c>
      <c r="O42">
        <v>20000</v>
      </c>
    </row>
    <row r="43" spans="1:15" x14ac:dyDescent="0.25">
      <c r="A43" t="s">
        <v>190</v>
      </c>
      <c r="B43" t="str">
        <f>_xlfn.IFNA(VLOOKUP(A43,bkrcast_1530to1830!$F$1:$H$630,3,FALSE),"-")</f>
        <v>LocalBus</v>
      </c>
      <c r="C43" s="3">
        <f>_xlfn.IFNA(VLOOKUP($A43,compare_all!$A$2:$L$325,3,FALSE),0)</f>
        <v>238</v>
      </c>
      <c r="D43" s="3">
        <f>_xlfn.IFNA(VLOOKUP($A43,compare_all!$A$2:$L$325,4,FALSE),0)</f>
        <v>0</v>
      </c>
      <c r="E43" s="3">
        <f>_xlfn.IFNA(VLOOKUP($A43,compare_all!$A$2:$L$325,5,FALSE),0)</f>
        <v>503.5</v>
      </c>
      <c r="F43" s="3">
        <f>_xlfn.IFNA(VLOOKUP($A43,compare_all!$A$2:$L$325,6,FALSE),0)</f>
        <v>137.5</v>
      </c>
      <c r="G43" s="3">
        <f>_xlfn.IFNA(VLOOKUP($A43,compare_all!$A$2:$L$325,7,FALSE),0)</f>
        <v>879</v>
      </c>
      <c r="H43" s="3">
        <f>_xlfn.IFNA(VLOOKUP($A43,compare_all!$A$2:$L$325,8,FALSE),0)</f>
        <v>173</v>
      </c>
      <c r="I43" s="3">
        <f>_xlfn.IFNA(VLOOKUP($A43,compare_all!$A$2:$L$325,9,FALSE),0)</f>
        <v>0</v>
      </c>
      <c r="J43" s="3">
        <f>_xlfn.IFNA(VLOOKUP($A43,compare_all!$A$2:$L$325,10,FALSE),0)</f>
        <v>229</v>
      </c>
      <c r="K43" s="3">
        <f>_xlfn.IFNA(VLOOKUP($A43,compare_all!$A$2:$L$325,11,FALSE),0)</f>
        <v>0</v>
      </c>
      <c r="L43" s="3">
        <f>_xlfn.IFNA(VLOOKUP($A43,compare_all!$A$2:$L$325,12,FALSE),0)</f>
        <v>402</v>
      </c>
      <c r="M43" s="2">
        <f t="shared" si="1"/>
        <v>0.5426621160409556</v>
      </c>
      <c r="N43" s="19">
        <f>VLOOKUP($A43,transit_line_attrs!$N$1:$O$626,2,FALSE)</f>
        <v>1</v>
      </c>
      <c r="O43">
        <v>20500</v>
      </c>
    </row>
    <row r="44" spans="1:15" x14ac:dyDescent="0.25">
      <c r="A44" t="s">
        <v>316</v>
      </c>
      <c r="B44" t="str">
        <f>_xlfn.IFNA(VLOOKUP(A44,bkrcast_1530to1830!$F$1:$H$630,3,FALSE),"-")</f>
        <v>LocalBus</v>
      </c>
      <c r="C44" s="3">
        <f>_xlfn.IFNA(VLOOKUP($A44,compare_all!$A$2:$L$325,3,FALSE),0)</f>
        <v>373</v>
      </c>
      <c r="D44" s="3">
        <f>_xlfn.IFNA(VLOOKUP($A44,compare_all!$A$2:$L$325,4,FALSE),0)</f>
        <v>139.5</v>
      </c>
      <c r="E44" s="3">
        <f>_xlfn.IFNA(VLOOKUP($A44,compare_all!$A$2:$L$325,5,FALSE),0)</f>
        <v>305</v>
      </c>
      <c r="F44" s="3">
        <f>_xlfn.IFNA(VLOOKUP($A44,compare_all!$A$2:$L$325,6,FALSE),0)</f>
        <v>66.5</v>
      </c>
      <c r="G44" s="3">
        <f>_xlfn.IFNA(VLOOKUP($A44,compare_all!$A$2:$L$325,7,FALSE),0)</f>
        <v>884</v>
      </c>
      <c r="H44" s="3">
        <f>_xlfn.IFNA(VLOOKUP($A44,compare_all!$A$2:$L$325,8,FALSE),0)</f>
        <v>756</v>
      </c>
      <c r="I44" s="3">
        <f>_xlfn.IFNA(VLOOKUP($A44,compare_all!$A$2:$L$325,9,FALSE),0)</f>
        <v>260</v>
      </c>
      <c r="J44" s="3">
        <f>_xlfn.IFNA(VLOOKUP($A44,compare_all!$A$2:$L$325,10,FALSE),0)</f>
        <v>327</v>
      </c>
      <c r="K44" s="3">
        <f>_xlfn.IFNA(VLOOKUP($A44,compare_all!$A$2:$L$325,11,FALSE),0)</f>
        <v>0</v>
      </c>
      <c r="L44" s="3">
        <f>_xlfn.IFNA(VLOOKUP($A44,compare_all!$A$2:$L$325,12,FALSE),0)</f>
        <v>1343</v>
      </c>
      <c r="M44" s="2">
        <f t="shared" si="1"/>
        <v>-0.51923076923076927</v>
      </c>
      <c r="N44" s="19">
        <f>VLOOKUP($A44,transit_line_attrs!$N$1:$O$626,2,FALSE)</f>
        <v>1</v>
      </c>
      <c r="O44">
        <v>21000</v>
      </c>
    </row>
    <row r="45" spans="1:15" x14ac:dyDescent="0.25">
      <c r="A45" t="s">
        <v>187</v>
      </c>
      <c r="B45" t="str">
        <f>_xlfn.IFNA(VLOOKUP(A45,bkrcast_1530to1830!$F$1:$H$630,3,FALSE),"-")</f>
        <v>LocalBus</v>
      </c>
      <c r="C45" s="3">
        <f>_xlfn.IFNA(VLOOKUP($A45,compare_all!$A$2:$L$325,3,FALSE),0)</f>
        <v>409</v>
      </c>
      <c r="D45" s="3">
        <f>_xlfn.IFNA(VLOOKUP($A45,compare_all!$A$2:$L$325,4,FALSE),0)</f>
        <v>41.5</v>
      </c>
      <c r="E45" s="3">
        <f>_xlfn.IFNA(VLOOKUP($A45,compare_all!$A$2:$L$325,5,FALSE),0)</f>
        <v>379</v>
      </c>
      <c r="F45" s="3">
        <f>_xlfn.IFNA(VLOOKUP($A45,compare_all!$A$2:$L$325,6,FALSE),0)</f>
        <v>76.5</v>
      </c>
      <c r="G45" s="3">
        <f>_xlfn.IFNA(VLOOKUP($A45,compare_all!$A$2:$L$325,7,FALSE),0)</f>
        <v>906</v>
      </c>
      <c r="H45" s="3">
        <f>_xlfn.IFNA(VLOOKUP($A45,compare_all!$A$2:$L$325,8,FALSE),0)</f>
        <v>289</v>
      </c>
      <c r="I45" s="3">
        <f>_xlfn.IFNA(VLOOKUP($A45,compare_all!$A$2:$L$325,9,FALSE),0)</f>
        <v>0</v>
      </c>
      <c r="J45" s="3">
        <f>_xlfn.IFNA(VLOOKUP($A45,compare_all!$A$2:$L$325,10,FALSE),0)</f>
        <v>688</v>
      </c>
      <c r="K45" s="3">
        <f>_xlfn.IFNA(VLOOKUP($A45,compare_all!$A$2:$L$325,11,FALSE),0)</f>
        <v>0</v>
      </c>
      <c r="L45" s="3">
        <f>_xlfn.IFNA(VLOOKUP($A45,compare_all!$A$2:$L$325,12,FALSE),0)</f>
        <v>977</v>
      </c>
      <c r="M45" s="2">
        <f t="shared" si="1"/>
        <v>-7.8366445916114788E-2</v>
      </c>
      <c r="N45" s="19">
        <f>VLOOKUP($A45,transit_line_attrs!$N$1:$O$626,2,FALSE)</f>
        <v>1</v>
      </c>
      <c r="O45">
        <v>21500</v>
      </c>
    </row>
    <row r="46" spans="1:15" x14ac:dyDescent="0.25">
      <c r="A46" t="s">
        <v>225</v>
      </c>
      <c r="B46" t="str">
        <f>_xlfn.IFNA(VLOOKUP(A46,bkrcast_1530to1830!$F$1:$H$630,3,FALSE),"-")</f>
        <v>LocalBus</v>
      </c>
      <c r="C46" s="3">
        <f>_xlfn.IFNA(VLOOKUP($A46,compare_all!$A$2:$L$325,3,FALSE),0)</f>
        <v>447</v>
      </c>
      <c r="D46" s="3">
        <f>_xlfn.IFNA(VLOOKUP($A46,compare_all!$A$2:$L$325,4,FALSE),0)</f>
        <v>66.5</v>
      </c>
      <c r="E46" s="3">
        <f>_xlfn.IFNA(VLOOKUP($A46,compare_all!$A$2:$L$325,5,FALSE),0)</f>
        <v>368</v>
      </c>
      <c r="F46" s="3">
        <f>_xlfn.IFNA(VLOOKUP($A46,compare_all!$A$2:$L$325,6,FALSE),0)</f>
        <v>87.5</v>
      </c>
      <c r="G46" s="3">
        <f>_xlfn.IFNA(VLOOKUP($A46,compare_all!$A$2:$L$325,7,FALSE),0)</f>
        <v>969</v>
      </c>
      <c r="H46" s="3">
        <f>_xlfn.IFNA(VLOOKUP($A46,compare_all!$A$2:$L$325,8,FALSE),0)</f>
        <v>684</v>
      </c>
      <c r="I46" s="3">
        <f>_xlfn.IFNA(VLOOKUP($A46,compare_all!$A$2:$L$325,9,FALSE),0)</f>
        <v>0</v>
      </c>
      <c r="J46" s="3">
        <f>_xlfn.IFNA(VLOOKUP($A46,compare_all!$A$2:$L$325,10,FALSE),0)</f>
        <v>607</v>
      </c>
      <c r="K46" s="3">
        <f>_xlfn.IFNA(VLOOKUP($A46,compare_all!$A$2:$L$325,11,FALSE),0)</f>
        <v>0</v>
      </c>
      <c r="L46" s="3">
        <f>_xlfn.IFNA(VLOOKUP($A46,compare_all!$A$2:$L$325,12,FALSE),0)</f>
        <v>1291</v>
      </c>
      <c r="M46" s="2">
        <f t="shared" si="1"/>
        <v>-0.33230134158926727</v>
      </c>
      <c r="N46" s="19">
        <f>VLOOKUP($A46,transit_line_attrs!$N$1:$O$626,2,FALSE)</f>
        <v>1</v>
      </c>
      <c r="O46">
        <v>22000</v>
      </c>
    </row>
    <row r="47" spans="1:15" x14ac:dyDescent="0.25">
      <c r="A47" t="s">
        <v>189</v>
      </c>
      <c r="B47" t="str">
        <f>_xlfn.IFNA(VLOOKUP(A47,bkrcast_1530to1830!$F$1:$H$630,3,FALSE),"-")</f>
        <v>LocalBus</v>
      </c>
      <c r="C47" s="3">
        <f>_xlfn.IFNA(VLOOKUP($A47,compare_all!$A$2:$L$325,3,FALSE),0)</f>
        <v>619</v>
      </c>
      <c r="D47" s="3">
        <f>_xlfn.IFNA(VLOOKUP($A47,compare_all!$A$2:$L$325,4,FALSE),0)</f>
        <v>49</v>
      </c>
      <c r="E47" s="3">
        <f>_xlfn.IFNA(VLOOKUP($A47,compare_all!$A$2:$L$325,5,FALSE),0)</f>
        <v>280</v>
      </c>
      <c r="F47" s="3">
        <f>_xlfn.IFNA(VLOOKUP($A47,compare_all!$A$2:$L$325,6,FALSE),0)</f>
        <v>34</v>
      </c>
      <c r="G47" s="3">
        <f>_xlfn.IFNA(VLOOKUP($A47,compare_all!$A$2:$L$325,7,FALSE),0)</f>
        <v>982</v>
      </c>
      <c r="H47" s="3">
        <f>_xlfn.IFNA(VLOOKUP($A47,compare_all!$A$2:$L$325,8,FALSE),0)</f>
        <v>69</v>
      </c>
      <c r="I47" s="3">
        <f>_xlfn.IFNA(VLOOKUP($A47,compare_all!$A$2:$L$325,9,FALSE),0)</f>
        <v>0</v>
      </c>
      <c r="J47" s="3">
        <f>_xlfn.IFNA(VLOOKUP($A47,compare_all!$A$2:$L$325,10,FALSE),0)</f>
        <v>28</v>
      </c>
      <c r="K47" s="3">
        <f>_xlfn.IFNA(VLOOKUP($A47,compare_all!$A$2:$L$325,11,FALSE),0)</f>
        <v>0</v>
      </c>
      <c r="L47" s="3">
        <f>_xlfn.IFNA(VLOOKUP($A47,compare_all!$A$2:$L$325,12,FALSE),0)</f>
        <v>97</v>
      </c>
      <c r="M47" s="2">
        <f t="shared" si="1"/>
        <v>0.90122199592668029</v>
      </c>
      <c r="N47" s="19">
        <f>VLOOKUP($A47,transit_line_attrs!$N$1:$O$626,2,FALSE)</f>
        <v>1</v>
      </c>
      <c r="O47">
        <v>22500</v>
      </c>
    </row>
    <row r="48" spans="1:15" x14ac:dyDescent="0.25">
      <c r="A48" t="s">
        <v>185</v>
      </c>
      <c r="B48" t="str">
        <f>_xlfn.IFNA(VLOOKUP(A48,bkrcast_1530to1830!$F$1:$H$630,3,FALSE),"-")</f>
        <v>LocalBus</v>
      </c>
      <c r="C48" s="3">
        <f>_xlfn.IFNA(VLOOKUP($A48,compare_all!$A$2:$L$325,3,FALSE),0)</f>
        <v>454</v>
      </c>
      <c r="D48" s="3">
        <f>_xlfn.IFNA(VLOOKUP($A48,compare_all!$A$2:$L$325,4,FALSE),0)</f>
        <v>43</v>
      </c>
      <c r="E48" s="3">
        <f>_xlfn.IFNA(VLOOKUP($A48,compare_all!$A$2:$L$325,5,FALSE),0)</f>
        <v>442</v>
      </c>
      <c r="F48" s="3">
        <f>_xlfn.IFNA(VLOOKUP($A48,compare_all!$A$2:$L$325,6,FALSE),0)</f>
        <v>63</v>
      </c>
      <c r="G48" s="3">
        <f>_xlfn.IFNA(VLOOKUP($A48,compare_all!$A$2:$L$325,7,FALSE),0)</f>
        <v>1002</v>
      </c>
      <c r="H48" s="3">
        <f>_xlfn.IFNA(VLOOKUP($A48,compare_all!$A$2:$L$325,8,FALSE),0)</f>
        <v>65</v>
      </c>
      <c r="I48" s="3">
        <f>_xlfn.IFNA(VLOOKUP($A48,compare_all!$A$2:$L$325,9,FALSE),0)</f>
        <v>0</v>
      </c>
      <c r="J48" s="3">
        <f>_xlfn.IFNA(VLOOKUP($A48,compare_all!$A$2:$L$325,10,FALSE),0)</f>
        <v>308</v>
      </c>
      <c r="K48" s="3">
        <f>_xlfn.IFNA(VLOOKUP($A48,compare_all!$A$2:$L$325,11,FALSE),0)</f>
        <v>0</v>
      </c>
      <c r="L48" s="3">
        <f>_xlfn.IFNA(VLOOKUP($A48,compare_all!$A$2:$L$325,12,FALSE),0)</f>
        <v>373</v>
      </c>
      <c r="M48" s="2">
        <f t="shared" si="1"/>
        <v>0.62774451097804396</v>
      </c>
      <c r="N48" s="19">
        <f>VLOOKUP($A48,transit_line_attrs!$N$1:$O$626,2,FALSE)</f>
        <v>1</v>
      </c>
      <c r="O48">
        <v>23000</v>
      </c>
    </row>
    <row r="49" spans="1:15" x14ac:dyDescent="0.25">
      <c r="A49" t="s">
        <v>229</v>
      </c>
      <c r="B49" t="str">
        <f>_xlfn.IFNA(VLOOKUP(A49,bkrcast_1530to1830!$F$1:$H$630,3,FALSE),"-")</f>
        <v>LocalBus</v>
      </c>
      <c r="C49" s="3">
        <f>_xlfn.IFNA(VLOOKUP($A49,compare_all!$A$2:$L$325,3,FALSE),0)</f>
        <v>224</v>
      </c>
      <c r="D49" s="3">
        <f>_xlfn.IFNA(VLOOKUP($A49,compare_all!$A$2:$L$325,4,FALSE),0)</f>
        <v>531</v>
      </c>
      <c r="E49" s="3">
        <f>_xlfn.IFNA(VLOOKUP($A49,compare_all!$A$2:$L$325,5,FALSE),0)</f>
        <v>179.5</v>
      </c>
      <c r="F49" s="3">
        <f>_xlfn.IFNA(VLOOKUP($A49,compare_all!$A$2:$L$325,6,FALSE),0)</f>
        <v>83.5</v>
      </c>
      <c r="G49" s="3">
        <f>_xlfn.IFNA(VLOOKUP($A49,compare_all!$A$2:$L$325,7,FALSE),0)</f>
        <v>1018</v>
      </c>
      <c r="H49" s="3">
        <f>_xlfn.IFNA(VLOOKUP($A49,compare_all!$A$2:$L$325,8,FALSE),0)</f>
        <v>177</v>
      </c>
      <c r="I49" s="3">
        <f>_xlfn.IFNA(VLOOKUP($A49,compare_all!$A$2:$L$325,9,FALSE),0)</f>
        <v>261</v>
      </c>
      <c r="J49" s="3">
        <f>_xlfn.IFNA(VLOOKUP($A49,compare_all!$A$2:$L$325,10,FALSE),0)</f>
        <v>165</v>
      </c>
      <c r="K49" s="3">
        <f>_xlfn.IFNA(VLOOKUP($A49,compare_all!$A$2:$L$325,11,FALSE),0)</f>
        <v>0</v>
      </c>
      <c r="L49" s="3">
        <f>_xlfn.IFNA(VLOOKUP($A49,compare_all!$A$2:$L$325,12,FALSE),0)</f>
        <v>603</v>
      </c>
      <c r="M49" s="2">
        <f t="shared" si="1"/>
        <v>0.40766208251473479</v>
      </c>
      <c r="N49" s="19">
        <f>VLOOKUP($A49,transit_line_attrs!$N$1:$O$626,2,FALSE)</f>
        <v>1</v>
      </c>
      <c r="O49">
        <v>23500</v>
      </c>
    </row>
    <row r="50" spans="1:15" x14ac:dyDescent="0.25">
      <c r="A50" t="s">
        <v>208</v>
      </c>
      <c r="B50" t="str">
        <f>_xlfn.IFNA(VLOOKUP(A50,bkrcast_1530to1830!$F$1:$H$630,3,FALSE),"-")</f>
        <v>LocalBus</v>
      </c>
      <c r="C50" s="3">
        <f>_xlfn.IFNA(VLOOKUP($A50,compare_all!$A$2:$L$325,3,FALSE),0)</f>
        <v>333</v>
      </c>
      <c r="D50" s="3">
        <f>_xlfn.IFNA(VLOOKUP($A50,compare_all!$A$2:$L$325,4,FALSE),0)</f>
        <v>382.5</v>
      </c>
      <c r="E50" s="3">
        <f>_xlfn.IFNA(VLOOKUP($A50,compare_all!$A$2:$L$325,5,FALSE),0)</f>
        <v>268.5</v>
      </c>
      <c r="F50" s="3">
        <f>_xlfn.IFNA(VLOOKUP($A50,compare_all!$A$2:$L$325,6,FALSE),0)</f>
        <v>54</v>
      </c>
      <c r="G50" s="3">
        <f>_xlfn.IFNA(VLOOKUP($A50,compare_all!$A$2:$L$325,7,FALSE),0)</f>
        <v>1038</v>
      </c>
      <c r="H50" s="3">
        <f>_xlfn.IFNA(VLOOKUP($A50,compare_all!$A$2:$L$325,8,FALSE),0)</f>
        <v>472</v>
      </c>
      <c r="I50" s="3">
        <f>_xlfn.IFNA(VLOOKUP($A50,compare_all!$A$2:$L$325,9,FALSE),0)</f>
        <v>369</v>
      </c>
      <c r="J50" s="3">
        <f>_xlfn.IFNA(VLOOKUP($A50,compare_all!$A$2:$L$325,10,FALSE),0)</f>
        <v>357</v>
      </c>
      <c r="K50" s="3">
        <f>_xlfn.IFNA(VLOOKUP($A50,compare_all!$A$2:$L$325,11,FALSE),0)</f>
        <v>0</v>
      </c>
      <c r="L50" s="3">
        <f>_xlfn.IFNA(VLOOKUP($A50,compare_all!$A$2:$L$325,12,FALSE),0)</f>
        <v>1198</v>
      </c>
      <c r="M50" s="2">
        <f t="shared" si="1"/>
        <v>-0.15414258188824662</v>
      </c>
      <c r="N50" s="19">
        <f>VLOOKUP($A50,transit_line_attrs!$N$1:$O$626,2,FALSE)</f>
        <v>1</v>
      </c>
      <c r="O50">
        <v>24000</v>
      </c>
    </row>
    <row r="51" spans="1:15" x14ac:dyDescent="0.25">
      <c r="A51" t="s">
        <v>207</v>
      </c>
      <c r="B51" t="str">
        <f>_xlfn.IFNA(VLOOKUP(A51,bkrcast_1530to1830!$F$1:$H$630,3,FALSE),"-")</f>
        <v>LocalBus</v>
      </c>
      <c r="C51" s="3">
        <f>_xlfn.IFNA(VLOOKUP($A51,compare_all!$A$2:$L$325,3,FALSE),0)</f>
        <v>204</v>
      </c>
      <c r="D51" s="3">
        <f>_xlfn.IFNA(VLOOKUP($A51,compare_all!$A$2:$L$325,4,FALSE),0)</f>
        <v>495</v>
      </c>
      <c r="E51" s="3">
        <f>_xlfn.IFNA(VLOOKUP($A51,compare_all!$A$2:$L$325,5,FALSE),0)</f>
        <v>247</v>
      </c>
      <c r="F51" s="3">
        <f>_xlfn.IFNA(VLOOKUP($A51,compare_all!$A$2:$L$325,6,FALSE),0)</f>
        <v>217</v>
      </c>
      <c r="G51" s="3">
        <f>_xlfn.IFNA(VLOOKUP($A51,compare_all!$A$2:$L$325,7,FALSE),0)</f>
        <v>1163</v>
      </c>
      <c r="H51" s="3">
        <f>_xlfn.IFNA(VLOOKUP($A51,compare_all!$A$2:$L$325,8,FALSE),0)</f>
        <v>243</v>
      </c>
      <c r="I51" s="3">
        <f>_xlfn.IFNA(VLOOKUP($A51,compare_all!$A$2:$L$325,9,FALSE),0)</f>
        <v>369</v>
      </c>
      <c r="J51" s="3">
        <f>_xlfn.IFNA(VLOOKUP($A51,compare_all!$A$2:$L$325,10,FALSE),0)</f>
        <v>216</v>
      </c>
      <c r="K51" s="3">
        <f>_xlfn.IFNA(VLOOKUP($A51,compare_all!$A$2:$L$325,11,FALSE),0)</f>
        <v>0</v>
      </c>
      <c r="L51" s="3">
        <f>_xlfn.IFNA(VLOOKUP($A51,compare_all!$A$2:$L$325,12,FALSE),0)</f>
        <v>828</v>
      </c>
      <c r="M51" s="2">
        <f t="shared" si="1"/>
        <v>0.28804815133276013</v>
      </c>
      <c r="N51" s="19">
        <f>VLOOKUP($A51,transit_line_attrs!$N$1:$O$626,2,FALSE)</f>
        <v>1</v>
      </c>
      <c r="O51">
        <v>24500</v>
      </c>
    </row>
    <row r="52" spans="1:15" x14ac:dyDescent="0.25">
      <c r="A52" t="s">
        <v>196</v>
      </c>
      <c r="B52" t="str">
        <f>_xlfn.IFNA(VLOOKUP(A52,bkrcast_1530to1830!$F$1:$H$630,3,FALSE),"-")</f>
        <v>LocalBus</v>
      </c>
      <c r="C52" s="3">
        <f>_xlfn.IFNA(VLOOKUP($A52,compare_all!$A$2:$L$325,3,FALSE),0)</f>
        <v>269</v>
      </c>
      <c r="D52" s="3">
        <f>_xlfn.IFNA(VLOOKUP($A52,compare_all!$A$2:$L$325,4,FALSE),0)</f>
        <v>408</v>
      </c>
      <c r="E52" s="3">
        <f>_xlfn.IFNA(VLOOKUP($A52,compare_all!$A$2:$L$325,5,FALSE),0)</f>
        <v>257.5</v>
      </c>
      <c r="F52" s="3">
        <f>_xlfn.IFNA(VLOOKUP($A52,compare_all!$A$2:$L$325,6,FALSE),0)</f>
        <v>242.5</v>
      </c>
      <c r="G52" s="3">
        <f>_xlfn.IFNA(VLOOKUP($A52,compare_all!$A$2:$L$325,7,FALSE),0)</f>
        <v>1177</v>
      </c>
      <c r="H52" s="3">
        <f>_xlfn.IFNA(VLOOKUP($A52,compare_all!$A$2:$L$325,8,FALSE),0)</f>
        <v>660</v>
      </c>
      <c r="I52" s="3">
        <f>_xlfn.IFNA(VLOOKUP($A52,compare_all!$A$2:$L$325,9,FALSE),0)</f>
        <v>1435</v>
      </c>
      <c r="J52" s="3">
        <f>_xlfn.IFNA(VLOOKUP($A52,compare_all!$A$2:$L$325,10,FALSE),0)</f>
        <v>670</v>
      </c>
      <c r="K52" s="3">
        <f>_xlfn.IFNA(VLOOKUP($A52,compare_all!$A$2:$L$325,11,FALSE),0)</f>
        <v>0</v>
      </c>
      <c r="L52" s="3">
        <f>_xlfn.IFNA(VLOOKUP($A52,compare_all!$A$2:$L$325,12,FALSE),0)</f>
        <v>2765</v>
      </c>
      <c r="M52" s="2">
        <f t="shared" si="1"/>
        <v>-1.3491928632115548</v>
      </c>
      <c r="N52" s="19">
        <f>VLOOKUP($A52,transit_line_attrs!$N$1:$O$626,2,FALSE)</f>
        <v>1</v>
      </c>
      <c r="O52">
        <v>25000</v>
      </c>
    </row>
    <row r="53" spans="1:15" x14ac:dyDescent="0.25">
      <c r="A53" t="s">
        <v>195</v>
      </c>
      <c r="B53" t="str">
        <f>_xlfn.IFNA(VLOOKUP(A53,bkrcast_1530to1830!$F$1:$H$630,3,FALSE),"-")</f>
        <v>LocalBus</v>
      </c>
      <c r="C53" s="3">
        <f>_xlfn.IFNA(VLOOKUP($A53,compare_all!$A$2:$L$325,3,FALSE),0)</f>
        <v>347</v>
      </c>
      <c r="D53" s="3">
        <f>_xlfn.IFNA(VLOOKUP($A53,compare_all!$A$2:$L$325,4,FALSE),0)</f>
        <v>569</v>
      </c>
      <c r="E53" s="3">
        <f>_xlfn.IFNA(VLOOKUP($A53,compare_all!$A$2:$L$325,5,FALSE),0)</f>
        <v>356</v>
      </c>
      <c r="F53" s="3">
        <f>_xlfn.IFNA(VLOOKUP($A53,compare_all!$A$2:$L$325,6,FALSE),0)</f>
        <v>197</v>
      </c>
      <c r="G53" s="3">
        <f>_xlfn.IFNA(VLOOKUP($A53,compare_all!$A$2:$L$325,7,FALSE),0)</f>
        <v>1469</v>
      </c>
      <c r="H53" s="3">
        <f>_xlfn.IFNA(VLOOKUP($A53,compare_all!$A$2:$L$325,8,FALSE),0)</f>
        <v>497</v>
      </c>
      <c r="I53" s="3">
        <f>_xlfn.IFNA(VLOOKUP($A53,compare_all!$A$2:$L$325,9,FALSE),0)</f>
        <v>905</v>
      </c>
      <c r="J53" s="3">
        <f>_xlfn.IFNA(VLOOKUP($A53,compare_all!$A$2:$L$325,10,FALSE),0)</f>
        <v>629</v>
      </c>
      <c r="K53" s="3">
        <f>_xlfn.IFNA(VLOOKUP($A53,compare_all!$A$2:$L$325,11,FALSE),0)</f>
        <v>0</v>
      </c>
      <c r="L53" s="3">
        <f>_xlfn.IFNA(VLOOKUP($A53,compare_all!$A$2:$L$325,12,FALSE),0)</f>
        <v>2031</v>
      </c>
      <c r="M53" s="2">
        <f t="shared" si="1"/>
        <v>-0.38257317903335603</v>
      </c>
      <c r="N53" s="19">
        <f>VLOOKUP($A53,transit_line_attrs!$N$1:$O$626,2,FALSE)</f>
        <v>1</v>
      </c>
      <c r="O53">
        <v>25500</v>
      </c>
    </row>
    <row r="54" spans="1:15" x14ac:dyDescent="0.25">
      <c r="A54" t="s">
        <v>191</v>
      </c>
      <c r="B54" t="str">
        <f>_xlfn.IFNA(VLOOKUP(A54,bkrcast_1530to1830!$F$1:$H$630,3,FALSE),"-")</f>
        <v>LocalBus</v>
      </c>
      <c r="C54" s="3">
        <f>_xlfn.IFNA(VLOOKUP($A54,compare_all!$A$2:$L$325,3,FALSE),0)</f>
        <v>292</v>
      </c>
      <c r="D54" s="3">
        <f>_xlfn.IFNA(VLOOKUP($A54,compare_all!$A$2:$L$325,4,FALSE),0)</f>
        <v>679.5</v>
      </c>
      <c r="E54" s="3">
        <f>_xlfn.IFNA(VLOOKUP($A54,compare_all!$A$2:$L$325,5,FALSE),0)</f>
        <v>352</v>
      </c>
      <c r="F54" s="3">
        <f>_xlfn.IFNA(VLOOKUP($A54,compare_all!$A$2:$L$325,6,FALSE),0)</f>
        <v>216.5</v>
      </c>
      <c r="G54" s="3">
        <f>_xlfn.IFNA(VLOOKUP($A54,compare_all!$A$2:$L$325,7,FALSE),0)</f>
        <v>1540</v>
      </c>
      <c r="H54" s="3">
        <f>_xlfn.IFNA(VLOOKUP($A54,compare_all!$A$2:$L$325,8,FALSE),0)</f>
        <v>127</v>
      </c>
      <c r="I54" s="3">
        <f>_xlfn.IFNA(VLOOKUP($A54,compare_all!$A$2:$L$325,9,FALSE),0)</f>
        <v>212</v>
      </c>
      <c r="J54" s="3">
        <f>_xlfn.IFNA(VLOOKUP($A54,compare_all!$A$2:$L$325,10,FALSE),0)</f>
        <v>125</v>
      </c>
      <c r="K54" s="3">
        <f>_xlfn.IFNA(VLOOKUP($A54,compare_all!$A$2:$L$325,11,FALSE),0)</f>
        <v>0</v>
      </c>
      <c r="L54" s="3">
        <f>_xlfn.IFNA(VLOOKUP($A54,compare_all!$A$2:$L$325,12,FALSE),0)</f>
        <v>464</v>
      </c>
      <c r="M54" s="2">
        <f t="shared" si="1"/>
        <v>0.69870129870129871</v>
      </c>
      <c r="N54" s="19">
        <f>VLOOKUP($A54,transit_line_attrs!$N$1:$O$626,2,FALSE)</f>
        <v>1</v>
      </c>
      <c r="O54">
        <v>26000</v>
      </c>
    </row>
    <row r="55" spans="1:15" x14ac:dyDescent="0.25">
      <c r="A55" t="s">
        <v>311</v>
      </c>
      <c r="B55" t="str">
        <f>_xlfn.IFNA(VLOOKUP(A55,bkrcast_1530to1830!$F$1:$H$630,3,FALSE),"-")</f>
        <v>LocalBus</v>
      </c>
      <c r="C55" s="3">
        <f>_xlfn.IFNA(VLOOKUP($A55,compare_all!$A$2:$L$325,3,FALSE),0)</f>
        <v>671</v>
      </c>
      <c r="D55" s="3">
        <f>_xlfn.IFNA(VLOOKUP($A55,compare_all!$A$2:$L$325,4,FALSE),0)</f>
        <v>237</v>
      </c>
      <c r="E55" s="3">
        <f>_xlfn.IFNA(VLOOKUP($A55,compare_all!$A$2:$L$325,5,FALSE),0)</f>
        <v>587</v>
      </c>
      <c r="F55" s="3">
        <f>_xlfn.IFNA(VLOOKUP($A55,compare_all!$A$2:$L$325,6,FALSE),0)</f>
        <v>76</v>
      </c>
      <c r="G55" s="3">
        <f>_xlfn.IFNA(VLOOKUP($A55,compare_all!$A$2:$L$325,7,FALSE),0)</f>
        <v>1571</v>
      </c>
      <c r="H55" s="3">
        <f>_xlfn.IFNA(VLOOKUP($A55,compare_all!$A$2:$L$325,8,FALSE),0)</f>
        <v>692</v>
      </c>
      <c r="I55" s="3">
        <f>_xlfn.IFNA(VLOOKUP($A55,compare_all!$A$2:$L$325,9,FALSE),0)</f>
        <v>384</v>
      </c>
      <c r="J55" s="3">
        <f>_xlfn.IFNA(VLOOKUP($A55,compare_all!$A$2:$L$325,10,FALSE),0)</f>
        <v>666</v>
      </c>
      <c r="K55" s="3">
        <f>_xlfn.IFNA(VLOOKUP($A55,compare_all!$A$2:$L$325,11,FALSE),0)</f>
        <v>0</v>
      </c>
      <c r="L55" s="3">
        <f>_xlfn.IFNA(VLOOKUP($A55,compare_all!$A$2:$L$325,12,FALSE),0)</f>
        <v>1742</v>
      </c>
      <c r="M55" s="2">
        <f t="shared" si="1"/>
        <v>-0.10884786760025461</v>
      </c>
      <c r="N55" s="19">
        <f>VLOOKUP($A55,transit_line_attrs!$N$1:$O$626,2,FALSE)</f>
        <v>1</v>
      </c>
      <c r="O55">
        <v>26500</v>
      </c>
    </row>
    <row r="56" spans="1:15" x14ac:dyDescent="0.25">
      <c r="A56" t="s">
        <v>318</v>
      </c>
      <c r="B56" t="str">
        <f>_xlfn.IFNA(VLOOKUP(A56,bkrcast_1530to1830!$F$1:$H$630,3,FALSE),"-")</f>
        <v>LocalBus</v>
      </c>
      <c r="C56" s="3">
        <f>_xlfn.IFNA(VLOOKUP($A56,compare_all!$A$2:$L$325,3,FALSE),0)</f>
        <v>514</v>
      </c>
      <c r="D56" s="3">
        <f>_xlfn.IFNA(VLOOKUP($A56,compare_all!$A$2:$L$325,4,FALSE),0)</f>
        <v>338.5</v>
      </c>
      <c r="E56" s="3">
        <f>_xlfn.IFNA(VLOOKUP($A56,compare_all!$A$2:$L$325,5,FALSE),0)</f>
        <v>502</v>
      </c>
      <c r="F56" s="3">
        <f>_xlfn.IFNA(VLOOKUP($A56,compare_all!$A$2:$L$325,6,FALSE),0)</f>
        <v>285.5</v>
      </c>
      <c r="G56" s="3">
        <f>_xlfn.IFNA(VLOOKUP($A56,compare_all!$A$2:$L$325,7,FALSE),0)</f>
        <v>1640</v>
      </c>
      <c r="H56" s="3">
        <f>_xlfn.IFNA(VLOOKUP($A56,compare_all!$A$2:$L$325,8,FALSE),0)</f>
        <v>1388</v>
      </c>
      <c r="I56" s="3">
        <f>_xlfn.IFNA(VLOOKUP($A56,compare_all!$A$2:$L$325,9,FALSE),0)</f>
        <v>1130</v>
      </c>
      <c r="J56" s="3">
        <f>_xlfn.IFNA(VLOOKUP($A56,compare_all!$A$2:$L$325,10,FALSE),0)</f>
        <v>1284</v>
      </c>
      <c r="K56" s="3">
        <f>_xlfn.IFNA(VLOOKUP($A56,compare_all!$A$2:$L$325,11,FALSE),0)</f>
        <v>0</v>
      </c>
      <c r="L56" s="3">
        <f>_xlfn.IFNA(VLOOKUP($A56,compare_all!$A$2:$L$325,12,FALSE),0)</f>
        <v>3802</v>
      </c>
      <c r="M56" s="2">
        <f t="shared" si="1"/>
        <v>-1.3182926829268293</v>
      </c>
      <c r="N56" s="19">
        <f>VLOOKUP($A56,transit_line_attrs!$N$1:$O$626,2,FALSE)</f>
        <v>1</v>
      </c>
      <c r="O56">
        <v>27000</v>
      </c>
    </row>
    <row r="57" spans="1:15" x14ac:dyDescent="0.25">
      <c r="A57" t="s">
        <v>193</v>
      </c>
      <c r="B57" t="str">
        <f>_xlfn.IFNA(VLOOKUP(A57,bkrcast_1530to1830!$F$1:$H$630,3,FALSE),"-")</f>
        <v>LocalBus</v>
      </c>
      <c r="C57" s="3">
        <f>_xlfn.IFNA(VLOOKUP($A57,compare_all!$A$2:$L$325,3,FALSE),0)</f>
        <v>407</v>
      </c>
      <c r="D57" s="3">
        <f>_xlfn.IFNA(VLOOKUP($A57,compare_all!$A$2:$L$325,4,FALSE),0)</f>
        <v>881.5</v>
      </c>
      <c r="E57" s="3">
        <f>_xlfn.IFNA(VLOOKUP($A57,compare_all!$A$2:$L$325,5,FALSE),0)</f>
        <v>363.5</v>
      </c>
      <c r="F57" s="3">
        <f>_xlfn.IFNA(VLOOKUP($A57,compare_all!$A$2:$L$325,6,FALSE),0)</f>
        <v>187</v>
      </c>
      <c r="G57" s="3">
        <f>_xlfn.IFNA(VLOOKUP($A57,compare_all!$A$2:$L$325,7,FALSE),0)</f>
        <v>1839</v>
      </c>
      <c r="H57" s="3">
        <f>_xlfn.IFNA(VLOOKUP($A57,compare_all!$A$2:$L$325,8,FALSE),0)</f>
        <v>246</v>
      </c>
      <c r="I57" s="3">
        <f>_xlfn.IFNA(VLOOKUP($A57,compare_all!$A$2:$L$325,9,FALSE),0)</f>
        <v>416</v>
      </c>
      <c r="J57" s="3">
        <f>_xlfn.IFNA(VLOOKUP($A57,compare_all!$A$2:$L$325,10,FALSE),0)</f>
        <v>284</v>
      </c>
      <c r="K57" s="3">
        <f>_xlfn.IFNA(VLOOKUP($A57,compare_all!$A$2:$L$325,11,FALSE),0)</f>
        <v>0</v>
      </c>
      <c r="L57" s="3">
        <f>_xlfn.IFNA(VLOOKUP($A57,compare_all!$A$2:$L$325,12,FALSE),0)</f>
        <v>946</v>
      </c>
      <c r="M57" s="2">
        <f t="shared" si="1"/>
        <v>0.4855899945622621</v>
      </c>
      <c r="N57" s="19">
        <f>VLOOKUP($A57,transit_line_attrs!$N$1:$O$626,2,FALSE)</f>
        <v>1</v>
      </c>
      <c r="O57">
        <v>27500</v>
      </c>
    </row>
    <row r="58" spans="1:15" x14ac:dyDescent="0.25">
      <c r="A58" t="s">
        <v>226</v>
      </c>
      <c r="B58" t="str">
        <f>_xlfn.IFNA(VLOOKUP(A58,bkrcast_1530to1830!$F$1:$H$630,3,FALSE),"-")</f>
        <v>ExpBus</v>
      </c>
      <c r="C58" s="3">
        <f>_xlfn.IFNA(VLOOKUP($A58,compare_all!$A$2:$L$325,3,FALSE),0)</f>
        <v>859</v>
      </c>
      <c r="D58" s="3">
        <f>_xlfn.IFNA(VLOOKUP($A58,compare_all!$A$2:$L$325,4,FALSE),0)</f>
        <v>111</v>
      </c>
      <c r="E58" s="3">
        <f>_xlfn.IFNA(VLOOKUP($A58,compare_all!$A$2:$L$325,5,FALSE),0)</f>
        <v>705.5</v>
      </c>
      <c r="F58" s="3">
        <f>_xlfn.IFNA(VLOOKUP($A58,compare_all!$A$2:$L$325,6,FALSE),0)</f>
        <v>171.5</v>
      </c>
      <c r="G58" s="3">
        <f>_xlfn.IFNA(VLOOKUP($A58,compare_all!$A$2:$L$325,7,FALSE),0)</f>
        <v>1847</v>
      </c>
      <c r="H58" s="3">
        <f>_xlfn.IFNA(VLOOKUP($A58,compare_all!$A$2:$L$325,8,FALSE),0)</f>
        <v>168</v>
      </c>
      <c r="I58" s="3">
        <f>_xlfn.IFNA(VLOOKUP($A58,compare_all!$A$2:$L$325,9,FALSE),0)</f>
        <v>0</v>
      </c>
      <c r="J58" s="3">
        <f>_xlfn.IFNA(VLOOKUP($A58,compare_all!$A$2:$L$325,10,FALSE),0)</f>
        <v>1196</v>
      </c>
      <c r="K58" s="3">
        <f>_xlfn.IFNA(VLOOKUP($A58,compare_all!$A$2:$L$325,11,FALSE),0)</f>
        <v>0</v>
      </c>
      <c r="L58" s="3">
        <f>_xlfn.IFNA(VLOOKUP($A58,compare_all!$A$2:$L$325,12,FALSE),0)</f>
        <v>1364</v>
      </c>
      <c r="M58" s="2">
        <f t="shared" si="1"/>
        <v>0.26150514347590686</v>
      </c>
      <c r="N58" s="19">
        <f>VLOOKUP($A58,transit_line_attrs!$N$1:$O$626,2,FALSE)</f>
        <v>1</v>
      </c>
      <c r="O58">
        <v>28000</v>
      </c>
    </row>
    <row r="59" spans="1:15" x14ac:dyDescent="0.25">
      <c r="A59" t="s">
        <v>317</v>
      </c>
      <c r="B59" t="str">
        <f>_xlfn.IFNA(VLOOKUP(A59,bkrcast_1530to1830!$F$1:$H$630,3,FALSE),"-")</f>
        <v>LocalBus</v>
      </c>
      <c r="C59" s="3">
        <f>_xlfn.IFNA(VLOOKUP($A59,compare_all!$A$2:$L$325,3,FALSE),0)</f>
        <v>430</v>
      </c>
      <c r="D59" s="3">
        <f>_xlfn.IFNA(VLOOKUP($A59,compare_all!$A$2:$L$325,4,FALSE),0)</f>
        <v>725.5</v>
      </c>
      <c r="E59" s="3">
        <f>_xlfn.IFNA(VLOOKUP($A59,compare_all!$A$2:$L$325,5,FALSE),0)</f>
        <v>397</v>
      </c>
      <c r="F59" s="3">
        <f>_xlfn.IFNA(VLOOKUP($A59,compare_all!$A$2:$L$325,6,FALSE),0)</f>
        <v>392.5</v>
      </c>
      <c r="G59" s="3">
        <f>_xlfn.IFNA(VLOOKUP($A59,compare_all!$A$2:$L$325,7,FALSE),0)</f>
        <v>1945</v>
      </c>
      <c r="H59" s="3">
        <f>_xlfn.IFNA(VLOOKUP($A59,compare_all!$A$2:$L$325,8,FALSE),0)</f>
        <v>886</v>
      </c>
      <c r="I59" s="3">
        <f>_xlfn.IFNA(VLOOKUP($A59,compare_all!$A$2:$L$325,9,FALSE),0)</f>
        <v>1313</v>
      </c>
      <c r="J59" s="3">
        <f>_xlfn.IFNA(VLOOKUP($A59,compare_all!$A$2:$L$325,10,FALSE),0)</f>
        <v>745</v>
      </c>
      <c r="K59" s="3">
        <f>_xlfn.IFNA(VLOOKUP($A59,compare_all!$A$2:$L$325,11,FALSE),0)</f>
        <v>0</v>
      </c>
      <c r="L59" s="3">
        <f>_xlfn.IFNA(VLOOKUP($A59,compare_all!$A$2:$L$325,12,FALSE),0)</f>
        <v>2944</v>
      </c>
      <c r="M59" s="2">
        <f t="shared" si="1"/>
        <v>-0.51362467866323902</v>
      </c>
      <c r="N59" s="19">
        <f>VLOOKUP($A59,transit_line_attrs!$N$1:$O$626,2,FALSE)</f>
        <v>1</v>
      </c>
      <c r="O59">
        <v>28500</v>
      </c>
    </row>
    <row r="60" spans="1:15" x14ac:dyDescent="0.25">
      <c r="A60" t="s">
        <v>184</v>
      </c>
      <c r="B60" t="str">
        <f>_xlfn.IFNA(VLOOKUP(A60,bkrcast_1530to1830!$F$1:$H$630,3,FALSE),"-")</f>
        <v>LocalBus</v>
      </c>
      <c r="C60" s="3">
        <f>_xlfn.IFNA(VLOOKUP($A60,compare_all!$A$2:$L$325,3,FALSE),0)</f>
        <v>976</v>
      </c>
      <c r="D60" s="3">
        <f>_xlfn.IFNA(VLOOKUP($A60,compare_all!$A$2:$L$325,4,FALSE),0)</f>
        <v>146</v>
      </c>
      <c r="E60" s="3">
        <f>_xlfn.IFNA(VLOOKUP($A60,compare_all!$A$2:$L$325,5,FALSE),0)</f>
        <v>793.5</v>
      </c>
      <c r="F60" s="3">
        <f>_xlfn.IFNA(VLOOKUP($A60,compare_all!$A$2:$L$325,6,FALSE),0)</f>
        <v>97.5</v>
      </c>
      <c r="G60" s="3">
        <f>_xlfn.IFNA(VLOOKUP($A60,compare_all!$A$2:$L$325,7,FALSE),0)</f>
        <v>2013</v>
      </c>
      <c r="H60" s="3">
        <f>_xlfn.IFNA(VLOOKUP($A60,compare_all!$A$2:$L$325,8,FALSE),0)</f>
        <v>231</v>
      </c>
      <c r="I60" s="3">
        <f>_xlfn.IFNA(VLOOKUP($A60,compare_all!$A$2:$L$325,9,FALSE),0)</f>
        <v>0</v>
      </c>
      <c r="J60" s="3">
        <f>_xlfn.IFNA(VLOOKUP($A60,compare_all!$A$2:$L$325,10,FALSE),0)</f>
        <v>342</v>
      </c>
      <c r="K60" s="3">
        <f>_xlfn.IFNA(VLOOKUP($A60,compare_all!$A$2:$L$325,11,FALSE),0)</f>
        <v>0</v>
      </c>
      <c r="L60" s="3">
        <f>_xlfn.IFNA(VLOOKUP($A60,compare_all!$A$2:$L$325,12,FALSE),0)</f>
        <v>573</v>
      </c>
      <c r="M60" s="2">
        <f t="shared" si="1"/>
        <v>0.71535022354694489</v>
      </c>
      <c r="N60" s="19">
        <f>VLOOKUP($A60,transit_line_attrs!$N$1:$O$626,2,FALSE)</f>
        <v>1</v>
      </c>
      <c r="O60">
        <v>29000</v>
      </c>
    </row>
    <row r="61" spans="1:15" x14ac:dyDescent="0.25">
      <c r="A61" t="s">
        <v>200</v>
      </c>
      <c r="B61" t="str">
        <f>_xlfn.IFNA(VLOOKUP(A61,bkrcast_1530to1830!$F$1:$H$630,3,FALSE),"-")</f>
        <v>LocalBus</v>
      </c>
      <c r="C61" s="3">
        <f>_xlfn.IFNA(VLOOKUP($A61,compare_all!$A$2:$L$325,3,FALSE),0)</f>
        <v>499</v>
      </c>
      <c r="D61" s="3">
        <f>_xlfn.IFNA(VLOOKUP($A61,compare_all!$A$2:$L$325,4,FALSE),0)</f>
        <v>1021.5</v>
      </c>
      <c r="E61" s="3">
        <f>_xlfn.IFNA(VLOOKUP($A61,compare_all!$A$2:$L$325,5,FALSE),0)</f>
        <v>546.5</v>
      </c>
      <c r="F61" s="3">
        <f>_xlfn.IFNA(VLOOKUP($A61,compare_all!$A$2:$L$325,6,FALSE),0)</f>
        <v>410</v>
      </c>
      <c r="G61" s="3">
        <f>_xlfn.IFNA(VLOOKUP($A61,compare_all!$A$2:$L$325,7,FALSE),0)</f>
        <v>2477</v>
      </c>
      <c r="H61" s="3">
        <f>_xlfn.IFNA(VLOOKUP($A61,compare_all!$A$2:$L$325,8,FALSE),0)</f>
        <v>1171</v>
      </c>
      <c r="I61" s="3">
        <f>_xlfn.IFNA(VLOOKUP($A61,compare_all!$A$2:$L$325,9,FALSE),0)</f>
        <v>1252</v>
      </c>
      <c r="J61" s="3">
        <f>_xlfn.IFNA(VLOOKUP($A61,compare_all!$A$2:$L$325,10,FALSE),0)</f>
        <v>725</v>
      </c>
      <c r="K61" s="3">
        <f>_xlfn.IFNA(VLOOKUP($A61,compare_all!$A$2:$L$325,11,FALSE),0)</f>
        <v>0</v>
      </c>
      <c r="L61" s="3">
        <f>_xlfn.IFNA(VLOOKUP($A61,compare_all!$A$2:$L$325,12,FALSE),0)</f>
        <v>3148</v>
      </c>
      <c r="M61" s="2">
        <f t="shared" si="1"/>
        <v>-0.2708922083165119</v>
      </c>
      <c r="N61" s="19">
        <f>VLOOKUP($A61,transit_line_attrs!$N$1:$O$626,2,FALSE)</f>
        <v>1</v>
      </c>
      <c r="O61">
        <v>29500</v>
      </c>
    </row>
    <row r="62" spans="1:15" x14ac:dyDescent="0.25">
      <c r="A62" t="s">
        <v>314</v>
      </c>
      <c r="B62" t="str">
        <f>_xlfn.IFNA(VLOOKUP(A62,bkrcast_1530to1830!$F$1:$H$630,3,FALSE),"-")</f>
        <v>LocalBus</v>
      </c>
      <c r="C62" s="3">
        <f>_xlfn.IFNA(VLOOKUP($A62,compare_all!$A$2:$L$325,3,FALSE),0)</f>
        <v>582</v>
      </c>
      <c r="D62" s="3">
        <f>_xlfn.IFNA(VLOOKUP($A62,compare_all!$A$2:$L$325,4,FALSE),0)</f>
        <v>1632.5</v>
      </c>
      <c r="E62" s="3">
        <f>_xlfn.IFNA(VLOOKUP($A62,compare_all!$A$2:$L$325,5,FALSE),0)</f>
        <v>732.5</v>
      </c>
      <c r="F62" s="3">
        <f>_xlfn.IFNA(VLOOKUP($A62,compare_all!$A$2:$L$325,6,FALSE),0)</f>
        <v>683</v>
      </c>
      <c r="G62" s="3">
        <f>_xlfn.IFNA(VLOOKUP($A62,compare_all!$A$2:$L$325,7,FALSE),0)</f>
        <v>3630</v>
      </c>
      <c r="H62" s="3">
        <f>_xlfn.IFNA(VLOOKUP($A62,compare_all!$A$2:$L$325,8,FALSE),0)</f>
        <v>578</v>
      </c>
      <c r="I62" s="3">
        <f>_xlfn.IFNA(VLOOKUP($A62,compare_all!$A$2:$L$325,9,FALSE),0)</f>
        <v>1400</v>
      </c>
      <c r="J62" s="3">
        <f>_xlfn.IFNA(VLOOKUP($A62,compare_all!$A$2:$L$325,10,FALSE),0)</f>
        <v>512</v>
      </c>
      <c r="K62" s="3">
        <f>_xlfn.IFNA(VLOOKUP($A62,compare_all!$A$2:$L$325,11,FALSE),0)</f>
        <v>0</v>
      </c>
      <c r="L62" s="3">
        <f>_xlfn.IFNA(VLOOKUP($A62,compare_all!$A$2:$L$325,12,FALSE),0)</f>
        <v>2490</v>
      </c>
      <c r="M62" s="2">
        <f t="shared" si="1"/>
        <v>0.31404958677685951</v>
      </c>
      <c r="N62" s="19">
        <f>VLOOKUP($A62,transit_line_attrs!$N$1:$O$626,2,FALSE)</f>
        <v>1</v>
      </c>
      <c r="O62">
        <v>30000</v>
      </c>
    </row>
    <row r="63" spans="1:15" x14ac:dyDescent="0.25">
      <c r="A63" t="s">
        <v>205</v>
      </c>
      <c r="B63" t="str">
        <f>_xlfn.IFNA(VLOOKUP(A63,bkrcast_1530to1830!$F$1:$H$630,3,FALSE),"-")</f>
        <v>LocalBus</v>
      </c>
      <c r="C63" s="3">
        <f>_xlfn.IFNA(VLOOKUP($A63,compare_all!$A$2:$L$325,3,FALSE),0)</f>
        <v>847</v>
      </c>
      <c r="D63" s="3">
        <f>_xlfn.IFNA(VLOOKUP($A63,compare_all!$A$2:$L$325,4,FALSE),0)</f>
        <v>1691</v>
      </c>
      <c r="E63" s="3">
        <f>_xlfn.IFNA(VLOOKUP($A63,compare_all!$A$2:$L$325,5,FALSE),0)</f>
        <v>857.5</v>
      </c>
      <c r="F63" s="3">
        <f>_xlfn.IFNA(VLOOKUP($A63,compare_all!$A$2:$L$325,6,FALSE),0)</f>
        <v>397.5</v>
      </c>
      <c r="G63" s="3">
        <f>_xlfn.IFNA(VLOOKUP($A63,compare_all!$A$2:$L$325,7,FALSE),0)</f>
        <v>3793</v>
      </c>
      <c r="H63" s="3">
        <f>_xlfn.IFNA(VLOOKUP($A63,compare_all!$A$2:$L$325,8,FALSE),0)</f>
        <v>1115</v>
      </c>
      <c r="I63" s="3">
        <f>_xlfn.IFNA(VLOOKUP($A63,compare_all!$A$2:$L$325,9,FALSE),0)</f>
        <v>1830</v>
      </c>
      <c r="J63" s="3">
        <f>_xlfn.IFNA(VLOOKUP($A63,compare_all!$A$2:$L$325,10,FALSE),0)</f>
        <v>1220</v>
      </c>
      <c r="K63" s="3">
        <f>_xlfn.IFNA(VLOOKUP($A63,compare_all!$A$2:$L$325,11,FALSE),0)</f>
        <v>0</v>
      </c>
      <c r="L63" s="3">
        <f>_xlfn.IFNA(VLOOKUP($A63,compare_all!$A$2:$L$325,12,FALSE),0)</f>
        <v>4165</v>
      </c>
      <c r="M63" s="2">
        <f t="shared" si="1"/>
        <v>-9.8075402056419722E-2</v>
      </c>
      <c r="N63" s="19">
        <f>VLOOKUP($A63,transit_line_attrs!$N$1:$O$626,2,FALSE)</f>
        <v>1</v>
      </c>
      <c r="O63">
        <v>30500</v>
      </c>
    </row>
    <row r="64" spans="1:15" x14ac:dyDescent="0.25">
      <c r="A64" t="s">
        <v>309</v>
      </c>
      <c r="B64" t="str">
        <f>_xlfn.IFNA(VLOOKUP(A64,bkrcast_1530to1830!$F$1:$H$630,3,FALSE),"-")</f>
        <v>LocalBus</v>
      </c>
      <c r="C64" s="3">
        <f>_xlfn.IFNA(VLOOKUP($A64,compare_all!$A$2:$L$325,3,FALSE),0)</f>
        <v>1151</v>
      </c>
      <c r="D64" s="3">
        <f>_xlfn.IFNA(VLOOKUP($A64,compare_all!$A$2:$L$325,4,FALSE),0)</f>
        <v>1411.5</v>
      </c>
      <c r="E64" s="3">
        <f>_xlfn.IFNA(VLOOKUP($A64,compare_all!$A$2:$L$325,5,FALSE),0)</f>
        <v>1083.5</v>
      </c>
      <c r="F64" s="3">
        <f>_xlfn.IFNA(VLOOKUP($A64,compare_all!$A$2:$L$325,6,FALSE),0)</f>
        <v>914</v>
      </c>
      <c r="G64" s="3">
        <f>_xlfn.IFNA(VLOOKUP($A64,compare_all!$A$2:$L$325,7,FALSE),0)</f>
        <v>4560</v>
      </c>
      <c r="H64" s="3">
        <f>_xlfn.IFNA(VLOOKUP($A64,compare_all!$A$2:$L$325,8,FALSE),0)</f>
        <v>2224</v>
      </c>
      <c r="I64" s="3">
        <f>_xlfn.IFNA(VLOOKUP($A64,compare_all!$A$2:$L$325,9,FALSE),0)</f>
        <v>2135</v>
      </c>
      <c r="J64" s="3">
        <f>_xlfn.IFNA(VLOOKUP($A64,compare_all!$A$2:$L$325,10,FALSE),0)</f>
        <v>1044</v>
      </c>
      <c r="K64" s="3">
        <f>_xlfn.IFNA(VLOOKUP($A64,compare_all!$A$2:$L$325,11,FALSE),0)</f>
        <v>0</v>
      </c>
      <c r="L64" s="3">
        <f>_xlfn.IFNA(VLOOKUP($A64,compare_all!$A$2:$L$325,12,FALSE),0)</f>
        <v>5403</v>
      </c>
      <c r="M64" s="2">
        <f t="shared" si="1"/>
        <v>-0.18486842105263157</v>
      </c>
      <c r="N64" s="19">
        <f>VLOOKUP($A64,transit_line_attrs!$N$1:$O$626,2,FALSE)</f>
        <v>1</v>
      </c>
      <c r="O64">
        <v>31000</v>
      </c>
    </row>
    <row r="65" spans="1:15" x14ac:dyDescent="0.25">
      <c r="A65" t="s">
        <v>236</v>
      </c>
      <c r="B65" t="str">
        <f>_xlfn.IFNA(VLOOKUP(A65,bkrcast_1530to1830!$F$1:$H$630,3,FALSE),"-")</f>
        <v>ExpBus</v>
      </c>
      <c r="C65" s="3">
        <f>_xlfn.IFNA(VLOOKUP($A65,compare_all!$A$2:$L$325,3,FALSE),0)</f>
        <v>1364</v>
      </c>
      <c r="D65" s="3">
        <f>_xlfn.IFNA(VLOOKUP($A65,compare_all!$A$2:$L$325,4,FALSE),0)</f>
        <v>2039</v>
      </c>
      <c r="E65" s="3">
        <f>_xlfn.IFNA(VLOOKUP($A65,compare_all!$A$2:$L$325,5,FALSE),0)</f>
        <v>1198</v>
      </c>
      <c r="F65" s="3">
        <f>_xlfn.IFNA(VLOOKUP($A65,compare_all!$A$2:$L$325,6,FALSE),0)</f>
        <v>525</v>
      </c>
      <c r="G65" s="3">
        <f>_xlfn.IFNA(VLOOKUP($A65,compare_all!$A$2:$L$325,7,FALSE),0)</f>
        <v>5126</v>
      </c>
      <c r="H65" s="3">
        <f>_xlfn.IFNA(VLOOKUP($A65,compare_all!$A$2:$L$325,8,FALSE),0)</f>
        <v>503</v>
      </c>
      <c r="I65" s="3">
        <f>_xlfn.IFNA(VLOOKUP($A65,compare_all!$A$2:$L$325,9,FALSE),0)</f>
        <v>996</v>
      </c>
      <c r="J65" s="3">
        <f>_xlfn.IFNA(VLOOKUP($A65,compare_all!$A$2:$L$325,10,FALSE),0)</f>
        <v>654</v>
      </c>
      <c r="K65" s="3">
        <f>_xlfn.IFNA(VLOOKUP($A65,compare_all!$A$2:$L$325,11,FALSE),0)</f>
        <v>0</v>
      </c>
      <c r="L65" s="3">
        <f>_xlfn.IFNA(VLOOKUP($A65,compare_all!$A$2:$L$325,12,FALSE),0)</f>
        <v>2153</v>
      </c>
      <c r="M65" s="2">
        <f t="shared" si="1"/>
        <v>0.57998439328911433</v>
      </c>
      <c r="N65" s="19">
        <f>VLOOKUP($A65,transit_line_attrs!$N$1:$O$626,2,FALSE)</f>
        <v>1</v>
      </c>
      <c r="O65">
        <v>31500</v>
      </c>
    </row>
    <row r="66" spans="1:15" x14ac:dyDescent="0.25">
      <c r="A66" t="s">
        <v>217</v>
      </c>
      <c r="B66" t="str">
        <f>_xlfn.IFNA(VLOOKUP(A66,bkrcast_1530to1830!$F$1:$H$630,3,FALSE),"-")</f>
        <v>LocalBus</v>
      </c>
      <c r="C66" s="3">
        <f>_xlfn.IFNA(VLOOKUP($A66,compare_all!$A$2:$L$325,3,FALSE),0)</f>
        <v>1487</v>
      </c>
      <c r="D66" s="3">
        <f>_xlfn.IFNA(VLOOKUP($A66,compare_all!$A$2:$L$325,4,FALSE),0)</f>
        <v>2544</v>
      </c>
      <c r="E66" s="3">
        <f>_xlfn.IFNA(VLOOKUP($A66,compare_all!$A$2:$L$325,5,FALSE),0)</f>
        <v>1551.5</v>
      </c>
      <c r="F66" s="3">
        <f>_xlfn.IFNA(VLOOKUP($A66,compare_all!$A$2:$L$325,6,FALSE),0)</f>
        <v>773.5</v>
      </c>
      <c r="G66" s="3">
        <f>_xlfn.IFNA(VLOOKUP($A66,compare_all!$A$2:$L$325,7,FALSE),0)</f>
        <v>6356</v>
      </c>
      <c r="H66" s="3">
        <f>_xlfn.IFNA(VLOOKUP($A66,compare_all!$A$2:$L$325,8,FALSE),0)</f>
        <v>3159</v>
      </c>
      <c r="I66" s="3">
        <f>_xlfn.IFNA(VLOOKUP($A66,compare_all!$A$2:$L$325,9,FALSE),0)</f>
        <v>4404</v>
      </c>
      <c r="J66" s="3">
        <f>_xlfn.IFNA(VLOOKUP($A66,compare_all!$A$2:$L$325,10,FALSE),0)</f>
        <v>3294</v>
      </c>
      <c r="K66" s="3">
        <f>_xlfn.IFNA(VLOOKUP($A66,compare_all!$A$2:$L$325,11,FALSE),0)</f>
        <v>0</v>
      </c>
      <c r="L66" s="3">
        <f>_xlfn.IFNA(VLOOKUP($A66,compare_all!$A$2:$L$325,12,FALSE),0)</f>
        <v>10857</v>
      </c>
      <c r="M66" s="2">
        <f t="shared" si="1"/>
        <v>-0.70814977973568283</v>
      </c>
      <c r="N66" s="19">
        <f>VLOOKUP($A66,transit_line_attrs!$N$1:$O$626,2,FALSE)</f>
        <v>1</v>
      </c>
      <c r="O66">
        <v>32000</v>
      </c>
    </row>
    <row r="67" spans="1:15" x14ac:dyDescent="0.25">
      <c r="A67" t="s">
        <v>211</v>
      </c>
      <c r="B67" t="str">
        <f>_xlfn.IFNA(VLOOKUP(A67,bkrcast_1530to1830!$F$1:$H$630,3,FALSE),"-")</f>
        <v>LocalBus</v>
      </c>
      <c r="C67" s="3">
        <f>_xlfn.IFNA(VLOOKUP($A67,compare_all!$A$2:$L$325,3,FALSE),0)</f>
        <v>1745</v>
      </c>
      <c r="D67" s="3">
        <f>_xlfn.IFNA(VLOOKUP($A67,compare_all!$A$2:$L$325,4,FALSE),0)</f>
        <v>2018</v>
      </c>
      <c r="E67" s="3">
        <f>_xlfn.IFNA(VLOOKUP($A67,compare_all!$A$2:$L$325,5,FALSE),0)</f>
        <v>1677</v>
      </c>
      <c r="F67" s="3">
        <f>_xlfn.IFNA(VLOOKUP($A67,compare_all!$A$2:$L$325,6,FALSE),0)</f>
        <v>932</v>
      </c>
      <c r="G67" s="3">
        <f>_xlfn.IFNA(VLOOKUP($A67,compare_all!$A$2:$L$325,7,FALSE),0)</f>
        <v>6372</v>
      </c>
      <c r="H67" s="3">
        <f>_xlfn.IFNA(VLOOKUP($A67,compare_all!$A$2:$L$325,8,FALSE),0)</f>
        <v>2473</v>
      </c>
      <c r="I67" s="3">
        <f>_xlfn.IFNA(VLOOKUP($A67,compare_all!$A$2:$L$325,9,FALSE),0)</f>
        <v>3025</v>
      </c>
      <c r="J67" s="3">
        <f>_xlfn.IFNA(VLOOKUP($A67,compare_all!$A$2:$L$325,10,FALSE),0)</f>
        <v>2391</v>
      </c>
      <c r="K67" s="3">
        <f>_xlfn.IFNA(VLOOKUP($A67,compare_all!$A$2:$L$325,11,FALSE),0)</f>
        <v>0</v>
      </c>
      <c r="L67" s="3">
        <f>_xlfn.IFNA(VLOOKUP($A67,compare_all!$A$2:$L$325,12,FALSE),0)</f>
        <v>7889</v>
      </c>
      <c r="M67" s="2">
        <f t="shared" si="1"/>
        <v>-0.23807281858129314</v>
      </c>
      <c r="N67" s="19">
        <f>VLOOKUP($A67,transit_line_attrs!$N$1:$O$626,2,FALSE)</f>
        <v>1</v>
      </c>
      <c r="O67">
        <v>32500</v>
      </c>
    </row>
    <row r="68" spans="1:15" x14ac:dyDescent="0.25">
      <c r="A68" t="s">
        <v>312</v>
      </c>
      <c r="B68" t="str">
        <f>_xlfn.IFNA(VLOOKUP(A68,bkrcast_1530to1830!$F$1:$H$630,3,FALSE),"-")</f>
        <v>LocalBus</v>
      </c>
      <c r="C68" s="3">
        <f>_xlfn.IFNA(VLOOKUP($A68,compare_all!$A$2:$L$325,3,FALSE),0)</f>
        <v>2698</v>
      </c>
      <c r="D68" s="3">
        <f>_xlfn.IFNA(VLOOKUP($A68,compare_all!$A$2:$L$325,4,FALSE),0)</f>
        <v>2558.5</v>
      </c>
      <c r="E68" s="3">
        <f>_xlfn.IFNA(VLOOKUP($A68,compare_all!$A$2:$L$325,5,FALSE),0)</f>
        <v>2477.5</v>
      </c>
      <c r="F68" s="3">
        <f>_xlfn.IFNA(VLOOKUP($A68,compare_all!$A$2:$L$325,6,FALSE),0)</f>
        <v>1303</v>
      </c>
      <c r="G68" s="3">
        <f>_xlfn.IFNA(VLOOKUP($A68,compare_all!$A$2:$L$325,7,FALSE),0)</f>
        <v>9037</v>
      </c>
      <c r="H68" s="3">
        <f>_xlfn.IFNA(VLOOKUP($A68,compare_all!$A$2:$L$325,8,FALSE),0)</f>
        <v>4133</v>
      </c>
      <c r="I68" s="3">
        <f>_xlfn.IFNA(VLOOKUP($A68,compare_all!$A$2:$L$325,9,FALSE),0)</f>
        <v>4066</v>
      </c>
      <c r="J68" s="3">
        <f>_xlfn.IFNA(VLOOKUP($A68,compare_all!$A$2:$L$325,10,FALSE),0)</f>
        <v>3243</v>
      </c>
      <c r="K68" s="3">
        <f>_xlfn.IFNA(VLOOKUP($A68,compare_all!$A$2:$L$325,11,FALSE),0)</f>
        <v>0</v>
      </c>
      <c r="L68" s="3">
        <f>_xlfn.IFNA(VLOOKUP($A68,compare_all!$A$2:$L$325,12,FALSE),0)</f>
        <v>11442</v>
      </c>
      <c r="M68" s="2">
        <f t="shared" ref="M68:M69" si="2">(G68-L68)/G68</f>
        <v>-0.26612813986942568</v>
      </c>
      <c r="N68" s="19">
        <f>VLOOKUP($A68,transit_line_attrs!$N$1:$O$626,2,FALSE)</f>
        <v>1</v>
      </c>
      <c r="O68">
        <v>33000</v>
      </c>
    </row>
    <row r="69" spans="1:15" x14ac:dyDescent="0.25">
      <c r="A69" t="s">
        <v>313</v>
      </c>
      <c r="B69" t="str">
        <f>_xlfn.IFNA(VLOOKUP(A69,bkrcast_1530to1830!$F$1:$H$630,3,FALSE),"-")</f>
        <v>LocalBus</v>
      </c>
      <c r="C69" s="3">
        <f>_xlfn.IFNA(VLOOKUP($A69,compare_all!$A$2:$L$325,3,FALSE),0)</f>
        <v>2623</v>
      </c>
      <c r="D69" s="3">
        <f>_xlfn.IFNA(VLOOKUP($A69,compare_all!$A$2:$L$325,4,FALSE),0)</f>
        <v>2556.5</v>
      </c>
      <c r="E69" s="3">
        <f>_xlfn.IFNA(VLOOKUP($A69,compare_all!$A$2:$L$325,5,FALSE),0)</f>
        <v>2849.5</v>
      </c>
      <c r="F69" s="3">
        <f>_xlfn.IFNA(VLOOKUP($A69,compare_all!$A$2:$L$325,6,FALSE),0)</f>
        <v>1463</v>
      </c>
      <c r="G69" s="3">
        <f>_xlfn.IFNA(VLOOKUP($A69,compare_all!$A$2:$L$325,7,FALSE),0)</f>
        <v>9492</v>
      </c>
      <c r="H69" s="3">
        <f>_xlfn.IFNA(VLOOKUP($A69,compare_all!$A$2:$L$325,8,FALSE),0)</f>
        <v>2320</v>
      </c>
      <c r="I69" s="3">
        <f>_xlfn.IFNA(VLOOKUP($A69,compare_all!$A$2:$L$325,9,FALSE),0)</f>
        <v>2398</v>
      </c>
      <c r="J69" s="3">
        <f>_xlfn.IFNA(VLOOKUP($A69,compare_all!$A$2:$L$325,10,FALSE),0)</f>
        <v>2563</v>
      </c>
      <c r="K69" s="3">
        <f>_xlfn.IFNA(VLOOKUP($A69,compare_all!$A$2:$L$325,11,FALSE),0)</f>
        <v>969</v>
      </c>
      <c r="L69" s="3">
        <f>_xlfn.IFNA(VLOOKUP($A69,compare_all!$A$2:$L$325,12,FALSE),0)</f>
        <v>8250</v>
      </c>
      <c r="M69" s="2">
        <f t="shared" si="2"/>
        <v>0.13084702907711757</v>
      </c>
      <c r="N69" s="19">
        <f>VLOOKUP($A69,transit_line_attrs!$N$1:$O$626,2,FALSE)</f>
        <v>1</v>
      </c>
      <c r="O69">
        <v>33500</v>
      </c>
    </row>
    <row r="70" spans="1:15" x14ac:dyDescent="0.25">
      <c r="A70" s="10" t="s">
        <v>1116</v>
      </c>
      <c r="B70" s="15"/>
      <c r="C70" s="7">
        <f t="shared" ref="C70:L70" si="3">SUM(C3:C69)</f>
        <v>26809</v>
      </c>
      <c r="D70" s="8">
        <f t="shared" si="3"/>
        <v>26016.5</v>
      </c>
      <c r="E70" s="8">
        <f t="shared" si="3"/>
        <v>25516.5</v>
      </c>
      <c r="F70" s="8">
        <f t="shared" si="3"/>
        <v>11467</v>
      </c>
      <c r="G70" s="9">
        <f t="shared" si="3"/>
        <v>89809</v>
      </c>
      <c r="H70" s="7">
        <f t="shared" si="3"/>
        <v>30714</v>
      </c>
      <c r="I70" s="8">
        <f t="shared" si="3"/>
        <v>31584</v>
      </c>
      <c r="J70" s="8">
        <f t="shared" si="3"/>
        <v>29590</v>
      </c>
      <c r="K70" s="8">
        <f t="shared" si="3"/>
        <v>1435</v>
      </c>
      <c r="L70" s="9">
        <f t="shared" si="3"/>
        <v>93323</v>
      </c>
      <c r="M70" s="2">
        <f t="shared" ref="M70" si="4">(G70-L70)/G70</f>
        <v>-3.9127481655513364E-2</v>
      </c>
      <c r="N70" s="2"/>
    </row>
  </sheetData>
  <mergeCells count="5">
    <mergeCell ref="C1:G1"/>
    <mergeCell ref="H1:L1"/>
    <mergeCell ref="T1:X1"/>
    <mergeCell ref="Y1:AC1"/>
    <mergeCell ref="AD1:AE1"/>
  </mergeCells>
  <pageMargins left="0.7" right="0.7" top="0.75" bottom="0.75" header="0.3" footer="0.3"/>
  <pageSetup orientation="portrait" r:id="rId1"/>
  <drawing r:id="rId2"/>
</worksheet>
</file>