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len\Desktop\workspace\workfile\锐安项目文档\bi\"/>
    </mc:Choice>
  </mc:AlternateContent>
  <bookViews>
    <workbookView xWindow="-120" yWindow="-120" windowWidth="20730" windowHeight="11160"/>
  </bookViews>
  <sheets>
    <sheet name="合同总额分析" sheetId="1" r:id="rId1"/>
    <sheet name="业绩总额分析" sheetId="2" r:id="rId2"/>
    <sheet name="回款分析" sheetId="5" r:id="rId3"/>
    <sheet name="完工验收分析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6" i="4" l="1"/>
  <c r="M6" i="4"/>
  <c r="M5" i="4"/>
  <c r="L5" i="4"/>
  <c r="M4" i="4"/>
  <c r="L4" i="4"/>
  <c r="D4" i="4"/>
  <c r="D5" i="4"/>
  <c r="D6" i="4"/>
  <c r="D7" i="4"/>
  <c r="D8" i="4"/>
  <c r="D9" i="4"/>
  <c r="D10" i="4"/>
  <c r="D11" i="4"/>
  <c r="D12" i="4"/>
  <c r="D13" i="4"/>
  <c r="D14" i="4"/>
  <c r="E4" i="4"/>
  <c r="E5" i="4"/>
  <c r="E6" i="4"/>
  <c r="E7" i="4"/>
  <c r="E8" i="4"/>
  <c r="E9" i="4"/>
  <c r="E10" i="4"/>
  <c r="E11" i="4"/>
  <c r="E12" i="4"/>
  <c r="E13" i="4"/>
  <c r="E14" i="4"/>
  <c r="C4" i="4"/>
  <c r="C5" i="4"/>
  <c r="C6" i="4"/>
  <c r="C7" i="4"/>
  <c r="C8" i="4"/>
  <c r="C9" i="4"/>
  <c r="C10" i="4"/>
  <c r="C11" i="4"/>
  <c r="C12" i="4"/>
  <c r="C13" i="4"/>
  <c r="C1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I4" i="4"/>
  <c r="H4" i="4"/>
  <c r="G5" i="4"/>
  <c r="G6" i="4"/>
  <c r="G7" i="4"/>
  <c r="G8" i="4"/>
  <c r="G9" i="4"/>
  <c r="G10" i="4"/>
  <c r="G11" i="4"/>
  <c r="G12" i="4"/>
  <c r="G13" i="4"/>
  <c r="G4" i="4"/>
  <c r="F4" i="4"/>
  <c r="F5" i="4"/>
  <c r="F6" i="4"/>
  <c r="F7" i="4"/>
  <c r="F8" i="4"/>
  <c r="F9" i="4"/>
  <c r="F10" i="4"/>
  <c r="F11" i="4"/>
  <c r="F12" i="4"/>
  <c r="F13" i="4"/>
  <c r="J14" i="5"/>
  <c r="K14" i="5"/>
  <c r="L14" i="5"/>
  <c r="J13" i="5"/>
  <c r="K13" i="5"/>
  <c r="L13" i="5"/>
  <c r="J12" i="5"/>
  <c r="K12" i="5"/>
  <c r="L12" i="5"/>
  <c r="J11" i="5"/>
  <c r="K11" i="5"/>
  <c r="L11" i="5"/>
  <c r="J10" i="5"/>
  <c r="K10" i="5"/>
  <c r="L10" i="5"/>
  <c r="J9" i="5"/>
  <c r="K9" i="5"/>
  <c r="L9" i="5"/>
  <c r="D5" i="5"/>
  <c r="D6" i="5"/>
  <c r="D7" i="5"/>
  <c r="D8" i="5"/>
  <c r="D9" i="5"/>
  <c r="C5" i="5"/>
  <c r="C6" i="5"/>
  <c r="C7" i="5"/>
  <c r="C8" i="5"/>
  <c r="C9" i="5"/>
  <c r="J8" i="5"/>
  <c r="K8" i="5"/>
  <c r="L8" i="5"/>
  <c r="F5" i="5"/>
  <c r="F6" i="5"/>
  <c r="F7" i="5"/>
  <c r="F8" i="5"/>
  <c r="E8" i="5"/>
  <c r="J7" i="5"/>
  <c r="K7" i="5"/>
  <c r="L7" i="5"/>
  <c r="E7" i="5"/>
  <c r="P6" i="5"/>
  <c r="O6" i="5"/>
  <c r="J6" i="5"/>
  <c r="K6" i="5"/>
  <c r="L6" i="5"/>
  <c r="E6" i="5"/>
  <c r="P5" i="5"/>
  <c r="O5" i="5"/>
  <c r="J5" i="5"/>
  <c r="K5" i="5"/>
  <c r="L5" i="5"/>
  <c r="E5" i="5"/>
  <c r="E6" i="2"/>
  <c r="E7" i="2"/>
  <c r="E8" i="2"/>
  <c r="E5" i="2"/>
  <c r="P6" i="2"/>
  <c r="O6" i="2"/>
  <c r="P5" i="2"/>
  <c r="O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5" i="2"/>
  <c r="K5" i="2"/>
  <c r="L5" i="2"/>
  <c r="F5" i="2"/>
  <c r="F6" i="2"/>
  <c r="F7" i="2"/>
  <c r="F8" i="2"/>
  <c r="D5" i="2"/>
  <c r="D6" i="2"/>
  <c r="D7" i="2"/>
  <c r="D8" i="2"/>
  <c r="D9" i="2"/>
  <c r="C5" i="2"/>
  <c r="C6" i="2"/>
  <c r="C7" i="2"/>
  <c r="C8" i="2"/>
  <c r="C9" i="2"/>
  <c r="H5" i="1"/>
  <c r="K6" i="1"/>
  <c r="K7" i="1"/>
  <c r="K8" i="1"/>
  <c r="K9" i="1"/>
  <c r="K10" i="1"/>
  <c r="K11" i="1"/>
  <c r="K12" i="1"/>
  <c r="K13" i="1"/>
  <c r="K14" i="1"/>
  <c r="K5" i="1"/>
  <c r="D5" i="1"/>
  <c r="D6" i="1"/>
  <c r="D7" i="1"/>
  <c r="D8" i="1"/>
  <c r="D9" i="1"/>
  <c r="D10" i="1"/>
  <c r="D11" i="1"/>
  <c r="D12" i="1"/>
  <c r="D13" i="1"/>
  <c r="D14" i="1"/>
  <c r="D15" i="1"/>
  <c r="C5" i="1"/>
  <c r="C6" i="1"/>
  <c r="C7" i="1"/>
  <c r="C8" i="1"/>
  <c r="C9" i="1"/>
  <c r="C10" i="1"/>
  <c r="C11" i="1"/>
  <c r="C12" i="1"/>
  <c r="C13" i="1"/>
  <c r="C14" i="1"/>
  <c r="C15" i="1"/>
  <c r="G5" i="1"/>
</calcChain>
</file>

<file path=xl/sharedStrings.xml><?xml version="1.0" encoding="utf-8"?>
<sst xmlns="http://schemas.openxmlformats.org/spreadsheetml/2006/main" count="128" uniqueCount="72">
  <si>
    <t>合同总额可分析相关数据有合同总额，预计合同金额（从销售立项表中取数）</t>
    <phoneticPr fontId="1" type="noConversion"/>
  </si>
  <si>
    <t>可分析相关维度有年份，大数据二级立项（可能），可进行同期合同金额比较，必须分析项为部门</t>
    <phoneticPr fontId="1" type="noConversion"/>
  </si>
  <si>
    <t>2019年合同总额</t>
    <phoneticPr fontId="1" type="noConversion"/>
  </si>
  <si>
    <t>2018年同期合同总额</t>
    <phoneticPr fontId="1" type="noConversion"/>
  </si>
  <si>
    <t>1部门</t>
    <phoneticPr fontId="1" type="noConversion"/>
  </si>
  <si>
    <t>2部门</t>
    <phoneticPr fontId="1" type="noConversion"/>
  </si>
  <si>
    <t>3部门</t>
  </si>
  <si>
    <t>4部门</t>
  </si>
  <si>
    <t>5部门</t>
  </si>
  <si>
    <t>6部门</t>
  </si>
  <si>
    <t>7部门</t>
  </si>
  <si>
    <t>8部门</t>
  </si>
  <si>
    <t>9部门</t>
  </si>
  <si>
    <t>10部门</t>
  </si>
  <si>
    <t>合同总额</t>
  </si>
  <si>
    <t>合同总额</t>
    <phoneticPr fontId="1" type="noConversion"/>
  </si>
  <si>
    <t>年度</t>
    <phoneticPr fontId="1" type="noConversion"/>
  </si>
  <si>
    <t>1大数据</t>
    <phoneticPr fontId="1" type="noConversion"/>
  </si>
  <si>
    <t>2大数据</t>
  </si>
  <si>
    <t>3大数据</t>
  </si>
  <si>
    <t>4大数据</t>
  </si>
  <si>
    <t>5大数据</t>
  </si>
  <si>
    <t>6大数据</t>
  </si>
  <si>
    <t>7大数据</t>
  </si>
  <si>
    <t>8大数据</t>
  </si>
  <si>
    <t>9大数据</t>
  </si>
  <si>
    <t>10大数据</t>
  </si>
  <si>
    <t>11大数据</t>
  </si>
  <si>
    <t>剩余预计合同总额</t>
    <phoneticPr fontId="1" type="noConversion"/>
  </si>
  <si>
    <t>业绩分析可分析相关数据为业绩总额及业绩目标</t>
    <phoneticPr fontId="1" type="noConversion"/>
  </si>
  <si>
    <t>业绩分析可分析相关维度有季度，年度，部门，同期值，(大项目二级立项)</t>
    <phoneticPr fontId="1" type="noConversion"/>
  </si>
  <si>
    <t>一季度</t>
    <phoneticPr fontId="1" type="noConversion"/>
  </si>
  <si>
    <t>目标</t>
    <phoneticPr fontId="1" type="noConversion"/>
  </si>
  <si>
    <t>实际</t>
    <phoneticPr fontId="1" type="noConversion"/>
  </si>
  <si>
    <t>二季度</t>
    <phoneticPr fontId="1" type="noConversion"/>
  </si>
  <si>
    <t>三季度</t>
    <phoneticPr fontId="1" type="noConversion"/>
  </si>
  <si>
    <t>四季度</t>
    <phoneticPr fontId="1" type="noConversion"/>
  </si>
  <si>
    <t>当季度预计剩余完成数</t>
    <phoneticPr fontId="1" type="noConversion"/>
  </si>
  <si>
    <t>注：仪表盘展示各季度业绩完成情况，当季度预计剩余完成数为漏斗图，从上至下显示商机到实际预计完成值</t>
    <phoneticPr fontId="1" type="noConversion"/>
  </si>
  <si>
    <t>业绩总额</t>
    <phoneticPr fontId="1" type="noConversion"/>
  </si>
  <si>
    <t>业绩目标</t>
    <phoneticPr fontId="1" type="noConversion"/>
  </si>
  <si>
    <t>完成率</t>
    <phoneticPr fontId="1" type="noConversion"/>
  </si>
  <si>
    <t>2018年同期</t>
    <phoneticPr fontId="1" type="noConversion"/>
  </si>
  <si>
    <t>回款分析可分析相关数据为业绩总额及业绩目标</t>
    <phoneticPr fontId="1" type="noConversion"/>
  </si>
  <si>
    <t>回款分析可分析相关维度有季度，年度，部门，同期值，(大项目二级立项)</t>
    <phoneticPr fontId="1" type="noConversion"/>
  </si>
  <si>
    <t>回款总额</t>
    <phoneticPr fontId="1" type="noConversion"/>
  </si>
  <si>
    <t>回款目标</t>
    <phoneticPr fontId="1" type="noConversion"/>
  </si>
  <si>
    <t>可分析维度有同期情况，大数据二级立项，部门</t>
    <phoneticPr fontId="1" type="noConversion"/>
  </si>
  <si>
    <t>完工及验收可分析数据为，总项目数，完工项目数，验收项目数，存量数据及逾期存量数据</t>
    <phoneticPr fontId="1" type="noConversion"/>
  </si>
  <si>
    <t>总项目数</t>
    <phoneticPr fontId="1" type="noConversion"/>
  </si>
  <si>
    <t>完工项目数</t>
    <phoneticPr fontId="1" type="noConversion"/>
  </si>
  <si>
    <t>验收项目数</t>
    <phoneticPr fontId="1" type="noConversion"/>
  </si>
  <si>
    <t>完工完成率</t>
    <phoneticPr fontId="1" type="noConversion"/>
  </si>
  <si>
    <t>验收完成率</t>
    <phoneticPr fontId="1" type="noConversion"/>
  </si>
  <si>
    <t>逾期存量数据</t>
    <phoneticPr fontId="1" type="noConversion"/>
  </si>
  <si>
    <t>未逾期存量数据</t>
    <phoneticPr fontId="1" type="noConversion"/>
  </si>
  <si>
    <t>2大数据</t>
    <phoneticPr fontId="1" type="noConversion"/>
  </si>
  <si>
    <t>注：完工及验收项目数按仪表图出</t>
    <phoneticPr fontId="1" type="noConversion"/>
  </si>
  <si>
    <t>2018年</t>
    <phoneticPr fontId="1" type="noConversion"/>
  </si>
  <si>
    <t>2019年</t>
    <phoneticPr fontId="1" type="noConversion"/>
  </si>
  <si>
    <t>大项目二级立项对合同额进行排序即可</t>
    <phoneticPr fontId="1" type="noConversion"/>
  </si>
  <si>
    <t>合同总额区间的分析： 数量，数量占比（待定），合同总额</t>
    <phoneticPr fontId="1" type="noConversion"/>
  </si>
  <si>
    <t>去掉</t>
    <phoneticPr fontId="1" type="noConversion"/>
  </si>
  <si>
    <t>漏斗图数据来源</t>
    <phoneticPr fontId="1" type="noConversion"/>
  </si>
  <si>
    <t>年度回款情况</t>
    <phoneticPr fontId="1" type="noConversion"/>
  </si>
  <si>
    <t>关于部门同期都不要</t>
    <phoneticPr fontId="1" type="noConversion"/>
  </si>
  <si>
    <t>同比分析只按总数对比，维度是季度和年度</t>
    <phoneticPr fontId="1" type="noConversion"/>
  </si>
  <si>
    <t>回款</t>
    <phoneticPr fontId="1" type="noConversion"/>
  </si>
  <si>
    <t>老系统立项报告中心，销售项目立项，是否签单，预计签单时间，转化率</t>
    <phoneticPr fontId="1" type="noConversion"/>
  </si>
  <si>
    <t>年度趋势 ，同比按年度度总数分析</t>
    <phoneticPr fontId="1" type="noConversion"/>
  </si>
  <si>
    <t>滞后模块。</t>
    <phoneticPr fontId="1" type="noConversion"/>
  </si>
  <si>
    <t>合同总额对地区关注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</si>
</sst>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部门同期合同总额对比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4289484456644753"/>
          <c:y val="8.4656201881002771E-2"/>
          <c:w val="0.54245178068337785"/>
          <c:h val="0.672033503158670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合同总额分析!$C$4</c:f>
              <c:strCache>
                <c:ptCount val="1"/>
                <c:pt idx="0">
                  <c:v>2019年合同总额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合同总额分析!$B$5:$B$14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合同总额分析!$C$5:$C$14</c:f>
              <c:numCache>
                <c:formatCode>General</c:formatCode>
                <c:ptCount val="10"/>
                <c:pt idx="0">
                  <c:v>73</c:v>
                </c:pt>
                <c:pt idx="1">
                  <c:v>131</c:v>
                </c:pt>
                <c:pt idx="2">
                  <c:v>127</c:v>
                </c:pt>
                <c:pt idx="3">
                  <c:v>96</c:v>
                </c:pt>
                <c:pt idx="4">
                  <c:v>146</c:v>
                </c:pt>
                <c:pt idx="5">
                  <c:v>131</c:v>
                </c:pt>
                <c:pt idx="6">
                  <c:v>207</c:v>
                </c:pt>
                <c:pt idx="7">
                  <c:v>70</c:v>
                </c:pt>
                <c:pt idx="8">
                  <c:v>195</c:v>
                </c:pt>
                <c:pt idx="9">
                  <c:v>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1F-4170-B91A-AD8F5DD9F217}"/>
            </c:ext>
          </c:extLst>
        </c:ser>
        <c:ser>
          <c:idx val="1"/>
          <c:order val="1"/>
          <c:tx>
            <c:strRef>
              <c:f>合同总额分析!$D$4</c:f>
              <c:strCache>
                <c:ptCount val="1"/>
                <c:pt idx="0">
                  <c:v>2018年同期合同总额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合同总额分析!$B$5:$B$14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合同总额分析!$D$5:$D$14</c:f>
              <c:numCache>
                <c:formatCode>General</c:formatCode>
                <c:ptCount val="10"/>
                <c:pt idx="0">
                  <c:v>77</c:v>
                </c:pt>
                <c:pt idx="1">
                  <c:v>140</c:v>
                </c:pt>
                <c:pt idx="2">
                  <c:v>84</c:v>
                </c:pt>
                <c:pt idx="3">
                  <c:v>64</c:v>
                </c:pt>
                <c:pt idx="4">
                  <c:v>204</c:v>
                </c:pt>
                <c:pt idx="5">
                  <c:v>110</c:v>
                </c:pt>
                <c:pt idx="6">
                  <c:v>174</c:v>
                </c:pt>
                <c:pt idx="7">
                  <c:v>185</c:v>
                </c:pt>
                <c:pt idx="8">
                  <c:v>64</c:v>
                </c:pt>
                <c:pt idx="9">
                  <c:v>164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1F-4170-B91A-AD8F5DD9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20083888"/>
        <c:axId val="1809815424"/>
      </c:barChart>
      <c:catAx>
        <c:axId val="172008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815424"/>
        <c:crosses val="autoZero"/>
        <c:auto val="1"/>
        <c:lblAlgn val="ctr"/>
        <c:lblOffset val="100"/>
        <c:noMultiLvlLbl val="0"/>
      </c:catAx>
      <c:valAx>
        <c:axId val="180981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2008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60362638156467"/>
          <c:y val="0.81055075575464186"/>
          <c:w val="0.55734884056924072"/>
          <c:h val="0.100468050253403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当季度剩余数预计完成数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4144543407484"/>
          <c:y val="0.26356481481481481"/>
          <c:w val="0.72860376059549936"/>
          <c:h val="0.624406167979002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业绩总额分析!$F$4</c:f>
              <c:strCache>
                <c:ptCount val="1"/>
                <c:pt idx="0">
                  <c:v>当季度预计剩余完成数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业绩总额分析!$F$5:$F$8</c:f>
              <c:numCache>
                <c:formatCode>General</c:formatCode>
                <c:ptCount val="4"/>
                <c:pt idx="0">
                  <c:v>148</c:v>
                </c:pt>
                <c:pt idx="1">
                  <c:v>44.4</c:v>
                </c:pt>
                <c:pt idx="2">
                  <c:v>8.8800000000000008</c:v>
                </c:pt>
                <c:pt idx="3">
                  <c:v>4.4400000000000004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694-4B8E-AA44-4F25C04D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9820864"/>
        <c:axId val="1809821952"/>
      </c:barChart>
      <c:catAx>
        <c:axId val="180982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821952"/>
        <c:crosses val="autoZero"/>
        <c:auto val="1"/>
        <c:lblAlgn val="ctr"/>
        <c:lblOffset val="100"/>
        <c:noMultiLvlLbl val="0"/>
      </c:catAx>
      <c:valAx>
        <c:axId val="18098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820864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7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部门业绩总额完成情况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业绩总额分析!$J$4</c:f>
              <c:strCache>
                <c:ptCount val="1"/>
                <c:pt idx="0">
                  <c:v>业绩总额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业绩总额分析!$I$5:$I$14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业绩总额分析!$J$5:$J$14</c:f>
              <c:numCache>
                <c:formatCode>General</c:formatCode>
                <c:ptCount val="10"/>
                <c:pt idx="0">
                  <c:v>88</c:v>
                </c:pt>
                <c:pt idx="1">
                  <c:v>180</c:v>
                </c:pt>
                <c:pt idx="2">
                  <c:v>186</c:v>
                </c:pt>
                <c:pt idx="3">
                  <c:v>152</c:v>
                </c:pt>
                <c:pt idx="4">
                  <c:v>87</c:v>
                </c:pt>
                <c:pt idx="5">
                  <c:v>93</c:v>
                </c:pt>
                <c:pt idx="6">
                  <c:v>199</c:v>
                </c:pt>
                <c:pt idx="7">
                  <c:v>118</c:v>
                </c:pt>
                <c:pt idx="8">
                  <c:v>183</c:v>
                </c:pt>
                <c:pt idx="9">
                  <c:v>113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F9A-4912-9858-9404971F9830}"/>
            </c:ext>
          </c:extLst>
        </c:ser>
        <c:ser>
          <c:idx val="1"/>
          <c:order val="1"/>
          <c:tx>
            <c:strRef>
              <c:f>业绩总额分析!$K$4</c:f>
              <c:strCache>
                <c:ptCount val="1"/>
                <c:pt idx="0">
                  <c:v>业绩目标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业绩总额分析!$I$5:$I$14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业绩总额分析!$K$5:$K$14</c:f>
              <c:numCache>
                <c:formatCode>General</c:formatCode>
                <c:ptCount val="10"/>
                <c:pt idx="0">
                  <c:v>122</c:v>
                </c:pt>
                <c:pt idx="1">
                  <c:v>166</c:v>
                </c:pt>
                <c:pt idx="2">
                  <c:v>143</c:v>
                </c:pt>
                <c:pt idx="3">
                  <c:v>106</c:v>
                </c:pt>
                <c:pt idx="4">
                  <c:v>117</c:v>
                </c:pt>
                <c:pt idx="5">
                  <c:v>97</c:v>
                </c:pt>
                <c:pt idx="6">
                  <c:v>133</c:v>
                </c:pt>
                <c:pt idx="7">
                  <c:v>162</c:v>
                </c:pt>
                <c:pt idx="8">
                  <c:v>205</c:v>
                </c:pt>
                <c:pt idx="9">
                  <c:v>198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F9A-4912-9858-9404971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681424"/>
        <c:axId val="1816679792"/>
      </c:barChart>
      <c:lineChart>
        <c:grouping val="standard"/>
        <c:varyColors val="0"/>
        <c:ser>
          <c:idx val="2"/>
          <c:order val="2"/>
          <c:tx>
            <c:strRef>
              <c:f>业绩总额分析!$L$4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业绩总额分析!$I$5:$I$14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业绩总额分析!$L$5:$L$14</c:f>
              <c:numCache>
                <c:formatCode>General</c:formatCode>
                <c:ptCount val="10"/>
                <c:pt idx="0">
                  <c:v>0.72131147540983609</c:v>
                </c:pt>
                <c:pt idx="1">
                  <c:v>1.0843373493975903</c:v>
                </c:pt>
                <c:pt idx="2">
                  <c:v>1.3006993006993006</c:v>
                </c:pt>
                <c:pt idx="3">
                  <c:v>1.4339622641509433</c:v>
                </c:pt>
                <c:pt idx="4">
                  <c:v>0.74358974358974361</c:v>
                </c:pt>
                <c:pt idx="5">
                  <c:v>0.95876288659793818</c:v>
                </c:pt>
                <c:pt idx="6">
                  <c:v>1.4962406015037595</c:v>
                </c:pt>
                <c:pt idx="7">
                  <c:v>0.72839506172839508</c:v>
                </c:pt>
                <c:pt idx="8">
                  <c:v>0.89268292682926831</c:v>
                </c:pt>
                <c:pt idx="9">
                  <c:v>0.57070707070707072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9A-4912-9858-9404971F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681968"/>
        <c:axId val="1816682512"/>
      </c:lineChart>
      <c:catAx>
        <c:axId val="18166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679792"/>
        <c:crosses val="autoZero"/>
        <c:auto val="1"/>
        <c:lblAlgn val="ctr"/>
        <c:lblOffset val="100"/>
        <c:noMultiLvlLbl val="0"/>
      </c:catAx>
      <c:valAx>
        <c:axId val="18166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681424"/>
        <c:crosses val="autoZero"/>
        <c:crossBetween val="between"/>
      </c:valAx>
      <c:valAx>
        <c:axId val="1816682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681968"/>
        <c:crosses val="max"/>
        <c:crossBetween val="between"/>
      </c:valAx>
      <c:catAx>
        <c:axId val="1816681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6682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业绩总额同期比</a:t>
            </a:r>
          </a:p>
        </c:rich>
      </c:tx>
      <c:layout>
        <c:manualLayout>
          <c:xMode val="edge"/>
          <c:yMode val="edge"/>
          <c:x val="0.14285714285714285"/>
          <c:y val="5.2863436123348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0244432287398617"/>
          <c:y val="0.31718305035811173"/>
          <c:w val="0.6329429710962452"/>
          <c:h val="0.325091441751932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业绩总额分析!$N$5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业绩总额分析!$O$4:$P$4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业绩总额分析!$O$5:$P$5</c:f>
              <c:numCache>
                <c:formatCode>General</c:formatCode>
                <c:ptCount val="2"/>
                <c:pt idx="0">
                  <c:v>103</c:v>
                </c:pt>
                <c:pt idx="1">
                  <c:v>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98-45E8-8766-F58D37973F22}"/>
            </c:ext>
          </c:extLst>
        </c:ser>
        <c:ser>
          <c:idx val="1"/>
          <c:order val="1"/>
          <c:tx>
            <c:strRef>
              <c:f>业绩总额分析!$N$6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业绩总额分析!$O$4:$P$4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业绩总额分析!$O$6:$P$6</c:f>
              <c:numCache>
                <c:formatCode>General</c:formatCode>
                <c:ptCount val="2"/>
                <c:pt idx="0">
                  <c:v>109</c:v>
                </c:pt>
                <c:pt idx="1">
                  <c:v>162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98-45E8-8766-F58D3797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6685776"/>
        <c:axId val="1816683600"/>
      </c:barChart>
      <c:catAx>
        <c:axId val="181668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683600"/>
        <c:crosses val="autoZero"/>
        <c:auto val="1"/>
        <c:lblAlgn val="ctr"/>
        <c:lblOffset val="100"/>
        <c:noMultiLvlLbl val="0"/>
      </c:catAx>
      <c:valAx>
        <c:axId val="181668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68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业绩总额季度同期比较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76377952755905"/>
          <c:y val="0.23582162277562194"/>
          <c:w val="0.86823622047244098"/>
          <c:h val="0.44983460799457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业绩总额分析!$D$4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业绩总额分析!$B$5:$B$8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业绩总额分析!$D$5:$D$8</c:f>
              <c:numCache>
                <c:formatCode>General</c:formatCode>
                <c:ptCount val="4"/>
                <c:pt idx="0">
                  <c:v>109</c:v>
                </c:pt>
                <c:pt idx="1">
                  <c:v>204</c:v>
                </c:pt>
                <c:pt idx="2">
                  <c:v>189</c:v>
                </c:pt>
                <c:pt idx="3">
                  <c:v>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69-4794-BB5E-1E48E63BA23F}"/>
            </c:ext>
          </c:extLst>
        </c:ser>
        <c:ser>
          <c:idx val="1"/>
          <c:order val="1"/>
          <c:tx>
            <c:strRef>
              <c:f>业绩总额分析!$E$4</c:f>
              <c:strCache>
                <c:ptCount val="1"/>
                <c:pt idx="0">
                  <c:v>2018年同期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业绩总额分析!$B$5:$B$8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业绩总额分析!$E$5:$E$8</c:f>
              <c:numCache>
                <c:formatCode>General</c:formatCode>
                <c:ptCount val="4"/>
                <c:pt idx="0">
                  <c:v>75</c:v>
                </c:pt>
                <c:pt idx="1">
                  <c:v>112</c:v>
                </c:pt>
                <c:pt idx="2">
                  <c:v>124</c:v>
                </c:pt>
                <c:pt idx="3">
                  <c:v>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369-4794-BB5E-1E48E63BA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685232"/>
        <c:axId val="1816686320"/>
      </c:barChart>
      <c:catAx>
        <c:axId val="181668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686320"/>
        <c:crosses val="autoZero"/>
        <c:auto val="1"/>
        <c:lblAlgn val="ctr"/>
        <c:lblOffset val="100"/>
        <c:noMultiLvlLbl val="0"/>
      </c:catAx>
      <c:valAx>
        <c:axId val="181668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6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回款分析!$B$5</c:f>
              <c:strCache>
                <c:ptCount val="1"/>
                <c:pt idx="0">
                  <c:v>一季度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38F-49EB-9BB8-15B91FFCCD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38F-49EB-9BB8-15B91FFCCDAB}"/>
              </c:ext>
            </c:extLst>
          </c:dPt>
          <c:cat>
            <c:strRef>
              <c:f>回款分析!$C$4:$D$4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回款分析!$C$5:$D$5</c:f>
              <c:numCache>
                <c:formatCode>General</c:formatCode>
                <c:ptCount val="2"/>
                <c:pt idx="0">
                  <c:v>103</c:v>
                </c:pt>
                <c:pt idx="1">
                  <c:v>112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38F-49EB-9BB8-15B91FFCC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回款分析!$B$6</c:f>
              <c:strCache>
                <c:ptCount val="1"/>
                <c:pt idx="0">
                  <c:v>二季度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8A5-499A-B271-3E3F2C8DA2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8A5-499A-B271-3E3F2C8DA2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8A5-499A-B271-3E3F2C8DA2E9}"/>
              </c:ext>
            </c:extLst>
          </c:dPt>
          <c:cat>
            <c:strRef>
              <c:f>回款分析!$C$4:$D$4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(回款分析!$J$10,回款分析!$C$6,回款分析!$D$6)</c:f>
              <c:numCache>
                <c:formatCode>General</c:formatCode>
                <c:ptCount val="3"/>
                <c:pt idx="0">
                  <c:v>130</c:v>
                </c:pt>
                <c:pt idx="1">
                  <c:v>194</c:v>
                </c:pt>
                <c:pt idx="2">
                  <c:v>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8A5-499A-B271-3E3F2C8DA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回款分析!$B$7</c:f>
              <c:strCache>
                <c:ptCount val="1"/>
                <c:pt idx="0">
                  <c:v>三季度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54E-47AD-B8D5-BAECF0F948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54E-47AD-B8D5-BAECF0F94890}"/>
              </c:ext>
            </c:extLst>
          </c:dPt>
          <c:cat>
            <c:strRef>
              <c:f>(回款分析!$C$4,回款分析!$D$4)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(回款分析!$C$7,回款分析!$D$7)</c:f>
              <c:numCache>
                <c:formatCode>General</c:formatCode>
                <c:ptCount val="2"/>
                <c:pt idx="0">
                  <c:v>159</c:v>
                </c:pt>
                <c:pt idx="1">
                  <c:v>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D54E-47AD-B8D5-BAECF0F94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回款分析!$B$8</c:f>
              <c:strCache>
                <c:ptCount val="1"/>
                <c:pt idx="0">
                  <c:v>四季度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319-4505-8E51-F302526728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319-4505-8E51-F30252672849}"/>
              </c:ext>
            </c:extLst>
          </c:dPt>
          <c:cat>
            <c:strRef>
              <c:f>(回款分析!$C$4,回款分析!$D$4)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(回款分析!$C$8,回款分析!$D$8)</c:f>
              <c:numCache>
                <c:formatCode>General</c:formatCode>
                <c:ptCount val="2"/>
                <c:pt idx="0">
                  <c:v>136</c:v>
                </c:pt>
                <c:pt idx="1">
                  <c:v>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319-4505-8E51-F30252672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14144543407484"/>
          <c:y val="0.26356481481481481"/>
          <c:w val="0.72860376059549936"/>
          <c:h val="0.6244061679790026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回款分析!$F$4</c:f>
              <c:strCache>
                <c:ptCount val="1"/>
                <c:pt idx="0">
                  <c:v>当季度预计剩余完成数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回款分析!$F$5:$F$8</c:f>
              <c:numCache>
                <c:formatCode>General</c:formatCode>
                <c:ptCount val="4"/>
                <c:pt idx="0">
                  <c:v>198</c:v>
                </c:pt>
                <c:pt idx="1">
                  <c:v>59.4</c:v>
                </c:pt>
                <c:pt idx="2">
                  <c:v>11.88</c:v>
                </c:pt>
                <c:pt idx="3">
                  <c:v>5.94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48-4EF8-942E-E3FB4206A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7242736"/>
        <c:axId val="1817236752"/>
      </c:barChart>
      <c:catAx>
        <c:axId val="1817242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236752"/>
        <c:crosses val="autoZero"/>
        <c:auto val="1"/>
        <c:lblAlgn val="ctr"/>
        <c:lblOffset val="100"/>
        <c:noMultiLvlLbl val="0"/>
      </c:catAx>
      <c:valAx>
        <c:axId val="181723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242736"/>
        <c:crosses val="autoZero"/>
        <c:crossBetween val="between"/>
      </c:valAx>
      <c:spPr>
        <a:noFill/>
        <a:ln>
          <a:solidFill>
            <a:schemeClr val="tx1">
              <a:lumMod val="15000"/>
              <a:lumOff val="85000"/>
              <a:alpha val="97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部门回款总额完成情况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回款分析!$J$4</c:f>
              <c:strCache>
                <c:ptCount val="1"/>
                <c:pt idx="0">
                  <c:v>回款总额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回款分析!$I$5:$I$14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回款分析!$J$5:$J$14</c:f>
              <c:numCache>
                <c:formatCode>General</c:formatCode>
                <c:ptCount val="10"/>
                <c:pt idx="0">
                  <c:v>168</c:v>
                </c:pt>
                <c:pt idx="1">
                  <c:v>105</c:v>
                </c:pt>
                <c:pt idx="2">
                  <c:v>201</c:v>
                </c:pt>
                <c:pt idx="3">
                  <c:v>85</c:v>
                </c:pt>
                <c:pt idx="4">
                  <c:v>165</c:v>
                </c:pt>
                <c:pt idx="5">
                  <c:v>130</c:v>
                </c:pt>
                <c:pt idx="6">
                  <c:v>104</c:v>
                </c:pt>
                <c:pt idx="7">
                  <c:v>200</c:v>
                </c:pt>
                <c:pt idx="8">
                  <c:v>126</c:v>
                </c:pt>
                <c:pt idx="9">
                  <c:v>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4E-4708-BE85-BC8FF82A636F}"/>
            </c:ext>
          </c:extLst>
        </c:ser>
        <c:ser>
          <c:idx val="1"/>
          <c:order val="1"/>
          <c:tx>
            <c:strRef>
              <c:f>回款分析!$K$4</c:f>
              <c:strCache>
                <c:ptCount val="1"/>
                <c:pt idx="0">
                  <c:v>回款目标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回款分析!$I$5:$I$14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回款分析!$K$5:$K$14</c:f>
              <c:numCache>
                <c:formatCode>General</c:formatCode>
                <c:ptCount val="10"/>
                <c:pt idx="0">
                  <c:v>121</c:v>
                </c:pt>
                <c:pt idx="1">
                  <c:v>164</c:v>
                </c:pt>
                <c:pt idx="2">
                  <c:v>61</c:v>
                </c:pt>
                <c:pt idx="3">
                  <c:v>208</c:v>
                </c:pt>
                <c:pt idx="4">
                  <c:v>83</c:v>
                </c:pt>
                <c:pt idx="5">
                  <c:v>204</c:v>
                </c:pt>
                <c:pt idx="6">
                  <c:v>203</c:v>
                </c:pt>
                <c:pt idx="7">
                  <c:v>202</c:v>
                </c:pt>
                <c:pt idx="8">
                  <c:v>71</c:v>
                </c:pt>
                <c:pt idx="9">
                  <c:v>202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84E-4708-BE85-BC8FF82A6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234576"/>
        <c:axId val="1817238928"/>
      </c:barChart>
      <c:lineChart>
        <c:grouping val="standard"/>
        <c:varyColors val="0"/>
        <c:ser>
          <c:idx val="2"/>
          <c:order val="2"/>
          <c:tx>
            <c:strRef>
              <c:f>回款分析!$L$4</c:f>
              <c:strCache>
                <c:ptCount val="1"/>
                <c:pt idx="0">
                  <c:v>完成率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回款分析!$I$5:$I$14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回款分析!$L$5:$L$14</c:f>
              <c:numCache>
                <c:formatCode>General</c:formatCode>
                <c:ptCount val="10"/>
                <c:pt idx="0">
                  <c:v>1.3884297520661157</c:v>
                </c:pt>
                <c:pt idx="1">
                  <c:v>0.6402439024390244</c:v>
                </c:pt>
                <c:pt idx="2">
                  <c:v>3.2950819672131146</c:v>
                </c:pt>
                <c:pt idx="3">
                  <c:v>0.40865384615384615</c:v>
                </c:pt>
                <c:pt idx="4">
                  <c:v>1.9879518072289157</c:v>
                </c:pt>
                <c:pt idx="5">
                  <c:v>0.63725490196078427</c:v>
                </c:pt>
                <c:pt idx="6">
                  <c:v>0.51231527093596063</c:v>
                </c:pt>
                <c:pt idx="7">
                  <c:v>0.99009900990099009</c:v>
                </c:pt>
                <c:pt idx="8">
                  <c:v>1.7746478873239437</c:v>
                </c:pt>
                <c:pt idx="9">
                  <c:v>0.48514851485148514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84E-4708-BE85-BC8FF82A6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236208"/>
        <c:axId val="1817243280"/>
      </c:lineChart>
      <c:catAx>
        <c:axId val="181723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238928"/>
        <c:crosses val="autoZero"/>
        <c:auto val="1"/>
        <c:lblAlgn val="ctr"/>
        <c:lblOffset val="100"/>
        <c:noMultiLvlLbl val="0"/>
      </c:catAx>
      <c:valAx>
        <c:axId val="18172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234576"/>
        <c:crosses val="autoZero"/>
        <c:crossBetween val="between"/>
      </c:valAx>
      <c:valAx>
        <c:axId val="1817243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236208"/>
        <c:crosses val="max"/>
        <c:crossBetween val="between"/>
      </c:valAx>
      <c:catAx>
        <c:axId val="181723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7243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同期合同总额对比</a:t>
            </a:r>
          </a:p>
        </c:rich>
      </c:tx>
      <c:layout>
        <c:manualLayout>
          <c:xMode val="edge"/>
          <c:yMode val="edge"/>
          <c:x val="0.30035650623885918"/>
          <c:y val="4.1884839776746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413648293963254"/>
          <c:y val="0.15261592300962379"/>
          <c:w val="0.67719685039370081"/>
          <c:h val="0.7631328375619714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(合同总额分析!$C$4,合同总额分析!$D$4)</c:f>
              <c:strCache>
                <c:ptCount val="2"/>
                <c:pt idx="0">
                  <c:v>2019年合同总额</c:v>
                </c:pt>
                <c:pt idx="1">
                  <c:v>2018年同期合同总额</c:v>
                </c:pt>
              </c:strCache>
            </c:strRef>
          </c:cat>
          <c:val>
            <c:numRef>
              <c:f>(合同总额分析!$C$15,合同总额分析!$D$15)</c:f>
              <c:numCache>
                <c:formatCode>General</c:formatCode>
                <c:ptCount val="2"/>
                <c:pt idx="0">
                  <c:v>1239</c:v>
                </c:pt>
                <c:pt idx="1">
                  <c:v>1266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B4F-4FCF-B246-97ADD5C54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9812704"/>
        <c:axId val="1809817600"/>
      </c:barChart>
      <c:catAx>
        <c:axId val="180981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817600"/>
        <c:crosses val="autoZero"/>
        <c:auto val="1"/>
        <c:lblAlgn val="ctr"/>
        <c:lblOffset val="100"/>
        <c:noMultiLvlLbl val="0"/>
      </c:catAx>
      <c:valAx>
        <c:axId val="180981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回款总额同期比</a:t>
            </a:r>
          </a:p>
        </c:rich>
      </c:tx>
      <c:layout>
        <c:manualLayout>
          <c:xMode val="edge"/>
          <c:yMode val="edge"/>
          <c:x val="0.14285714285714285"/>
          <c:y val="5.28634361233480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回款分析!$N$5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回款分析!$O$4:$P$4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回款分析!$O$5:$P$5</c:f>
              <c:numCache>
                <c:formatCode>General</c:formatCode>
                <c:ptCount val="2"/>
                <c:pt idx="0">
                  <c:v>186</c:v>
                </c:pt>
                <c:pt idx="1">
                  <c:v>190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504-418C-8CED-6474DF4A8307}"/>
            </c:ext>
          </c:extLst>
        </c:ser>
        <c:ser>
          <c:idx val="1"/>
          <c:order val="1"/>
          <c:tx>
            <c:strRef>
              <c:f>回款分析!$N$6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回款分析!$O$4:$P$4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回款分析!$O$6:$P$6</c:f>
              <c:numCache>
                <c:formatCode>General</c:formatCode>
                <c:ptCount val="2"/>
                <c:pt idx="0">
                  <c:v>154</c:v>
                </c:pt>
                <c:pt idx="1">
                  <c:v>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504-418C-8CED-6474DF4A8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7231312"/>
        <c:axId val="1817234032"/>
      </c:barChart>
      <c:catAx>
        <c:axId val="1817231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234032"/>
        <c:crosses val="autoZero"/>
        <c:auto val="1"/>
        <c:lblAlgn val="ctr"/>
        <c:lblOffset val="100"/>
        <c:noMultiLvlLbl val="0"/>
      </c:catAx>
      <c:valAx>
        <c:axId val="181723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2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回款总额季度同期比较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76377952755905"/>
          <c:y val="0.23582162277562194"/>
          <c:w val="0.86823622047244098"/>
          <c:h val="0.449834607994574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回款分析!$D$4</c:f>
              <c:strCache>
                <c:ptCount val="1"/>
                <c:pt idx="0">
                  <c:v>实际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回款分析!$B$5:$B$8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回款分析!$D$5:$D$8</c:f>
              <c:numCache>
                <c:formatCode>General</c:formatCode>
                <c:ptCount val="4"/>
                <c:pt idx="0">
                  <c:v>112</c:v>
                </c:pt>
                <c:pt idx="1">
                  <c:v>194</c:v>
                </c:pt>
                <c:pt idx="2">
                  <c:v>95</c:v>
                </c:pt>
                <c:pt idx="3">
                  <c:v>145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ED6-4446-AE39-5BA77CF8D4CF}"/>
            </c:ext>
          </c:extLst>
        </c:ser>
        <c:ser>
          <c:idx val="1"/>
          <c:order val="1"/>
          <c:tx>
            <c:strRef>
              <c:f>回款分析!$E$4</c:f>
              <c:strCache>
                <c:ptCount val="1"/>
                <c:pt idx="0">
                  <c:v>2018年同期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回款分析!$B$5:$B$8</c:f>
              <c:strCache>
                <c:ptCount val="4"/>
                <c:pt idx="0">
                  <c:v>一季度</c:v>
                </c:pt>
                <c:pt idx="1">
                  <c:v>二季度</c:v>
                </c:pt>
                <c:pt idx="2">
                  <c:v>三季度</c:v>
                </c:pt>
                <c:pt idx="3">
                  <c:v>四季度</c:v>
                </c:pt>
              </c:strCache>
            </c:strRef>
          </c:cat>
          <c:val>
            <c:numRef>
              <c:f>回款分析!$E$5:$E$8</c:f>
              <c:numCache>
                <c:formatCode>General</c:formatCode>
                <c:ptCount val="4"/>
                <c:pt idx="0">
                  <c:v>105</c:v>
                </c:pt>
                <c:pt idx="1">
                  <c:v>155</c:v>
                </c:pt>
                <c:pt idx="2">
                  <c:v>133</c:v>
                </c:pt>
                <c:pt idx="3">
                  <c:v>116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ED6-4446-AE39-5BA77CF8D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235664"/>
        <c:axId val="1817243824"/>
      </c:barChart>
      <c:catAx>
        <c:axId val="181723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243824"/>
        <c:crosses val="autoZero"/>
        <c:auto val="1"/>
        <c:lblAlgn val="ctr"/>
        <c:lblOffset val="100"/>
        <c:noMultiLvlLbl val="0"/>
      </c:catAx>
      <c:valAx>
        <c:axId val="18172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2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完工验收情况分析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完工验收分析!$C$3</c:f>
              <c:strCache>
                <c:ptCount val="1"/>
                <c:pt idx="0">
                  <c:v>总项目数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完工验收分析!$B$4:$B$13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完工验收分析!$C$4:$C$13</c:f>
              <c:numCache>
                <c:formatCode>General</c:formatCode>
                <c:ptCount val="10"/>
                <c:pt idx="0">
                  <c:v>624</c:v>
                </c:pt>
                <c:pt idx="1">
                  <c:v>498</c:v>
                </c:pt>
                <c:pt idx="2">
                  <c:v>619</c:v>
                </c:pt>
                <c:pt idx="3">
                  <c:v>461</c:v>
                </c:pt>
                <c:pt idx="4">
                  <c:v>482</c:v>
                </c:pt>
                <c:pt idx="5">
                  <c:v>748</c:v>
                </c:pt>
                <c:pt idx="6">
                  <c:v>553</c:v>
                </c:pt>
                <c:pt idx="7">
                  <c:v>682</c:v>
                </c:pt>
                <c:pt idx="8">
                  <c:v>446</c:v>
                </c:pt>
                <c:pt idx="9">
                  <c:v>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B0F-4304-9919-33C7A8ADA6FD}"/>
            </c:ext>
          </c:extLst>
        </c:ser>
        <c:ser>
          <c:idx val="1"/>
          <c:order val="1"/>
          <c:tx>
            <c:strRef>
              <c:f>完工验收分析!$D$3</c:f>
              <c:strCache>
                <c:ptCount val="1"/>
                <c:pt idx="0">
                  <c:v>完工项目数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完工验收分析!$B$4:$B$13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完工验收分析!$D$4:$D$13</c:f>
              <c:numCache>
                <c:formatCode>General</c:formatCode>
                <c:ptCount val="10"/>
                <c:pt idx="0">
                  <c:v>181</c:v>
                </c:pt>
                <c:pt idx="1">
                  <c:v>146</c:v>
                </c:pt>
                <c:pt idx="2">
                  <c:v>136</c:v>
                </c:pt>
                <c:pt idx="3">
                  <c:v>150</c:v>
                </c:pt>
                <c:pt idx="4">
                  <c:v>202</c:v>
                </c:pt>
                <c:pt idx="5">
                  <c:v>102</c:v>
                </c:pt>
                <c:pt idx="6">
                  <c:v>74</c:v>
                </c:pt>
                <c:pt idx="7">
                  <c:v>172</c:v>
                </c:pt>
                <c:pt idx="8">
                  <c:v>64</c:v>
                </c:pt>
                <c:pt idx="9">
                  <c:v>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B0F-4304-9919-33C7A8ADA6FD}"/>
            </c:ext>
          </c:extLst>
        </c:ser>
        <c:ser>
          <c:idx val="2"/>
          <c:order val="2"/>
          <c:tx>
            <c:strRef>
              <c:f>完工验收分析!$E$3</c:f>
              <c:strCache>
                <c:ptCount val="1"/>
                <c:pt idx="0">
                  <c:v>验收项目数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完工验收分析!$B$4:$B$13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完工验收分析!$E$4:$E$13</c:f>
              <c:numCache>
                <c:formatCode>General</c:formatCode>
                <c:ptCount val="10"/>
                <c:pt idx="0">
                  <c:v>74</c:v>
                </c:pt>
                <c:pt idx="1">
                  <c:v>206</c:v>
                </c:pt>
                <c:pt idx="2">
                  <c:v>138</c:v>
                </c:pt>
                <c:pt idx="3">
                  <c:v>180</c:v>
                </c:pt>
                <c:pt idx="4">
                  <c:v>198</c:v>
                </c:pt>
                <c:pt idx="5">
                  <c:v>158</c:v>
                </c:pt>
                <c:pt idx="6">
                  <c:v>167</c:v>
                </c:pt>
                <c:pt idx="7">
                  <c:v>116</c:v>
                </c:pt>
                <c:pt idx="8">
                  <c:v>146</c:v>
                </c:pt>
                <c:pt idx="9">
                  <c:v>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B0F-4304-9919-33C7A8AD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244912"/>
        <c:axId val="1817246544"/>
      </c:barChart>
      <c:lineChart>
        <c:grouping val="standard"/>
        <c:varyColors val="0"/>
        <c:ser>
          <c:idx val="3"/>
          <c:order val="3"/>
          <c:tx>
            <c:strRef>
              <c:f>完工验收分析!$F$3</c:f>
              <c:strCache>
                <c:ptCount val="1"/>
                <c:pt idx="0">
                  <c:v>完工完成率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完工验收分析!$B$4:$B$13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完工验收分析!$F$4:$F$13</c:f>
              <c:numCache>
                <c:formatCode>General</c:formatCode>
                <c:ptCount val="10"/>
                <c:pt idx="0">
                  <c:v>0.29006410256410259</c:v>
                </c:pt>
                <c:pt idx="1">
                  <c:v>0.29317269076305219</c:v>
                </c:pt>
                <c:pt idx="2">
                  <c:v>0.2197092084006462</c:v>
                </c:pt>
                <c:pt idx="3">
                  <c:v>0.32537960954446854</c:v>
                </c:pt>
                <c:pt idx="4">
                  <c:v>0.41908713692946059</c:v>
                </c:pt>
                <c:pt idx="5">
                  <c:v>0.13636363636363635</c:v>
                </c:pt>
                <c:pt idx="6">
                  <c:v>0.13381555153707053</c:v>
                </c:pt>
                <c:pt idx="7">
                  <c:v>0.25219941348973607</c:v>
                </c:pt>
                <c:pt idx="8">
                  <c:v>0.14349775784753363</c:v>
                </c:pt>
                <c:pt idx="9">
                  <c:v>0.20659971305595409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B0F-4304-9919-33C7A8ADA6FD}"/>
            </c:ext>
          </c:extLst>
        </c:ser>
        <c:ser>
          <c:idx val="4"/>
          <c:order val="4"/>
          <c:tx>
            <c:strRef>
              <c:f>完工验收分析!$G$3</c:f>
              <c:strCache>
                <c:ptCount val="1"/>
                <c:pt idx="0">
                  <c:v>验收完成率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完工验收分析!$B$4:$B$13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完工验收分析!$G$4:$G$13</c:f>
              <c:numCache>
                <c:formatCode>General</c:formatCode>
                <c:ptCount val="10"/>
                <c:pt idx="0">
                  <c:v>0.11858974358974358</c:v>
                </c:pt>
                <c:pt idx="1">
                  <c:v>0.41365461847389556</c:v>
                </c:pt>
                <c:pt idx="2">
                  <c:v>0.22294022617124395</c:v>
                </c:pt>
                <c:pt idx="3">
                  <c:v>0.39045553145336226</c:v>
                </c:pt>
                <c:pt idx="4">
                  <c:v>0.41078838174273857</c:v>
                </c:pt>
                <c:pt idx="5">
                  <c:v>0.21122994652406418</c:v>
                </c:pt>
                <c:pt idx="6">
                  <c:v>0.30198915009041594</c:v>
                </c:pt>
                <c:pt idx="7">
                  <c:v>0.17008797653958943</c:v>
                </c:pt>
                <c:pt idx="8">
                  <c:v>0.3273542600896861</c:v>
                </c:pt>
                <c:pt idx="9">
                  <c:v>0.13055954088952654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B0F-4304-9919-33C7A8ADA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7871728"/>
        <c:axId val="1817231856"/>
      </c:lineChart>
      <c:catAx>
        <c:axId val="181724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246544"/>
        <c:crosses val="autoZero"/>
        <c:auto val="1"/>
        <c:lblAlgn val="ctr"/>
        <c:lblOffset val="100"/>
        <c:noMultiLvlLbl val="0"/>
      </c:catAx>
      <c:valAx>
        <c:axId val="18172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244912"/>
        <c:crosses val="autoZero"/>
        <c:crossBetween val="between"/>
      </c:valAx>
      <c:valAx>
        <c:axId val="1817231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871728"/>
        <c:crosses val="max"/>
        <c:crossBetween val="between"/>
      </c:valAx>
      <c:catAx>
        <c:axId val="18178717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7231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存量数据对比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30603949375438017"/>
          <c:w val="0.83986351706036744"/>
          <c:h val="0.39798656058045101"/>
        </c:manualLayout>
      </c:layout>
      <c:areaChart>
        <c:grouping val="stacked"/>
        <c:varyColors val="0"/>
        <c:ser>
          <c:idx val="0"/>
          <c:order val="0"/>
          <c:tx>
            <c:strRef>
              <c:f>完工验收分析!$H$3</c:f>
              <c:strCache>
                <c:ptCount val="1"/>
                <c:pt idx="0">
                  <c:v>逾期存量数据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完工验收分析!$B$4:$B$13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完工验收分析!$H$4:$H$13</c:f>
              <c:numCache>
                <c:formatCode>General</c:formatCode>
                <c:ptCount val="10"/>
                <c:pt idx="0">
                  <c:v>780</c:v>
                </c:pt>
                <c:pt idx="1">
                  <c:v>565</c:v>
                </c:pt>
                <c:pt idx="2">
                  <c:v>746</c:v>
                </c:pt>
                <c:pt idx="3">
                  <c:v>575</c:v>
                </c:pt>
                <c:pt idx="4">
                  <c:v>418</c:v>
                </c:pt>
                <c:pt idx="5">
                  <c:v>586</c:v>
                </c:pt>
                <c:pt idx="6">
                  <c:v>673</c:v>
                </c:pt>
                <c:pt idx="7">
                  <c:v>673</c:v>
                </c:pt>
                <c:pt idx="8">
                  <c:v>433</c:v>
                </c:pt>
                <c:pt idx="9">
                  <c:v>694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CD9-45C4-AEBE-8988196C4678}"/>
            </c:ext>
          </c:extLst>
        </c:ser>
        <c:ser>
          <c:idx val="1"/>
          <c:order val="1"/>
          <c:tx>
            <c:strRef>
              <c:f>完工验收分析!$I$3</c:f>
              <c:strCache>
                <c:ptCount val="1"/>
                <c:pt idx="0">
                  <c:v>未逾期存量数据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完工验收分析!$B$4:$B$13</c:f>
              <c:strCache>
                <c:ptCount val="10"/>
                <c:pt idx="0">
                  <c:v>1部门</c:v>
                </c:pt>
                <c:pt idx="1">
                  <c:v>2部门</c:v>
                </c:pt>
                <c:pt idx="2">
                  <c:v>3部门</c:v>
                </c:pt>
                <c:pt idx="3">
                  <c:v>4部门</c:v>
                </c:pt>
                <c:pt idx="4">
                  <c:v>5部门</c:v>
                </c:pt>
                <c:pt idx="5">
                  <c:v>6部门</c:v>
                </c:pt>
                <c:pt idx="6">
                  <c:v>7部门</c:v>
                </c:pt>
                <c:pt idx="7">
                  <c:v>8部门</c:v>
                </c:pt>
                <c:pt idx="8">
                  <c:v>9部门</c:v>
                </c:pt>
                <c:pt idx="9">
                  <c:v>10部门</c:v>
                </c:pt>
              </c:strCache>
            </c:strRef>
          </c:cat>
          <c:val>
            <c:numRef>
              <c:f>完工验收分析!$I$4:$I$13</c:f>
              <c:numCache>
                <c:formatCode>General</c:formatCode>
                <c:ptCount val="10"/>
                <c:pt idx="0">
                  <c:v>670</c:v>
                </c:pt>
                <c:pt idx="1">
                  <c:v>413</c:v>
                </c:pt>
                <c:pt idx="2">
                  <c:v>478</c:v>
                </c:pt>
                <c:pt idx="3">
                  <c:v>450</c:v>
                </c:pt>
                <c:pt idx="4">
                  <c:v>656</c:v>
                </c:pt>
                <c:pt idx="5">
                  <c:v>401</c:v>
                </c:pt>
                <c:pt idx="6">
                  <c:v>617</c:v>
                </c:pt>
                <c:pt idx="7">
                  <c:v>704</c:v>
                </c:pt>
                <c:pt idx="8">
                  <c:v>769</c:v>
                </c:pt>
                <c:pt idx="9">
                  <c:v>522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CD9-45C4-AEBE-8988196C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866832"/>
        <c:axId val="1817879344"/>
      </c:areaChart>
      <c:catAx>
        <c:axId val="181786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879344"/>
        <c:crosses val="autoZero"/>
        <c:auto val="1"/>
        <c:lblAlgn val="ctr"/>
        <c:lblOffset val="100"/>
        <c:noMultiLvlLbl val="0"/>
      </c:catAx>
      <c:valAx>
        <c:axId val="18178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866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大数据二级立项对比分析</a:t>
            </a:r>
          </a:p>
        </c:rich>
      </c:tx>
      <c:layout>
        <c:manualLayout>
          <c:xMode val="edge"/>
          <c:yMode val="edge"/>
          <c:x val="0.2857142857142857"/>
          <c:y val="2.633219174740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完工验收分析!$C$3</c:f>
              <c:strCache>
                <c:ptCount val="1"/>
                <c:pt idx="0">
                  <c:v>总项目数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完工验收分析!$A$4:$A$13</c:f>
              <c:strCache>
                <c:ptCount val="10"/>
                <c:pt idx="0">
                  <c:v>1大数据</c:v>
                </c:pt>
                <c:pt idx="1">
                  <c:v>2大数据</c:v>
                </c:pt>
                <c:pt idx="2">
                  <c:v>3大数据</c:v>
                </c:pt>
                <c:pt idx="3">
                  <c:v>4大数据</c:v>
                </c:pt>
                <c:pt idx="4">
                  <c:v>5大数据</c:v>
                </c:pt>
                <c:pt idx="5">
                  <c:v>6大数据</c:v>
                </c:pt>
                <c:pt idx="6">
                  <c:v>7大数据</c:v>
                </c:pt>
                <c:pt idx="7">
                  <c:v>8大数据</c:v>
                </c:pt>
                <c:pt idx="8">
                  <c:v>9大数据</c:v>
                </c:pt>
                <c:pt idx="9">
                  <c:v>10大数据</c:v>
                </c:pt>
              </c:strCache>
            </c:strRef>
          </c:cat>
          <c:val>
            <c:numRef>
              <c:f>完工验收分析!$C$4:$C$13</c:f>
              <c:numCache>
                <c:formatCode>General</c:formatCode>
                <c:ptCount val="10"/>
                <c:pt idx="0">
                  <c:v>624</c:v>
                </c:pt>
                <c:pt idx="1">
                  <c:v>498</c:v>
                </c:pt>
                <c:pt idx="2">
                  <c:v>619</c:v>
                </c:pt>
                <c:pt idx="3">
                  <c:v>461</c:v>
                </c:pt>
                <c:pt idx="4">
                  <c:v>482</c:v>
                </c:pt>
                <c:pt idx="5">
                  <c:v>748</c:v>
                </c:pt>
                <c:pt idx="6">
                  <c:v>553</c:v>
                </c:pt>
                <c:pt idx="7">
                  <c:v>682</c:v>
                </c:pt>
                <c:pt idx="8">
                  <c:v>446</c:v>
                </c:pt>
                <c:pt idx="9">
                  <c:v>697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17-46C8-80DD-23E144BB4D92}"/>
            </c:ext>
          </c:extLst>
        </c:ser>
        <c:ser>
          <c:idx val="1"/>
          <c:order val="1"/>
          <c:tx>
            <c:strRef>
              <c:f>完工验收分析!$D$3</c:f>
              <c:strCache>
                <c:ptCount val="1"/>
                <c:pt idx="0">
                  <c:v>完工项目数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完工验收分析!$A$4:$A$13</c:f>
              <c:strCache>
                <c:ptCount val="10"/>
                <c:pt idx="0">
                  <c:v>1大数据</c:v>
                </c:pt>
                <c:pt idx="1">
                  <c:v>2大数据</c:v>
                </c:pt>
                <c:pt idx="2">
                  <c:v>3大数据</c:v>
                </c:pt>
                <c:pt idx="3">
                  <c:v>4大数据</c:v>
                </c:pt>
                <c:pt idx="4">
                  <c:v>5大数据</c:v>
                </c:pt>
                <c:pt idx="5">
                  <c:v>6大数据</c:v>
                </c:pt>
                <c:pt idx="6">
                  <c:v>7大数据</c:v>
                </c:pt>
                <c:pt idx="7">
                  <c:v>8大数据</c:v>
                </c:pt>
                <c:pt idx="8">
                  <c:v>9大数据</c:v>
                </c:pt>
                <c:pt idx="9">
                  <c:v>10大数据</c:v>
                </c:pt>
              </c:strCache>
            </c:strRef>
          </c:cat>
          <c:val>
            <c:numRef>
              <c:f>完工验收分析!$D$4:$D$13</c:f>
              <c:numCache>
                <c:formatCode>General</c:formatCode>
                <c:ptCount val="10"/>
                <c:pt idx="0">
                  <c:v>181</c:v>
                </c:pt>
                <c:pt idx="1">
                  <c:v>146</c:v>
                </c:pt>
                <c:pt idx="2">
                  <c:v>136</c:v>
                </c:pt>
                <c:pt idx="3">
                  <c:v>150</c:v>
                </c:pt>
                <c:pt idx="4">
                  <c:v>202</c:v>
                </c:pt>
                <c:pt idx="5">
                  <c:v>102</c:v>
                </c:pt>
                <c:pt idx="6">
                  <c:v>74</c:v>
                </c:pt>
                <c:pt idx="7">
                  <c:v>172</c:v>
                </c:pt>
                <c:pt idx="8">
                  <c:v>64</c:v>
                </c:pt>
                <c:pt idx="9">
                  <c:v>144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17-46C8-80DD-23E144BB4D92}"/>
            </c:ext>
          </c:extLst>
        </c:ser>
        <c:ser>
          <c:idx val="2"/>
          <c:order val="2"/>
          <c:tx>
            <c:strRef>
              <c:f>完工验收分析!$E$3</c:f>
              <c:strCache>
                <c:ptCount val="1"/>
                <c:pt idx="0">
                  <c:v>验收项目数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完工验收分析!$A$4:$A$13</c:f>
              <c:strCache>
                <c:ptCount val="10"/>
                <c:pt idx="0">
                  <c:v>1大数据</c:v>
                </c:pt>
                <c:pt idx="1">
                  <c:v>2大数据</c:v>
                </c:pt>
                <c:pt idx="2">
                  <c:v>3大数据</c:v>
                </c:pt>
                <c:pt idx="3">
                  <c:v>4大数据</c:v>
                </c:pt>
                <c:pt idx="4">
                  <c:v>5大数据</c:v>
                </c:pt>
                <c:pt idx="5">
                  <c:v>6大数据</c:v>
                </c:pt>
                <c:pt idx="6">
                  <c:v>7大数据</c:v>
                </c:pt>
                <c:pt idx="7">
                  <c:v>8大数据</c:v>
                </c:pt>
                <c:pt idx="8">
                  <c:v>9大数据</c:v>
                </c:pt>
                <c:pt idx="9">
                  <c:v>10大数据</c:v>
                </c:pt>
              </c:strCache>
            </c:strRef>
          </c:cat>
          <c:val>
            <c:numRef>
              <c:f>完工验收分析!$E$4:$E$13</c:f>
              <c:numCache>
                <c:formatCode>General</c:formatCode>
                <c:ptCount val="10"/>
                <c:pt idx="0">
                  <c:v>74</c:v>
                </c:pt>
                <c:pt idx="1">
                  <c:v>206</c:v>
                </c:pt>
                <c:pt idx="2">
                  <c:v>138</c:v>
                </c:pt>
                <c:pt idx="3">
                  <c:v>180</c:v>
                </c:pt>
                <c:pt idx="4">
                  <c:v>198</c:v>
                </c:pt>
                <c:pt idx="5">
                  <c:v>158</c:v>
                </c:pt>
                <c:pt idx="6">
                  <c:v>167</c:v>
                </c:pt>
                <c:pt idx="7">
                  <c:v>116</c:v>
                </c:pt>
                <c:pt idx="8">
                  <c:v>146</c:v>
                </c:pt>
                <c:pt idx="9">
                  <c:v>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17-46C8-80DD-23E144BB4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17880432"/>
        <c:axId val="1817870640"/>
      </c:barChart>
      <c:catAx>
        <c:axId val="1817880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870640"/>
        <c:crosses val="autoZero"/>
        <c:auto val="1"/>
        <c:lblAlgn val="ctr"/>
        <c:lblOffset val="100"/>
        <c:noMultiLvlLbl val="0"/>
      </c:catAx>
      <c:valAx>
        <c:axId val="181787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88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完工项目数分析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(完工验收分析!$C$3,完工验收分析!$D$3)</c:f>
              <c:strCache>
                <c:ptCount val="2"/>
                <c:pt idx="0">
                  <c:v>总项目数</c:v>
                </c:pt>
                <c:pt idx="1">
                  <c:v>完工项目数</c:v>
                </c:pt>
              </c:strCache>
            </c:strRef>
          </c:cat>
          <c:val>
            <c:numRef>
              <c:f>(完工验收分析!$C$14,完工验收分析!$D$14)</c:f>
              <c:numCache>
                <c:formatCode>General</c:formatCode>
                <c:ptCount val="2"/>
                <c:pt idx="0">
                  <c:v>5810</c:v>
                </c:pt>
                <c:pt idx="1">
                  <c:v>1371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64-40EE-9B6D-EB6871E41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验收项目数分析</a:t>
            </a:r>
          </a:p>
        </c:rich>
      </c:tx>
      <c:layout>
        <c:manualLayout>
          <c:xMode val="edge"/>
          <c:yMode val="edge"/>
          <c:x val="0.12962962962962962"/>
          <c:y val="7.20720720720720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(完工验收分析!$C$3,完工验收分析!$E$3)</c:f>
              <c:strCache>
                <c:ptCount val="2"/>
                <c:pt idx="0">
                  <c:v>总项目数</c:v>
                </c:pt>
                <c:pt idx="1">
                  <c:v>验收项目数</c:v>
                </c:pt>
              </c:strCache>
            </c:strRef>
          </c:cat>
          <c:val>
            <c:numRef>
              <c:f>(完工验收分析!$C$14,完工验收分析!$E$14)</c:f>
              <c:numCache>
                <c:formatCode>General</c:formatCode>
                <c:ptCount val="2"/>
                <c:pt idx="0">
                  <c:v>5810</c:v>
                </c:pt>
                <c:pt idx="1">
                  <c:v>1474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BB8-4795-8F8A-F3159350F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同期分析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完工验收分析!$L$3</c:f>
              <c:strCache>
                <c:ptCount val="1"/>
                <c:pt idx="0">
                  <c:v>2018年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完工验收分析!$K$4:$K$6</c:f>
              <c:strCache>
                <c:ptCount val="3"/>
                <c:pt idx="0">
                  <c:v>总项目数</c:v>
                </c:pt>
                <c:pt idx="1">
                  <c:v>完工项目数</c:v>
                </c:pt>
                <c:pt idx="2">
                  <c:v>验收项目数</c:v>
                </c:pt>
              </c:strCache>
            </c:strRef>
          </c:cat>
          <c:val>
            <c:numRef>
              <c:f>完工验收分析!$L$4:$L$6</c:f>
              <c:numCache>
                <c:formatCode>General</c:formatCode>
                <c:ptCount val="3"/>
                <c:pt idx="0">
                  <c:v>610</c:v>
                </c:pt>
                <c:pt idx="1">
                  <c:v>119</c:v>
                </c:pt>
                <c:pt idx="2">
                  <c:v>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91-4EFE-8516-8C65D60EB6FF}"/>
            </c:ext>
          </c:extLst>
        </c:ser>
        <c:ser>
          <c:idx val="1"/>
          <c:order val="1"/>
          <c:tx>
            <c:strRef>
              <c:f>完工验收分析!$M$3</c:f>
              <c:strCache>
                <c:ptCount val="1"/>
                <c:pt idx="0">
                  <c:v>2019年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完工验收分析!$K$4:$K$6</c:f>
              <c:strCache>
                <c:ptCount val="3"/>
                <c:pt idx="0">
                  <c:v>总项目数</c:v>
                </c:pt>
                <c:pt idx="1">
                  <c:v>完工项目数</c:v>
                </c:pt>
                <c:pt idx="2">
                  <c:v>验收项目数</c:v>
                </c:pt>
              </c:strCache>
            </c:strRef>
          </c:cat>
          <c:val>
            <c:numRef>
              <c:f>完工验收分析!$M$4:$M$6</c:f>
              <c:numCache>
                <c:formatCode>General</c:formatCode>
                <c:ptCount val="3"/>
                <c:pt idx="0">
                  <c:v>480</c:v>
                </c:pt>
                <c:pt idx="1">
                  <c:v>70</c:v>
                </c:pt>
                <c:pt idx="2">
                  <c:v>104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91-4EFE-8516-8C65D60EB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869008"/>
        <c:axId val="1817872816"/>
      </c:barChart>
      <c:catAx>
        <c:axId val="181786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872816"/>
        <c:crosses val="autoZero"/>
        <c:auto val="1"/>
        <c:lblAlgn val="ctr"/>
        <c:lblOffset val="100"/>
        <c:noMultiLvlLbl val="0"/>
      </c:catAx>
      <c:valAx>
        <c:axId val="18178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86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合同总额年度变化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59E-2"/>
          <c:y val="0.28082911257714405"/>
          <c:w val="0.89019685039370078"/>
          <c:h val="0.55197616514151948"/>
        </c:manualLayout>
      </c:layout>
      <c:lineChart>
        <c:grouping val="standard"/>
        <c:varyColors val="0"/>
        <c:ser>
          <c:idx val="0"/>
          <c:order val="0"/>
          <c:tx>
            <c:strRef>
              <c:f>合同总额分析!$K$4</c:f>
              <c:strCache>
                <c:ptCount val="1"/>
                <c:pt idx="0">
                  <c:v>合同总额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合同总额分析!$J$5:$J$14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合同总额分析!$K$5:$K$14</c:f>
              <c:numCache>
                <c:formatCode>General</c:formatCode>
                <c:ptCount val="10"/>
                <c:pt idx="0">
                  <c:v>228</c:v>
                </c:pt>
                <c:pt idx="1">
                  <c:v>388</c:v>
                </c:pt>
                <c:pt idx="2">
                  <c:v>375</c:v>
                </c:pt>
                <c:pt idx="3">
                  <c:v>348</c:v>
                </c:pt>
                <c:pt idx="4">
                  <c:v>100</c:v>
                </c:pt>
                <c:pt idx="5">
                  <c:v>194</c:v>
                </c:pt>
                <c:pt idx="6">
                  <c:v>219</c:v>
                </c:pt>
                <c:pt idx="7">
                  <c:v>305</c:v>
                </c:pt>
                <c:pt idx="8">
                  <c:v>167</c:v>
                </c:pt>
                <c:pt idx="9">
                  <c:v>206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90-4DA5-93E2-10D974616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9825760"/>
        <c:axId val="1809815968"/>
      </c:lineChart>
      <c:catAx>
        <c:axId val="18098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815968"/>
        <c:crosses val="autoZero"/>
        <c:auto val="1"/>
        <c:lblAlgn val="ctr"/>
        <c:lblOffset val="100"/>
        <c:noMultiLvlLbl val="0"/>
      </c:catAx>
      <c:valAx>
        <c:axId val="18098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82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大数据二级同期合同总额对比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051210265383496"/>
          <c:y val="0.1845301108194809"/>
          <c:w val="0.81967634413796431"/>
          <c:h val="0.6063035870516185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合同总额分析!$C$4</c:f>
              <c:strCache>
                <c:ptCount val="1"/>
                <c:pt idx="0">
                  <c:v>2019年合同总额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合同总额分析!$C$5:$C$15</c:f>
              <c:numCache>
                <c:formatCode>General</c:formatCode>
                <c:ptCount val="11"/>
                <c:pt idx="0">
                  <c:v>73</c:v>
                </c:pt>
                <c:pt idx="1">
                  <c:v>131</c:v>
                </c:pt>
                <c:pt idx="2">
                  <c:v>127</c:v>
                </c:pt>
                <c:pt idx="3">
                  <c:v>96</c:v>
                </c:pt>
                <c:pt idx="4">
                  <c:v>146</c:v>
                </c:pt>
                <c:pt idx="5">
                  <c:v>131</c:v>
                </c:pt>
                <c:pt idx="6">
                  <c:v>207</c:v>
                </c:pt>
                <c:pt idx="7">
                  <c:v>70</c:v>
                </c:pt>
                <c:pt idx="8">
                  <c:v>195</c:v>
                </c:pt>
                <c:pt idx="9">
                  <c:v>63</c:v>
                </c:pt>
                <c:pt idx="10">
                  <c:v>1239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45-4C1F-A2C4-243099DB0473}"/>
            </c:ext>
          </c:extLst>
        </c:ser>
        <c:ser>
          <c:idx val="1"/>
          <c:order val="1"/>
          <c:tx>
            <c:strRef>
              <c:f>合同总额分析!$D$4</c:f>
              <c:strCache>
                <c:ptCount val="1"/>
                <c:pt idx="0">
                  <c:v>2018年同期合同总额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合同总额分析!$D$5:$D$15</c:f>
              <c:numCache>
                <c:formatCode>General</c:formatCode>
                <c:ptCount val="11"/>
                <c:pt idx="0">
                  <c:v>77</c:v>
                </c:pt>
                <c:pt idx="1">
                  <c:v>140</c:v>
                </c:pt>
                <c:pt idx="2">
                  <c:v>84</c:v>
                </c:pt>
                <c:pt idx="3">
                  <c:v>64</c:v>
                </c:pt>
                <c:pt idx="4">
                  <c:v>204</c:v>
                </c:pt>
                <c:pt idx="5">
                  <c:v>110</c:v>
                </c:pt>
                <c:pt idx="6">
                  <c:v>174</c:v>
                </c:pt>
                <c:pt idx="7">
                  <c:v>185</c:v>
                </c:pt>
                <c:pt idx="8">
                  <c:v>64</c:v>
                </c:pt>
                <c:pt idx="9">
                  <c:v>164</c:v>
                </c:pt>
                <c:pt idx="10">
                  <c:v>1266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945-4C1F-A2C4-243099DB0473}"/>
            </c:ext>
          </c:extLst>
        </c:ser>
        <c:ser>
          <c:idx val="2"/>
          <c:order val="2"/>
          <c:tx>
            <c:strRef>
              <c:f>合同总额分析!$E$4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合同总额分析!$E$5:$E$15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945-4C1F-A2C4-243099DB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9818144"/>
        <c:axId val="1809826848"/>
      </c:barChart>
      <c:catAx>
        <c:axId val="180981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826848"/>
        <c:crosses val="autoZero"/>
        <c:auto val="1"/>
        <c:lblAlgn val="ctr"/>
        <c:lblOffset val="100"/>
        <c:noMultiLvlLbl val="0"/>
      </c:catAx>
      <c:valAx>
        <c:axId val="180982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8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合同总额分析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合同总额分析!$G$4:$H$4</c:f>
              <c:strCache>
                <c:ptCount val="2"/>
                <c:pt idx="0">
                  <c:v>合同总额</c:v>
                </c:pt>
                <c:pt idx="1">
                  <c:v>剩余预计合同总额</c:v>
                </c:pt>
              </c:strCache>
            </c:strRef>
          </c:cat>
          <c:val>
            <c:numRef>
              <c:f>合同总额分析!$G$5:$H$5</c:f>
              <c:numCache>
                <c:formatCode>General</c:formatCode>
                <c:ptCount val="2"/>
                <c:pt idx="0">
                  <c:v>280</c:v>
                </c:pt>
                <c:pt idx="1">
                  <c:v>487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CA-44B2-98C5-FF2600794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一季度完成情况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业绩总额分析!$B$5</c:f>
              <c:strCache>
                <c:ptCount val="1"/>
                <c:pt idx="0">
                  <c:v>一季度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业绩总额分析!$C$4:$D$4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业绩总额分析!$C$5:$D$5</c:f>
              <c:numCache>
                <c:formatCode>General</c:formatCode>
                <c:ptCount val="2"/>
                <c:pt idx="0">
                  <c:v>191</c:v>
                </c:pt>
                <c:pt idx="1">
                  <c:v>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696-4A73-AC0B-96357C3B6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业绩总额分析!$B$6</c:f>
              <c:strCache>
                <c:ptCount val="1"/>
                <c:pt idx="0">
                  <c:v>二季度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F4-4232-B759-0CB9F00AAD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F4-4232-B759-0CB9F00AADF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业绩总额分析!$C$4:$D$4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(业绩总额分析!$J$10,业绩总额分析!$C$6,业绩总额分析!$D$6)</c:f>
              <c:numCache>
                <c:formatCode>General</c:formatCode>
                <c:ptCount val="3"/>
                <c:pt idx="0">
                  <c:v>93</c:v>
                </c:pt>
                <c:pt idx="1">
                  <c:v>149</c:v>
                </c:pt>
                <c:pt idx="2">
                  <c:v>204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FF4-4232-B759-0CB9F00AA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三季度完成情况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业绩总额分析!$B$7</c:f>
              <c:strCache>
                <c:ptCount val="1"/>
                <c:pt idx="0">
                  <c:v>三季度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(业绩总额分析!$C$4,业绩总额分析!$D$4)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(业绩总额分析!$C$7,业绩总额分析!$D$7)</c:f>
              <c:numCache>
                <c:formatCode>General</c:formatCode>
                <c:ptCount val="2"/>
                <c:pt idx="0">
                  <c:v>72</c:v>
                </c:pt>
                <c:pt idx="1">
                  <c:v>189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C96-4AC4-B5A5-E76085E3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四季度完成情况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业绩总额分析!$B$8</c:f>
              <c:strCache>
                <c:ptCount val="1"/>
                <c:pt idx="0">
                  <c:v>四季度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(业绩总额分析!$C$4,业绩总额分析!$D$4)</c:f>
              <c:strCache>
                <c:ptCount val="2"/>
                <c:pt idx="0">
                  <c:v>目标</c:v>
                </c:pt>
                <c:pt idx="1">
                  <c:v>实际</c:v>
                </c:pt>
              </c:strCache>
            </c:strRef>
          </c:cat>
          <c:val>
            <c:numRef>
              <c:f>(业绩总额分析!$C$8,业绩总额分析!$D$8)</c:f>
              <c:numCache>
                <c:formatCode>General</c:formatCode>
                <c:ptCount val="2"/>
                <c:pt idx="0">
                  <c:v>57</c:v>
                </c:pt>
                <c:pt idx="1">
                  <c:v>191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3B-4A3D-8D72-FA7FCDA34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16</xdr:row>
      <xdr:rowOff>133350</xdr:rowOff>
    </xdr:from>
    <xdr:to>
      <xdr:col>13</xdr:col>
      <xdr:colOff>323850</xdr:colOff>
      <xdr:row>39</xdr:row>
      <xdr:rowOff>47624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E9BD8D6E-AFFF-4E61-BC71-8C5486178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733426</xdr:colOff>
      <xdr:row>17</xdr:row>
      <xdr:rowOff>47625</xdr:rowOff>
    </xdr:from>
    <xdr:to>
      <xdr:col>6</xdr:col>
      <xdr:colOff>295276</xdr:colOff>
      <xdr:row>27</xdr:row>
      <xdr:rowOff>57149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D163F245-FA6B-444C-8A0D-4AB64E15C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723900</xdr:colOff>
      <xdr:row>27</xdr:row>
      <xdr:rowOff>142876</xdr:rowOff>
    </xdr:from>
    <xdr:to>
      <xdr:col>10</xdr:col>
      <xdr:colOff>190500</xdr:colOff>
      <xdr:row>39</xdr:row>
      <xdr:rowOff>38100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xmlns="" id="{7F82D587-133B-434F-97CD-EA0C08CE2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17</xdr:row>
      <xdr:rowOff>104774</xdr:rowOff>
    </xdr:from>
    <xdr:to>
      <xdr:col>2</xdr:col>
      <xdr:colOff>619125</xdr:colOff>
      <xdr:row>39</xdr:row>
      <xdr:rowOff>57149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xmlns="" id="{1942A1EC-FBD0-4992-A747-812B55766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371475</xdr:colOff>
      <xdr:row>17</xdr:row>
      <xdr:rowOff>28576</xdr:rowOff>
    </xdr:from>
    <xdr:to>
      <xdr:col>10</xdr:col>
      <xdr:colOff>161925</xdr:colOff>
      <xdr:row>27</xdr:row>
      <xdr:rowOff>19050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xmlns="" id="{862B2CE2-40A3-4E0C-90DE-395F74A0D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18</xdr:row>
      <xdr:rowOff>57150</xdr:rowOff>
    </xdr:from>
    <xdr:to>
      <xdr:col>3</xdr:col>
      <xdr:colOff>504826</xdr:colOff>
      <xdr:row>27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A41974BE-89D3-4CE9-ACAC-0C7C268FB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18</xdr:row>
      <xdr:rowOff>47625</xdr:rowOff>
    </xdr:from>
    <xdr:to>
      <xdr:col>6</xdr:col>
      <xdr:colOff>409575</xdr:colOff>
      <xdr:row>27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3CE043DC-3BE8-41F9-AEB7-F8A5BB8DCB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542926</xdr:colOff>
      <xdr:row>18</xdr:row>
      <xdr:rowOff>47625</xdr:rowOff>
    </xdr:from>
    <xdr:to>
      <xdr:col>9</xdr:col>
      <xdr:colOff>257176</xdr:colOff>
      <xdr:row>27</xdr:row>
      <xdr:rowOff>114299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7596004C-1EDA-4281-A3DC-69ADF1956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342901</xdr:colOff>
      <xdr:row>18</xdr:row>
      <xdr:rowOff>66674</xdr:rowOff>
    </xdr:from>
    <xdr:to>
      <xdr:col>12</xdr:col>
      <xdr:colOff>323851</xdr:colOff>
      <xdr:row>27</xdr:row>
      <xdr:rowOff>142874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7498A1A7-9FC6-4F78-9CE4-142CA7A46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561975</xdr:colOff>
      <xdr:row>28</xdr:row>
      <xdr:rowOff>9526</xdr:rowOff>
    </xdr:from>
    <xdr:to>
      <xdr:col>6</xdr:col>
      <xdr:colOff>361950</xdr:colOff>
      <xdr:row>37</xdr:row>
      <xdr:rowOff>66675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C70C552F-0371-4CDA-97DF-CE74B920C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57150</xdr:colOff>
      <xdr:row>37</xdr:row>
      <xdr:rowOff>123824</xdr:rowOff>
    </xdr:from>
    <xdr:to>
      <xdr:col>12</xdr:col>
      <xdr:colOff>352425</xdr:colOff>
      <xdr:row>48</xdr:row>
      <xdr:rowOff>104774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xmlns="" id="{FF0BF6C0-FE53-40C4-A5D0-6174669C40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76201</xdr:colOff>
      <xdr:row>28</xdr:row>
      <xdr:rowOff>66676</xdr:rowOff>
    </xdr:from>
    <xdr:to>
      <xdr:col>3</xdr:col>
      <xdr:colOff>466725</xdr:colOff>
      <xdr:row>37</xdr:row>
      <xdr:rowOff>38100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58B507B8-AF97-4CB5-8D1C-D2AB74515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504825</xdr:colOff>
      <xdr:row>28</xdr:row>
      <xdr:rowOff>47624</xdr:rowOff>
    </xdr:from>
    <xdr:to>
      <xdr:col>12</xdr:col>
      <xdr:colOff>447675</xdr:colOff>
      <xdr:row>37</xdr:row>
      <xdr:rowOff>57150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xmlns="" id="{87224C6D-49A3-465C-AA53-E2B50D4DB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18</xdr:row>
      <xdr:rowOff>57150</xdr:rowOff>
    </xdr:from>
    <xdr:to>
      <xdr:col>3</xdr:col>
      <xdr:colOff>504826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77F4BABF-2B1E-4A5D-A971-AF7B4A324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581025</xdr:colOff>
      <xdr:row>18</xdr:row>
      <xdr:rowOff>47625</xdr:rowOff>
    </xdr:from>
    <xdr:to>
      <xdr:col>6</xdr:col>
      <xdr:colOff>409575</xdr:colOff>
      <xdr:row>27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1870F66C-2255-4AE9-A73C-722B1648C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542926</xdr:colOff>
      <xdr:row>18</xdr:row>
      <xdr:rowOff>47625</xdr:rowOff>
    </xdr:from>
    <xdr:to>
      <xdr:col>9</xdr:col>
      <xdr:colOff>257176</xdr:colOff>
      <xdr:row>27</xdr:row>
      <xdr:rowOff>114299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141E3DBE-8B8A-48F3-B893-1183D0250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342901</xdr:colOff>
      <xdr:row>18</xdr:row>
      <xdr:rowOff>66674</xdr:rowOff>
    </xdr:from>
    <xdr:to>
      <xdr:col>12</xdr:col>
      <xdr:colOff>323851</xdr:colOff>
      <xdr:row>27</xdr:row>
      <xdr:rowOff>142874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B890472A-7D26-459E-9D2F-242516B2B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561975</xdr:colOff>
      <xdr:row>28</xdr:row>
      <xdr:rowOff>9527</xdr:rowOff>
    </xdr:from>
    <xdr:to>
      <xdr:col>6</xdr:col>
      <xdr:colOff>361950</xdr:colOff>
      <xdr:row>37</xdr:row>
      <xdr:rowOff>104776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5BD8DE96-522A-4E3C-B5CC-82F5BEFFC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619125</xdr:colOff>
      <xdr:row>38</xdr:row>
      <xdr:rowOff>28574</xdr:rowOff>
    </xdr:from>
    <xdr:to>
      <xdr:col>12</xdr:col>
      <xdr:colOff>228600</xdr:colOff>
      <xdr:row>49</xdr:row>
      <xdr:rowOff>9524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xmlns="" id="{F50F3A4C-5F7B-4E1F-A29B-1CBC80575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76201</xdr:colOff>
      <xdr:row>28</xdr:row>
      <xdr:rowOff>66676</xdr:rowOff>
    </xdr:from>
    <xdr:to>
      <xdr:col>3</xdr:col>
      <xdr:colOff>466725</xdr:colOff>
      <xdr:row>37</xdr:row>
      <xdr:rowOff>57150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BF52BC23-A4CD-40F1-8048-8FE7DB626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504825</xdr:colOff>
      <xdr:row>28</xdr:row>
      <xdr:rowOff>47624</xdr:rowOff>
    </xdr:from>
    <xdr:to>
      <xdr:col>12</xdr:col>
      <xdr:colOff>200025</xdr:colOff>
      <xdr:row>37</xdr:row>
      <xdr:rowOff>142875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xmlns="" id="{D0CBDFA5-11CA-4B96-9E9B-B7BB1B0F0F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32</xdr:row>
      <xdr:rowOff>133350</xdr:rowOff>
    </xdr:from>
    <xdr:to>
      <xdr:col>13</xdr:col>
      <xdr:colOff>76200</xdr:colOff>
      <xdr:row>41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267BB223-E3D5-469F-BBDE-032AF6F1E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276224</xdr:colOff>
      <xdr:row>24</xdr:row>
      <xdr:rowOff>9525</xdr:rowOff>
    </xdr:from>
    <xdr:to>
      <xdr:col>13</xdr:col>
      <xdr:colOff>76200</xdr:colOff>
      <xdr:row>32</xdr:row>
      <xdr:rowOff>76201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0F85BB0F-E5A3-4D0E-9379-8D9F75745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14</xdr:row>
      <xdr:rowOff>57151</xdr:rowOff>
    </xdr:from>
    <xdr:to>
      <xdr:col>3</xdr:col>
      <xdr:colOff>133350</xdr:colOff>
      <xdr:row>41</xdr:row>
      <xdr:rowOff>104776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498F33F4-8863-4A6B-A5BF-A6E62B524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266700</xdr:colOff>
      <xdr:row>14</xdr:row>
      <xdr:rowOff>38100</xdr:rowOff>
    </xdr:from>
    <xdr:to>
      <xdr:col>6</xdr:col>
      <xdr:colOff>0</xdr:colOff>
      <xdr:row>23</xdr:row>
      <xdr:rowOff>133350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xmlns="" id="{EE9AEC35-6774-4A8F-A80A-C2D0A5526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152400</xdr:colOff>
      <xdr:row>14</xdr:row>
      <xdr:rowOff>19050</xdr:rowOff>
    </xdr:from>
    <xdr:to>
      <xdr:col>8</xdr:col>
      <xdr:colOff>495300</xdr:colOff>
      <xdr:row>23</xdr:row>
      <xdr:rowOff>104774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xmlns="" id="{723109D0-4A27-4856-9F08-C53082F5A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13</xdr:row>
      <xdr:rowOff>161924</xdr:rowOff>
    </xdr:from>
    <xdr:to>
      <xdr:col>13</xdr:col>
      <xdr:colOff>123826</xdr:colOff>
      <xdr:row>23</xdr:row>
      <xdr:rowOff>123825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xmlns="" id="{EF7402BD-9F92-4B34-BACA-E83AAD98B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"/>
  <sheetViews>
    <sheetView tabSelected="1" topLeftCell="A28" workbookViewId="0">
      <selection activeCell="B45" sqref="B45"/>
    </sheetView>
  </sheetViews>
  <sheetFormatPr defaultRowHeight="14.25" x14ac:dyDescent="0.2"/>
  <cols>
    <col min="3" max="3" width="12" customWidth="1"/>
  </cols>
  <sheetData>
    <row r="1" spans="2:11" x14ac:dyDescent="0.2">
      <c r="B1" t="s">
        <v>0</v>
      </c>
    </row>
    <row r="2" spans="2:11" x14ac:dyDescent="0.2">
      <c r="B2" t="s">
        <v>1</v>
      </c>
    </row>
    <row r="4" spans="2:11" x14ac:dyDescent="0.2">
      <c r="C4" t="s">
        <v>2</v>
      </c>
      <c r="D4" t="s">
        <v>3</v>
      </c>
      <c r="G4" t="s">
        <v>14</v>
      </c>
      <c r="H4" t="s">
        <v>28</v>
      </c>
      <c r="J4" t="s">
        <v>16</v>
      </c>
      <c r="K4" t="s">
        <v>15</v>
      </c>
    </row>
    <row r="5" spans="2:11" x14ac:dyDescent="0.2">
      <c r="B5" t="s">
        <v>4</v>
      </c>
      <c r="C5">
        <f ca="1">RANDBETWEEN(50,210)</f>
        <v>73</v>
      </c>
      <c r="D5">
        <f ca="1">RANDBETWEEN(50,210)</f>
        <v>77</v>
      </c>
      <c r="E5" t="s">
        <v>17</v>
      </c>
      <c r="G5">
        <f ca="1">RANDBETWEEN(100,400)</f>
        <v>280</v>
      </c>
      <c r="H5">
        <f ca="1">RANDBETWEEN(300,800)</f>
        <v>487</v>
      </c>
      <c r="J5">
        <v>2010</v>
      </c>
      <c r="K5">
        <f ca="1">RANDBETWEEN(100,400)</f>
        <v>228</v>
      </c>
    </row>
    <row r="6" spans="2:11" x14ac:dyDescent="0.2">
      <c r="B6" t="s">
        <v>5</v>
      </c>
      <c r="C6">
        <f t="shared" ref="C6:D14" ca="1" si="0">RANDBETWEEN(50,210)</f>
        <v>131</v>
      </c>
      <c r="D6">
        <f t="shared" ca="1" si="0"/>
        <v>140</v>
      </c>
      <c r="E6" t="s">
        <v>18</v>
      </c>
      <c r="J6">
        <v>2011</v>
      </c>
      <c r="K6">
        <f t="shared" ref="K6:K14" ca="1" si="1">RANDBETWEEN(100,400)</f>
        <v>388</v>
      </c>
    </row>
    <row r="7" spans="2:11" x14ac:dyDescent="0.2">
      <c r="B7" t="s">
        <v>6</v>
      </c>
      <c r="C7">
        <f t="shared" ca="1" si="0"/>
        <v>127</v>
      </c>
      <c r="D7">
        <f t="shared" ca="1" si="0"/>
        <v>84</v>
      </c>
      <c r="E7" t="s">
        <v>19</v>
      </c>
      <c r="J7">
        <v>2012</v>
      </c>
      <c r="K7">
        <f t="shared" ca="1" si="1"/>
        <v>375</v>
      </c>
    </row>
    <row r="8" spans="2:11" x14ac:dyDescent="0.2">
      <c r="B8" t="s">
        <v>7</v>
      </c>
      <c r="C8">
        <f t="shared" ca="1" si="0"/>
        <v>96</v>
      </c>
      <c r="D8">
        <f t="shared" ca="1" si="0"/>
        <v>64</v>
      </c>
      <c r="E8" t="s">
        <v>20</v>
      </c>
      <c r="J8">
        <v>2013</v>
      </c>
      <c r="K8">
        <f t="shared" ca="1" si="1"/>
        <v>348</v>
      </c>
    </row>
    <row r="9" spans="2:11" x14ac:dyDescent="0.2">
      <c r="B9" t="s">
        <v>8</v>
      </c>
      <c r="C9">
        <f t="shared" ca="1" si="0"/>
        <v>146</v>
      </c>
      <c r="D9">
        <f t="shared" ca="1" si="0"/>
        <v>204</v>
      </c>
      <c r="E9" t="s">
        <v>21</v>
      </c>
      <c r="J9">
        <v>2014</v>
      </c>
      <c r="K9">
        <f t="shared" ca="1" si="1"/>
        <v>100</v>
      </c>
    </row>
    <row r="10" spans="2:11" x14ac:dyDescent="0.2">
      <c r="B10" t="s">
        <v>9</v>
      </c>
      <c r="C10">
        <f t="shared" ca="1" si="0"/>
        <v>131</v>
      </c>
      <c r="D10">
        <f t="shared" ca="1" si="0"/>
        <v>110</v>
      </c>
      <c r="E10" t="s">
        <v>22</v>
      </c>
      <c r="J10">
        <v>2015</v>
      </c>
      <c r="K10">
        <f t="shared" ca="1" si="1"/>
        <v>194</v>
      </c>
    </row>
    <row r="11" spans="2:11" x14ac:dyDescent="0.2">
      <c r="B11" t="s">
        <v>10</v>
      </c>
      <c r="C11">
        <f t="shared" ca="1" si="0"/>
        <v>207</v>
      </c>
      <c r="D11">
        <f t="shared" ca="1" si="0"/>
        <v>174</v>
      </c>
      <c r="E11" t="s">
        <v>23</v>
      </c>
      <c r="J11">
        <v>2016</v>
      </c>
      <c r="K11">
        <f t="shared" ca="1" si="1"/>
        <v>219</v>
      </c>
    </row>
    <row r="12" spans="2:11" x14ac:dyDescent="0.2">
      <c r="B12" t="s">
        <v>11</v>
      </c>
      <c r="C12">
        <f t="shared" ca="1" si="0"/>
        <v>70</v>
      </c>
      <c r="D12">
        <f t="shared" ca="1" si="0"/>
        <v>185</v>
      </c>
      <c r="E12" t="s">
        <v>24</v>
      </c>
      <c r="J12">
        <v>2017</v>
      </c>
      <c r="K12">
        <f t="shared" ca="1" si="1"/>
        <v>305</v>
      </c>
    </row>
    <row r="13" spans="2:11" x14ac:dyDescent="0.2">
      <c r="B13" t="s">
        <v>12</v>
      </c>
      <c r="C13">
        <f t="shared" ca="1" si="0"/>
        <v>195</v>
      </c>
      <c r="D13">
        <f t="shared" ca="1" si="0"/>
        <v>64</v>
      </c>
      <c r="E13" t="s">
        <v>25</v>
      </c>
      <c r="J13">
        <v>2018</v>
      </c>
      <c r="K13">
        <f t="shared" ca="1" si="1"/>
        <v>167</v>
      </c>
    </row>
    <row r="14" spans="2:11" x14ac:dyDescent="0.2">
      <c r="B14" t="s">
        <v>13</v>
      </c>
      <c r="C14">
        <f t="shared" ca="1" si="0"/>
        <v>63</v>
      </c>
      <c r="D14">
        <f t="shared" ca="1" si="0"/>
        <v>164</v>
      </c>
      <c r="E14" t="s">
        <v>26</v>
      </c>
      <c r="J14">
        <v>2019</v>
      </c>
      <c r="K14">
        <f t="shared" ca="1" si="1"/>
        <v>206</v>
      </c>
    </row>
    <row r="15" spans="2:11" x14ac:dyDescent="0.2">
      <c r="C15">
        <f ca="1">SUM(C5:C14)</f>
        <v>1239</v>
      </c>
      <c r="D15">
        <f ca="1">SUM(D5:D14)</f>
        <v>1266</v>
      </c>
      <c r="E15" t="s">
        <v>27</v>
      </c>
    </row>
    <row r="17" spans="9:9" x14ac:dyDescent="0.2">
      <c r="I17" t="s">
        <v>62</v>
      </c>
    </row>
    <row r="41" spans="2:2" x14ac:dyDescent="0.2">
      <c r="B41" t="s">
        <v>60</v>
      </c>
    </row>
    <row r="43" spans="2:2" x14ac:dyDescent="0.2">
      <c r="B43" t="s">
        <v>71</v>
      </c>
    </row>
    <row r="45" spans="2:2" x14ac:dyDescent="0.2">
      <c r="B45" t="s">
        <v>61</v>
      </c>
    </row>
    <row r="47" spans="2:2" x14ac:dyDescent="0.2">
      <c r="B47" t="s">
        <v>65</v>
      </c>
    </row>
    <row r="49" spans="2:2" x14ac:dyDescent="0.2">
      <c r="B49" t="s">
        <v>66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5"/>
  <sheetViews>
    <sheetView topLeftCell="A4" workbookViewId="0">
      <selection activeCell="C52" sqref="C52"/>
    </sheetView>
  </sheetViews>
  <sheetFormatPr defaultRowHeight="14.25" x14ac:dyDescent="0.2"/>
  <sheetData>
    <row r="1" spans="2:16" x14ac:dyDescent="0.2">
      <c r="B1" t="s">
        <v>29</v>
      </c>
    </row>
    <row r="2" spans="2:16" x14ac:dyDescent="0.2">
      <c r="B2" t="s">
        <v>30</v>
      </c>
    </row>
    <row r="4" spans="2:16" x14ac:dyDescent="0.2">
      <c r="C4" t="s">
        <v>32</v>
      </c>
      <c r="D4" t="s">
        <v>33</v>
      </c>
      <c r="E4" t="s">
        <v>42</v>
      </c>
      <c r="F4" t="s">
        <v>37</v>
      </c>
      <c r="J4" t="s">
        <v>39</v>
      </c>
      <c r="K4" t="s">
        <v>40</v>
      </c>
      <c r="L4" t="s">
        <v>41</v>
      </c>
      <c r="O4">
        <v>2019</v>
      </c>
      <c r="P4">
        <v>2018</v>
      </c>
    </row>
    <row r="5" spans="2:16" x14ac:dyDescent="0.2">
      <c r="B5" t="s">
        <v>31</v>
      </c>
      <c r="C5">
        <f ca="1">RANDBETWEEN(50,210)</f>
        <v>191</v>
      </c>
      <c r="D5">
        <f ca="1">RANDBETWEEN(50,210)</f>
        <v>109</v>
      </c>
      <c r="E5">
        <f ca="1">RANDBETWEEN(50,210)</f>
        <v>75</v>
      </c>
      <c r="F5">
        <f ca="1">RANDBETWEEN(50,210)</f>
        <v>148</v>
      </c>
      <c r="I5" t="s">
        <v>4</v>
      </c>
      <c r="J5">
        <f ca="1">RANDBETWEEN(50,210)</f>
        <v>88</v>
      </c>
      <c r="K5">
        <f ca="1">RANDBETWEEN(50,210)</f>
        <v>122</v>
      </c>
      <c r="L5">
        <f ca="1">J5/K5</f>
        <v>0.72131147540983609</v>
      </c>
      <c r="N5" t="s">
        <v>33</v>
      </c>
      <c r="O5">
        <f ca="1">RANDBETWEEN(50,210)</f>
        <v>103</v>
      </c>
      <c r="P5">
        <f ca="1">RANDBETWEEN(50,210)</f>
        <v>195</v>
      </c>
    </row>
    <row r="6" spans="2:16" x14ac:dyDescent="0.2">
      <c r="B6" t="s">
        <v>34</v>
      </c>
      <c r="C6">
        <f t="shared" ref="C6:E8" ca="1" si="0">RANDBETWEEN(50,210)</f>
        <v>149</v>
      </c>
      <c r="D6">
        <f t="shared" ca="1" si="0"/>
        <v>204</v>
      </c>
      <c r="E6">
        <f t="shared" ca="1" si="0"/>
        <v>112</v>
      </c>
      <c r="F6">
        <f ca="1">F5*0.3</f>
        <v>44.4</v>
      </c>
      <c r="I6" t="s">
        <v>5</v>
      </c>
      <c r="J6">
        <f t="shared" ref="J6:K14" ca="1" si="1">RANDBETWEEN(50,210)</f>
        <v>180</v>
      </c>
      <c r="K6">
        <f t="shared" ca="1" si="1"/>
        <v>166</v>
      </c>
      <c r="L6">
        <f t="shared" ref="L6:L14" ca="1" si="2">J6/K6</f>
        <v>1.0843373493975903</v>
      </c>
      <c r="N6" t="s">
        <v>32</v>
      </c>
      <c r="O6">
        <f ca="1">RANDBETWEEN(50,210)</f>
        <v>109</v>
      </c>
      <c r="P6">
        <f ca="1">RANDBETWEEN(50,210)</f>
        <v>162</v>
      </c>
    </row>
    <row r="7" spans="2:16" x14ac:dyDescent="0.2">
      <c r="B7" t="s">
        <v>35</v>
      </c>
      <c r="C7">
        <f t="shared" ca="1" si="0"/>
        <v>72</v>
      </c>
      <c r="D7">
        <f t="shared" ca="1" si="0"/>
        <v>189</v>
      </c>
      <c r="E7">
        <f t="shared" ca="1" si="0"/>
        <v>124</v>
      </c>
      <c r="F7">
        <f ca="1">F6*0.2</f>
        <v>8.8800000000000008</v>
      </c>
      <c r="I7" t="s">
        <v>6</v>
      </c>
      <c r="J7">
        <f t="shared" ca="1" si="1"/>
        <v>186</v>
      </c>
      <c r="K7">
        <f t="shared" ca="1" si="1"/>
        <v>143</v>
      </c>
      <c r="L7">
        <f t="shared" ca="1" si="2"/>
        <v>1.3006993006993006</v>
      </c>
    </row>
    <row r="8" spans="2:16" x14ac:dyDescent="0.2">
      <c r="B8" t="s">
        <v>36</v>
      </c>
      <c r="C8">
        <f t="shared" ca="1" si="0"/>
        <v>57</v>
      </c>
      <c r="D8">
        <f t="shared" ca="1" si="0"/>
        <v>191</v>
      </c>
      <c r="E8">
        <f t="shared" ca="1" si="0"/>
        <v>90</v>
      </c>
      <c r="F8">
        <f ca="1">F7*0.5</f>
        <v>4.4400000000000004</v>
      </c>
      <c r="I8" t="s">
        <v>7</v>
      </c>
      <c r="J8">
        <f t="shared" ca="1" si="1"/>
        <v>152</v>
      </c>
      <c r="K8">
        <f t="shared" ca="1" si="1"/>
        <v>106</v>
      </c>
      <c r="L8">
        <f t="shared" ca="1" si="2"/>
        <v>1.4339622641509433</v>
      </c>
    </row>
    <row r="9" spans="2:16" x14ac:dyDescent="0.2">
      <c r="C9">
        <f ca="1">SUM(C5:C8)</f>
        <v>469</v>
      </c>
      <c r="D9">
        <f ca="1">SUM(D5:D8)</f>
        <v>693</v>
      </c>
      <c r="I9" t="s">
        <v>8</v>
      </c>
      <c r="J9">
        <f t="shared" ca="1" si="1"/>
        <v>87</v>
      </c>
      <c r="K9">
        <f t="shared" ca="1" si="1"/>
        <v>117</v>
      </c>
      <c r="L9">
        <f t="shared" ca="1" si="2"/>
        <v>0.74358974358974361</v>
      </c>
    </row>
    <row r="10" spans="2:16" x14ac:dyDescent="0.2">
      <c r="I10" t="s">
        <v>9</v>
      </c>
      <c r="J10">
        <f t="shared" ca="1" si="1"/>
        <v>93</v>
      </c>
      <c r="K10">
        <f t="shared" ca="1" si="1"/>
        <v>97</v>
      </c>
      <c r="L10">
        <f t="shared" ca="1" si="2"/>
        <v>0.95876288659793818</v>
      </c>
    </row>
    <row r="11" spans="2:16" x14ac:dyDescent="0.2">
      <c r="I11" t="s">
        <v>10</v>
      </c>
      <c r="J11">
        <f t="shared" ca="1" si="1"/>
        <v>199</v>
      </c>
      <c r="K11">
        <f t="shared" ca="1" si="1"/>
        <v>133</v>
      </c>
      <c r="L11">
        <f t="shared" ca="1" si="2"/>
        <v>1.4962406015037595</v>
      </c>
    </row>
    <row r="12" spans="2:16" x14ac:dyDescent="0.2">
      <c r="I12" t="s">
        <v>11</v>
      </c>
      <c r="J12">
        <f t="shared" ca="1" si="1"/>
        <v>118</v>
      </c>
      <c r="K12">
        <f t="shared" ca="1" si="1"/>
        <v>162</v>
      </c>
      <c r="L12">
        <f t="shared" ca="1" si="2"/>
        <v>0.72839506172839508</v>
      </c>
    </row>
    <row r="13" spans="2:16" x14ac:dyDescent="0.2">
      <c r="I13" t="s">
        <v>12</v>
      </c>
      <c r="J13">
        <f t="shared" ca="1" si="1"/>
        <v>183</v>
      </c>
      <c r="K13">
        <f t="shared" ca="1" si="1"/>
        <v>205</v>
      </c>
      <c r="L13">
        <f t="shared" ca="1" si="2"/>
        <v>0.89268292682926831</v>
      </c>
    </row>
    <row r="14" spans="2:16" x14ac:dyDescent="0.2">
      <c r="I14" t="s">
        <v>13</v>
      </c>
      <c r="J14">
        <f t="shared" ca="1" si="1"/>
        <v>113</v>
      </c>
      <c r="K14">
        <f t="shared" ca="1" si="1"/>
        <v>198</v>
      </c>
      <c r="L14">
        <f t="shared" ca="1" si="2"/>
        <v>0.57070707070707072</v>
      </c>
    </row>
    <row r="18" spans="2:2" x14ac:dyDescent="0.2">
      <c r="B18" s="1" t="s">
        <v>38</v>
      </c>
    </row>
    <row r="51" spans="3:3" x14ac:dyDescent="0.2">
      <c r="C51" t="s">
        <v>64</v>
      </c>
    </row>
    <row r="52" spans="3:3" x14ac:dyDescent="0.2">
      <c r="C52" t="s">
        <v>69</v>
      </c>
    </row>
    <row r="55" spans="3:3" x14ac:dyDescent="0.2">
      <c r="C55" t="s">
        <v>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3"/>
  <sheetViews>
    <sheetView topLeftCell="A28" workbookViewId="0">
      <selection activeCell="B53" sqref="B53"/>
    </sheetView>
  </sheetViews>
  <sheetFormatPr defaultRowHeight="14.25" x14ac:dyDescent="0.2"/>
  <sheetData>
    <row r="1" spans="2:16" x14ac:dyDescent="0.2">
      <c r="B1" t="s">
        <v>43</v>
      </c>
    </row>
    <row r="2" spans="2:16" x14ac:dyDescent="0.2">
      <c r="B2" t="s">
        <v>44</v>
      </c>
    </row>
    <row r="4" spans="2:16" x14ac:dyDescent="0.2">
      <c r="C4" t="s">
        <v>32</v>
      </c>
      <c r="D4" t="s">
        <v>33</v>
      </c>
      <c r="E4" t="s">
        <v>42</v>
      </c>
      <c r="F4" t="s">
        <v>37</v>
      </c>
      <c r="J4" t="s">
        <v>45</v>
      </c>
      <c r="K4" t="s">
        <v>46</v>
      </c>
      <c r="L4" t="s">
        <v>41</v>
      </c>
      <c r="O4">
        <v>2019</v>
      </c>
      <c r="P4">
        <v>2018</v>
      </c>
    </row>
    <row r="5" spans="2:16" x14ac:dyDescent="0.2">
      <c r="B5" t="s">
        <v>31</v>
      </c>
      <c r="C5">
        <f ca="1">RANDBETWEEN(50,210)</f>
        <v>103</v>
      </c>
      <c r="D5">
        <f ca="1">RANDBETWEEN(50,210)</f>
        <v>112</v>
      </c>
      <c r="E5">
        <f ca="1">RANDBETWEEN(50,210)</f>
        <v>105</v>
      </c>
      <c r="F5">
        <f ca="1">RANDBETWEEN(50,210)</f>
        <v>198</v>
      </c>
      <c r="I5" t="s">
        <v>4</v>
      </c>
      <c r="J5">
        <f ca="1">RANDBETWEEN(50,210)</f>
        <v>168</v>
      </c>
      <c r="K5">
        <f ca="1">RANDBETWEEN(50,210)</f>
        <v>121</v>
      </c>
      <c r="L5">
        <f ca="1">J5/K5</f>
        <v>1.3884297520661157</v>
      </c>
      <c r="N5" t="s">
        <v>33</v>
      </c>
      <c r="O5">
        <f ca="1">RANDBETWEEN(50,210)</f>
        <v>186</v>
      </c>
      <c r="P5">
        <f ca="1">RANDBETWEEN(50,210)</f>
        <v>190</v>
      </c>
    </row>
    <row r="6" spans="2:16" x14ac:dyDescent="0.2">
      <c r="B6" t="s">
        <v>34</v>
      </c>
      <c r="C6">
        <f t="shared" ref="C6:E8" ca="1" si="0">RANDBETWEEN(50,210)</f>
        <v>194</v>
      </c>
      <c r="D6">
        <f t="shared" ca="1" si="0"/>
        <v>194</v>
      </c>
      <c r="E6">
        <f t="shared" ca="1" si="0"/>
        <v>155</v>
      </c>
      <c r="F6">
        <f ca="1">F5*0.3</f>
        <v>59.4</v>
      </c>
      <c r="I6" t="s">
        <v>5</v>
      </c>
      <c r="J6">
        <f t="shared" ref="J6:K14" ca="1" si="1">RANDBETWEEN(50,210)</f>
        <v>105</v>
      </c>
      <c r="K6">
        <f t="shared" ca="1" si="1"/>
        <v>164</v>
      </c>
      <c r="L6">
        <f t="shared" ref="L6:L14" ca="1" si="2">J6/K6</f>
        <v>0.6402439024390244</v>
      </c>
      <c r="N6" t="s">
        <v>32</v>
      </c>
      <c r="O6">
        <f ca="1">RANDBETWEEN(50,210)</f>
        <v>154</v>
      </c>
      <c r="P6">
        <f ca="1">RANDBETWEEN(50,210)</f>
        <v>70</v>
      </c>
    </row>
    <row r="7" spans="2:16" x14ac:dyDescent="0.2">
      <c r="B7" t="s">
        <v>35</v>
      </c>
      <c r="C7">
        <f t="shared" ca="1" si="0"/>
        <v>159</v>
      </c>
      <c r="D7">
        <f t="shared" ca="1" si="0"/>
        <v>95</v>
      </c>
      <c r="E7">
        <f t="shared" ca="1" si="0"/>
        <v>133</v>
      </c>
      <c r="F7">
        <f ca="1">F6*0.2</f>
        <v>11.88</v>
      </c>
      <c r="I7" t="s">
        <v>6</v>
      </c>
      <c r="J7">
        <f t="shared" ca="1" si="1"/>
        <v>201</v>
      </c>
      <c r="K7">
        <f t="shared" ca="1" si="1"/>
        <v>61</v>
      </c>
      <c r="L7">
        <f t="shared" ca="1" si="2"/>
        <v>3.2950819672131146</v>
      </c>
    </row>
    <row r="8" spans="2:16" x14ac:dyDescent="0.2">
      <c r="B8" t="s">
        <v>36</v>
      </c>
      <c r="C8">
        <f t="shared" ca="1" si="0"/>
        <v>136</v>
      </c>
      <c r="D8">
        <f t="shared" ca="1" si="0"/>
        <v>145</v>
      </c>
      <c r="E8">
        <f t="shared" ca="1" si="0"/>
        <v>116</v>
      </c>
      <c r="F8">
        <f ca="1">F7*0.5</f>
        <v>5.94</v>
      </c>
      <c r="I8" t="s">
        <v>7</v>
      </c>
      <c r="J8">
        <f t="shared" ca="1" si="1"/>
        <v>85</v>
      </c>
      <c r="K8">
        <f t="shared" ca="1" si="1"/>
        <v>208</v>
      </c>
      <c r="L8">
        <f t="shared" ca="1" si="2"/>
        <v>0.40865384615384615</v>
      </c>
    </row>
    <row r="9" spans="2:16" x14ac:dyDescent="0.2">
      <c r="C9">
        <f ca="1">SUM(C5:C8)</f>
        <v>592</v>
      </c>
      <c r="D9">
        <f ca="1">SUM(D5:D8)</f>
        <v>546</v>
      </c>
      <c r="I9" t="s">
        <v>8</v>
      </c>
      <c r="J9">
        <f t="shared" ca="1" si="1"/>
        <v>165</v>
      </c>
      <c r="K9">
        <f t="shared" ca="1" si="1"/>
        <v>83</v>
      </c>
      <c r="L9">
        <f t="shared" ca="1" si="2"/>
        <v>1.9879518072289157</v>
      </c>
    </row>
    <row r="10" spans="2:16" x14ac:dyDescent="0.2">
      <c r="I10" t="s">
        <v>9</v>
      </c>
      <c r="J10">
        <f t="shared" ca="1" si="1"/>
        <v>130</v>
      </c>
      <c r="K10">
        <f t="shared" ca="1" si="1"/>
        <v>204</v>
      </c>
      <c r="L10">
        <f t="shared" ca="1" si="2"/>
        <v>0.63725490196078427</v>
      </c>
    </row>
    <row r="11" spans="2:16" x14ac:dyDescent="0.2">
      <c r="I11" t="s">
        <v>10</v>
      </c>
      <c r="J11">
        <f t="shared" ca="1" si="1"/>
        <v>104</v>
      </c>
      <c r="K11">
        <f t="shared" ca="1" si="1"/>
        <v>203</v>
      </c>
      <c r="L11">
        <f t="shared" ca="1" si="2"/>
        <v>0.51231527093596063</v>
      </c>
    </row>
    <row r="12" spans="2:16" x14ac:dyDescent="0.2">
      <c r="I12" t="s">
        <v>11</v>
      </c>
      <c r="J12">
        <f t="shared" ca="1" si="1"/>
        <v>200</v>
      </c>
      <c r="K12">
        <f t="shared" ca="1" si="1"/>
        <v>202</v>
      </c>
      <c r="L12">
        <f t="shared" ca="1" si="2"/>
        <v>0.99009900990099009</v>
      </c>
    </row>
    <row r="13" spans="2:16" x14ac:dyDescent="0.2">
      <c r="I13" t="s">
        <v>12</v>
      </c>
      <c r="J13">
        <f t="shared" ca="1" si="1"/>
        <v>126</v>
      </c>
      <c r="K13">
        <f t="shared" ca="1" si="1"/>
        <v>71</v>
      </c>
      <c r="L13">
        <f t="shared" ca="1" si="2"/>
        <v>1.7746478873239437</v>
      </c>
    </row>
    <row r="14" spans="2:16" x14ac:dyDescent="0.2">
      <c r="I14" t="s">
        <v>13</v>
      </c>
      <c r="J14">
        <f t="shared" ca="1" si="1"/>
        <v>98</v>
      </c>
      <c r="K14">
        <f t="shared" ca="1" si="1"/>
        <v>202</v>
      </c>
      <c r="L14">
        <f t="shared" ca="1" si="2"/>
        <v>0.48514851485148514</v>
      </c>
    </row>
    <row r="18" spans="2:2" x14ac:dyDescent="0.2">
      <c r="B18" s="1" t="s">
        <v>38</v>
      </c>
    </row>
    <row r="52" spans="2:2" x14ac:dyDescent="0.2">
      <c r="B52" t="s">
        <v>63</v>
      </c>
    </row>
    <row r="53" spans="2:2" x14ac:dyDescent="0.2">
      <c r="B53" t="s">
        <v>67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31" workbookViewId="0">
      <selection activeCell="C43" sqref="C43"/>
    </sheetView>
  </sheetViews>
  <sheetFormatPr defaultRowHeight="14.25" x14ac:dyDescent="0.2"/>
  <sheetData>
    <row r="1" spans="1:13" x14ac:dyDescent="0.2">
      <c r="B1" t="s">
        <v>48</v>
      </c>
    </row>
    <row r="2" spans="1:13" x14ac:dyDescent="0.2">
      <c r="B2" t="s">
        <v>47</v>
      </c>
    </row>
    <row r="3" spans="1:13" x14ac:dyDescent="0.2"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  <c r="I3" t="s">
        <v>55</v>
      </c>
      <c r="L3" t="s">
        <v>58</v>
      </c>
      <c r="M3" t="s">
        <v>59</v>
      </c>
    </row>
    <row r="4" spans="1:13" x14ac:dyDescent="0.2">
      <c r="A4" t="s">
        <v>17</v>
      </c>
      <c r="B4" t="s">
        <v>4</v>
      </c>
      <c r="C4">
        <f ca="1">RANDBETWEEN(400,810)</f>
        <v>624</v>
      </c>
      <c r="D4">
        <f ca="1">RANDBETWEEN(50,210)</f>
        <v>181</v>
      </c>
      <c r="E4">
        <f ca="1">RANDBETWEEN(50,210)</f>
        <v>74</v>
      </c>
      <c r="F4">
        <f ca="1">D4/C4</f>
        <v>0.29006410256410259</v>
      </c>
      <c r="G4">
        <f ca="1">E4/C4</f>
        <v>0.11858974358974358</v>
      </c>
      <c r="H4">
        <f ca="1">RANDBETWEEN(400,810)</f>
        <v>780</v>
      </c>
      <c r="I4">
        <f ca="1">RANDBETWEEN(400,810)</f>
        <v>670</v>
      </c>
      <c r="K4" t="s">
        <v>49</v>
      </c>
      <c r="L4">
        <f ca="1">RANDBETWEEN(400,810)</f>
        <v>610</v>
      </c>
      <c r="M4">
        <f ca="1">RANDBETWEEN(400,810)</f>
        <v>480</v>
      </c>
    </row>
    <row r="5" spans="1:13" x14ac:dyDescent="0.2">
      <c r="A5" t="s">
        <v>56</v>
      </c>
      <c r="B5" t="s">
        <v>5</v>
      </c>
      <c r="C5">
        <f t="shared" ref="C5:C13" ca="1" si="0">RANDBETWEEN(400,810)</f>
        <v>498</v>
      </c>
      <c r="D5">
        <f t="shared" ref="D5:E13" ca="1" si="1">RANDBETWEEN(50,210)</f>
        <v>146</v>
      </c>
      <c r="E5">
        <f t="shared" ca="1" si="1"/>
        <v>206</v>
      </c>
      <c r="F5">
        <f t="shared" ref="F5:F13" ca="1" si="2">D5/C5</f>
        <v>0.29317269076305219</v>
      </c>
      <c r="G5">
        <f t="shared" ref="G5:G13" ca="1" si="3">E5/C5</f>
        <v>0.41365461847389556</v>
      </c>
      <c r="H5">
        <f t="shared" ref="H5:I13" ca="1" si="4">RANDBETWEEN(400,810)</f>
        <v>565</v>
      </c>
      <c r="I5">
        <f t="shared" ca="1" si="4"/>
        <v>413</v>
      </c>
      <c r="K5" t="s">
        <v>50</v>
      </c>
      <c r="L5">
        <f ca="1">RANDBETWEEN(50,210)</f>
        <v>119</v>
      </c>
      <c r="M5">
        <f ca="1">RANDBETWEEN(50,210)</f>
        <v>70</v>
      </c>
    </row>
    <row r="6" spans="1:13" x14ac:dyDescent="0.2">
      <c r="A6" t="s">
        <v>19</v>
      </c>
      <c r="B6" t="s">
        <v>6</v>
      </c>
      <c r="C6">
        <f t="shared" ca="1" si="0"/>
        <v>619</v>
      </c>
      <c r="D6">
        <f t="shared" ca="1" si="1"/>
        <v>136</v>
      </c>
      <c r="E6">
        <f t="shared" ca="1" si="1"/>
        <v>138</v>
      </c>
      <c r="F6">
        <f t="shared" ca="1" si="2"/>
        <v>0.2197092084006462</v>
      </c>
      <c r="G6">
        <f t="shared" ca="1" si="3"/>
        <v>0.22294022617124395</v>
      </c>
      <c r="H6">
        <f t="shared" ca="1" si="4"/>
        <v>746</v>
      </c>
      <c r="I6">
        <f t="shared" ca="1" si="4"/>
        <v>478</v>
      </c>
      <c r="K6" t="s">
        <v>51</v>
      </c>
      <c r="L6">
        <f ca="1">RANDBETWEEN(50,210)</f>
        <v>85</v>
      </c>
      <c r="M6">
        <f ca="1">RANDBETWEEN(50,210)</f>
        <v>104</v>
      </c>
    </row>
    <row r="7" spans="1:13" x14ac:dyDescent="0.2">
      <c r="A7" t="s">
        <v>20</v>
      </c>
      <c r="B7" t="s">
        <v>7</v>
      </c>
      <c r="C7">
        <f t="shared" ca="1" si="0"/>
        <v>461</v>
      </c>
      <c r="D7">
        <f t="shared" ca="1" si="1"/>
        <v>150</v>
      </c>
      <c r="E7">
        <f t="shared" ca="1" si="1"/>
        <v>180</v>
      </c>
      <c r="F7">
        <f t="shared" ca="1" si="2"/>
        <v>0.32537960954446854</v>
      </c>
      <c r="G7">
        <f t="shared" ca="1" si="3"/>
        <v>0.39045553145336226</v>
      </c>
      <c r="H7">
        <f t="shared" ca="1" si="4"/>
        <v>575</v>
      </c>
      <c r="I7">
        <f t="shared" ca="1" si="4"/>
        <v>450</v>
      </c>
    </row>
    <row r="8" spans="1:13" x14ac:dyDescent="0.2">
      <c r="A8" t="s">
        <v>21</v>
      </c>
      <c r="B8" t="s">
        <v>8</v>
      </c>
      <c r="C8">
        <f t="shared" ca="1" si="0"/>
        <v>482</v>
      </c>
      <c r="D8">
        <f t="shared" ca="1" si="1"/>
        <v>202</v>
      </c>
      <c r="E8">
        <f t="shared" ca="1" si="1"/>
        <v>198</v>
      </c>
      <c r="F8">
        <f t="shared" ca="1" si="2"/>
        <v>0.41908713692946059</v>
      </c>
      <c r="G8">
        <f t="shared" ca="1" si="3"/>
        <v>0.41078838174273857</v>
      </c>
      <c r="H8">
        <f t="shared" ca="1" si="4"/>
        <v>418</v>
      </c>
      <c r="I8">
        <f t="shared" ca="1" si="4"/>
        <v>656</v>
      </c>
    </row>
    <row r="9" spans="1:13" x14ac:dyDescent="0.2">
      <c r="A9" t="s">
        <v>22</v>
      </c>
      <c r="B9" t="s">
        <v>9</v>
      </c>
      <c r="C9">
        <f t="shared" ca="1" si="0"/>
        <v>748</v>
      </c>
      <c r="D9">
        <f t="shared" ca="1" si="1"/>
        <v>102</v>
      </c>
      <c r="E9">
        <f t="shared" ca="1" si="1"/>
        <v>158</v>
      </c>
      <c r="F9">
        <f t="shared" ca="1" si="2"/>
        <v>0.13636363636363635</v>
      </c>
      <c r="G9">
        <f t="shared" ca="1" si="3"/>
        <v>0.21122994652406418</v>
      </c>
      <c r="H9">
        <f t="shared" ca="1" si="4"/>
        <v>586</v>
      </c>
      <c r="I9">
        <f t="shared" ca="1" si="4"/>
        <v>401</v>
      </c>
    </row>
    <row r="10" spans="1:13" x14ac:dyDescent="0.2">
      <c r="A10" t="s">
        <v>23</v>
      </c>
      <c r="B10" t="s">
        <v>10</v>
      </c>
      <c r="C10">
        <f t="shared" ca="1" si="0"/>
        <v>553</v>
      </c>
      <c r="D10">
        <f t="shared" ca="1" si="1"/>
        <v>74</v>
      </c>
      <c r="E10">
        <f t="shared" ca="1" si="1"/>
        <v>167</v>
      </c>
      <c r="F10">
        <f t="shared" ca="1" si="2"/>
        <v>0.13381555153707053</v>
      </c>
      <c r="G10">
        <f t="shared" ca="1" si="3"/>
        <v>0.30198915009041594</v>
      </c>
      <c r="H10">
        <f t="shared" ca="1" si="4"/>
        <v>673</v>
      </c>
      <c r="I10">
        <f t="shared" ca="1" si="4"/>
        <v>617</v>
      </c>
    </row>
    <row r="11" spans="1:13" x14ac:dyDescent="0.2">
      <c r="A11" t="s">
        <v>24</v>
      </c>
      <c r="B11" t="s">
        <v>11</v>
      </c>
      <c r="C11">
        <f t="shared" ca="1" si="0"/>
        <v>682</v>
      </c>
      <c r="D11">
        <f t="shared" ca="1" si="1"/>
        <v>172</v>
      </c>
      <c r="E11">
        <f t="shared" ca="1" si="1"/>
        <v>116</v>
      </c>
      <c r="F11">
        <f t="shared" ca="1" si="2"/>
        <v>0.25219941348973607</v>
      </c>
      <c r="G11">
        <f t="shared" ca="1" si="3"/>
        <v>0.17008797653958943</v>
      </c>
      <c r="H11">
        <f t="shared" ca="1" si="4"/>
        <v>673</v>
      </c>
      <c r="I11">
        <f t="shared" ca="1" si="4"/>
        <v>704</v>
      </c>
    </row>
    <row r="12" spans="1:13" x14ac:dyDescent="0.2">
      <c r="A12" t="s">
        <v>25</v>
      </c>
      <c r="B12" t="s">
        <v>12</v>
      </c>
      <c r="C12">
        <f t="shared" ca="1" si="0"/>
        <v>446</v>
      </c>
      <c r="D12">
        <f t="shared" ca="1" si="1"/>
        <v>64</v>
      </c>
      <c r="E12">
        <f t="shared" ca="1" si="1"/>
        <v>146</v>
      </c>
      <c r="F12">
        <f t="shared" ca="1" si="2"/>
        <v>0.14349775784753363</v>
      </c>
      <c r="G12">
        <f t="shared" ca="1" si="3"/>
        <v>0.3273542600896861</v>
      </c>
      <c r="H12">
        <f t="shared" ca="1" si="4"/>
        <v>433</v>
      </c>
      <c r="I12">
        <f t="shared" ca="1" si="4"/>
        <v>769</v>
      </c>
    </row>
    <row r="13" spans="1:13" x14ac:dyDescent="0.2">
      <c r="A13" t="s">
        <v>26</v>
      </c>
      <c r="B13" t="s">
        <v>13</v>
      </c>
      <c r="C13">
        <f t="shared" ca="1" si="0"/>
        <v>697</v>
      </c>
      <c r="D13">
        <f t="shared" ca="1" si="1"/>
        <v>144</v>
      </c>
      <c r="E13">
        <f t="shared" ca="1" si="1"/>
        <v>91</v>
      </c>
      <c r="F13">
        <f t="shared" ca="1" si="2"/>
        <v>0.20659971305595409</v>
      </c>
      <c r="G13">
        <f t="shared" ca="1" si="3"/>
        <v>0.13055954088952654</v>
      </c>
      <c r="H13">
        <f t="shared" ca="1" si="4"/>
        <v>694</v>
      </c>
      <c r="I13">
        <f t="shared" ca="1" si="4"/>
        <v>522</v>
      </c>
    </row>
    <row r="14" spans="1:13" x14ac:dyDescent="0.2">
      <c r="C14">
        <f ca="1">SUM(C4:C13)</f>
        <v>5810</v>
      </c>
      <c r="D14">
        <f t="shared" ref="D14:E14" ca="1" si="5">SUM(D4:D13)</f>
        <v>1371</v>
      </c>
      <c r="E14">
        <f t="shared" ca="1" si="5"/>
        <v>1474</v>
      </c>
      <c r="G14" s="1" t="s">
        <v>57</v>
      </c>
    </row>
    <row r="44" spans="2:2" x14ac:dyDescent="0.2">
      <c r="B44" t="s">
        <v>70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合同总额分析</vt:lpstr>
      <vt:lpstr>业绩总额分析</vt:lpstr>
      <vt:lpstr>回款分析</vt:lpstr>
      <vt:lpstr>完工验收分析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高祥云</dc:creator>
  <cp:lastModifiedBy>Windows 用户</cp:lastModifiedBy>
  <dcterms:created xsi:type="dcterms:W3CDTF">2019-06-09T13:11:27Z</dcterms:created>
  <dcterms:modified xsi:type="dcterms:W3CDTF">2019-06-11T03:53:52Z</dcterms:modified>
</cp:coreProperties>
</file>