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len\Desktop\workspace\workfile\锐安项目文档\方案页面原型及修改\"/>
    </mc:Choice>
  </mc:AlternateContent>
  <bookViews>
    <workbookView xWindow="-120" yWindow="-120" windowWidth="20730" windowHeight="11160"/>
  </bookViews>
  <sheets>
    <sheet name="合同总额分析" sheetId="1" r:id="rId1"/>
    <sheet name="业绩总额分析" sheetId="2" r:id="rId2"/>
    <sheet name="回款分析 " sheetId="6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6" l="1"/>
  <c r="B13" i="6"/>
  <c r="O18" i="6"/>
  <c r="O17" i="6"/>
  <c r="O16" i="6"/>
  <c r="O15" i="6"/>
  <c r="O14" i="6"/>
  <c r="J14" i="6"/>
  <c r="K14" i="6"/>
  <c r="O13" i="6"/>
  <c r="J13" i="6"/>
  <c r="K13" i="6"/>
  <c r="O12" i="6"/>
  <c r="J12" i="6"/>
  <c r="L12" i="6" s="1"/>
  <c r="K12" i="6"/>
  <c r="O11" i="6"/>
  <c r="J11" i="6"/>
  <c r="K11" i="6"/>
  <c r="O10" i="6"/>
  <c r="J10" i="6"/>
  <c r="K10" i="6"/>
  <c r="O9" i="6"/>
  <c r="J9" i="6"/>
  <c r="K9" i="6"/>
  <c r="D5" i="6"/>
  <c r="D6" i="6"/>
  <c r="D7" i="6"/>
  <c r="D8" i="6"/>
  <c r="C5" i="6"/>
  <c r="C6" i="6"/>
  <c r="C7" i="6"/>
  <c r="C8" i="6"/>
  <c r="J8" i="6"/>
  <c r="K8" i="6"/>
  <c r="F5" i="6"/>
  <c r="F6" i="6" s="1"/>
  <c r="F7" i="6" s="1"/>
  <c r="F8" i="6" s="1"/>
  <c r="E8" i="6"/>
  <c r="J7" i="6"/>
  <c r="K7" i="6"/>
  <c r="E7" i="6"/>
  <c r="P6" i="6"/>
  <c r="O6" i="6"/>
  <c r="J6" i="6"/>
  <c r="K6" i="6"/>
  <c r="E6" i="6"/>
  <c r="P5" i="6"/>
  <c r="O5" i="6"/>
  <c r="J5" i="6"/>
  <c r="K5" i="6"/>
  <c r="E5" i="6"/>
  <c r="O18" i="2"/>
  <c r="O17" i="2"/>
  <c r="O16" i="2"/>
  <c r="O15" i="2"/>
  <c r="O14" i="2"/>
  <c r="O13" i="2"/>
  <c r="O12" i="2"/>
  <c r="O11" i="2"/>
  <c r="O10" i="2"/>
  <c r="O9" i="2"/>
  <c r="O10" i="1"/>
  <c r="O9" i="1"/>
  <c r="O8" i="1"/>
  <c r="O7" i="1"/>
  <c r="O6" i="1"/>
  <c r="O5" i="1"/>
  <c r="D14" i="1"/>
  <c r="D13" i="1"/>
  <c r="D12" i="1"/>
  <c r="D11" i="1"/>
  <c r="D10" i="1"/>
  <c r="D9" i="1"/>
  <c r="D8" i="1"/>
  <c r="D7" i="1"/>
  <c r="D6" i="1"/>
  <c r="D5" i="1"/>
  <c r="N6" i="1"/>
  <c r="N7" i="1"/>
  <c r="N8" i="1"/>
  <c r="N9" i="1"/>
  <c r="N10" i="1"/>
  <c r="N5" i="1"/>
  <c r="F14" i="1"/>
  <c r="F13" i="1"/>
  <c r="F12" i="1"/>
  <c r="F11" i="1"/>
  <c r="F10" i="1"/>
  <c r="F9" i="1"/>
  <c r="F8" i="1"/>
  <c r="F7" i="1"/>
  <c r="F6" i="1"/>
  <c r="F5" i="1"/>
  <c r="E6" i="2"/>
  <c r="E7" i="2"/>
  <c r="E8" i="2"/>
  <c r="E5" i="2"/>
  <c r="P6" i="2"/>
  <c r="O6" i="2"/>
  <c r="P5" i="2"/>
  <c r="O5" i="2"/>
  <c r="J6" i="2"/>
  <c r="K6" i="2"/>
  <c r="J7" i="2"/>
  <c r="L7" i="2" s="1"/>
  <c r="K7" i="2"/>
  <c r="J8" i="2"/>
  <c r="K8" i="2"/>
  <c r="J9" i="2"/>
  <c r="L9" i="2" s="1"/>
  <c r="K9" i="2"/>
  <c r="J10" i="2"/>
  <c r="K10" i="2"/>
  <c r="J11" i="2"/>
  <c r="K11" i="2"/>
  <c r="J12" i="2"/>
  <c r="K12" i="2"/>
  <c r="J13" i="2"/>
  <c r="K13" i="2"/>
  <c r="J14" i="2"/>
  <c r="K14" i="2"/>
  <c r="J5" i="2"/>
  <c r="K5" i="2"/>
  <c r="F5" i="2"/>
  <c r="F6" i="2" s="1"/>
  <c r="F7" i="2" s="1"/>
  <c r="F8" i="2" s="1"/>
  <c r="D5" i="2"/>
  <c r="D6" i="2"/>
  <c r="D7" i="2"/>
  <c r="D8" i="2"/>
  <c r="C5" i="2"/>
  <c r="C6" i="2"/>
  <c r="C7" i="2"/>
  <c r="C8" i="2"/>
  <c r="H5" i="1"/>
  <c r="K6" i="1"/>
  <c r="K7" i="1"/>
  <c r="K8" i="1"/>
  <c r="K9" i="1"/>
  <c r="K10" i="1"/>
  <c r="K11" i="1"/>
  <c r="K12" i="1"/>
  <c r="K13" i="1"/>
  <c r="K14" i="1"/>
  <c r="K5" i="1"/>
  <c r="C5" i="1"/>
  <c r="C6" i="1"/>
  <c r="C7" i="1"/>
  <c r="C8" i="1"/>
  <c r="C9" i="1"/>
  <c r="C10" i="1"/>
  <c r="C11" i="1"/>
  <c r="C12" i="1"/>
  <c r="C13" i="1"/>
  <c r="C14" i="1"/>
  <c r="G5" i="1"/>
  <c r="L7" i="6" l="1"/>
  <c r="C9" i="6"/>
  <c r="L11" i="6"/>
  <c r="L5" i="6"/>
  <c r="L12" i="2"/>
  <c r="L8" i="6"/>
  <c r="L5" i="2"/>
  <c r="L13" i="2"/>
  <c r="L8" i="2"/>
  <c r="L10" i="2"/>
  <c r="D15" i="1"/>
  <c r="L6" i="6"/>
  <c r="D9" i="2"/>
  <c r="L11" i="2"/>
  <c r="L6" i="2"/>
  <c r="L10" i="6"/>
  <c r="L14" i="6"/>
  <c r="C9" i="2"/>
  <c r="L14" i="2"/>
  <c r="C15" i="1"/>
  <c r="L9" i="6"/>
  <c r="L13" i="6"/>
  <c r="D9" i="6"/>
</calcChain>
</file>

<file path=xl/sharedStrings.xml><?xml version="1.0" encoding="utf-8"?>
<sst xmlns="http://schemas.openxmlformats.org/spreadsheetml/2006/main" count="118" uniqueCount="78">
  <si>
    <t>合同总额可分析相关数据有合同总额，预计合同金额（从销售立项表中取数）</t>
    <phoneticPr fontId="1" type="noConversion"/>
  </si>
  <si>
    <t>可分析相关维度有年份，大数据二级立项（可能），可进行同期合同金额比较，必须分析项为部门</t>
    <phoneticPr fontId="1" type="noConversion"/>
  </si>
  <si>
    <t>2019年合同总额</t>
    <phoneticPr fontId="1" type="noConversion"/>
  </si>
  <si>
    <t>1部门</t>
    <phoneticPr fontId="1" type="noConversion"/>
  </si>
  <si>
    <t>2部门</t>
    <phoneticPr fontId="1" type="noConversion"/>
  </si>
  <si>
    <t>3部门</t>
  </si>
  <si>
    <t>4部门</t>
  </si>
  <si>
    <t>5部门</t>
  </si>
  <si>
    <t>6部门</t>
  </si>
  <si>
    <t>7部门</t>
  </si>
  <si>
    <t>8部门</t>
  </si>
  <si>
    <t>9部门</t>
  </si>
  <si>
    <t>10部门</t>
  </si>
  <si>
    <t>合同总额</t>
  </si>
  <si>
    <t>合同总额</t>
    <phoneticPr fontId="1" type="noConversion"/>
  </si>
  <si>
    <t>年度</t>
    <phoneticPr fontId="1" type="noConversion"/>
  </si>
  <si>
    <t>1大数据</t>
    <phoneticPr fontId="1" type="noConversion"/>
  </si>
  <si>
    <t>2大数据</t>
  </si>
  <si>
    <t>3大数据</t>
  </si>
  <si>
    <t>4大数据</t>
  </si>
  <si>
    <t>5大数据</t>
  </si>
  <si>
    <t>6大数据</t>
  </si>
  <si>
    <t>7大数据</t>
  </si>
  <si>
    <t>8大数据</t>
  </si>
  <si>
    <t>9大数据</t>
  </si>
  <si>
    <t>10大数据</t>
  </si>
  <si>
    <t>11大数据</t>
  </si>
  <si>
    <t>剩余预计合同总额</t>
    <phoneticPr fontId="1" type="noConversion"/>
  </si>
  <si>
    <t>业绩分析可分析相关数据为业绩总额及业绩目标</t>
    <phoneticPr fontId="1" type="noConversion"/>
  </si>
  <si>
    <t>业绩分析可分析相关维度有季度，年度，部门，同期值，(大项目二级立项)</t>
    <phoneticPr fontId="1" type="noConversion"/>
  </si>
  <si>
    <t>一季度</t>
    <phoneticPr fontId="1" type="noConversion"/>
  </si>
  <si>
    <t>目标</t>
    <phoneticPr fontId="1" type="noConversion"/>
  </si>
  <si>
    <t>实际</t>
    <phoneticPr fontId="1" type="noConversion"/>
  </si>
  <si>
    <t>二季度</t>
    <phoneticPr fontId="1" type="noConversion"/>
  </si>
  <si>
    <t>三季度</t>
    <phoneticPr fontId="1" type="noConversion"/>
  </si>
  <si>
    <t>四季度</t>
    <phoneticPr fontId="1" type="noConversion"/>
  </si>
  <si>
    <t>当季度预计剩余完成数</t>
    <phoneticPr fontId="1" type="noConversion"/>
  </si>
  <si>
    <t>注：仪表盘展示各季度业绩完成情况，当季度预计剩余完成数为漏斗图，从上至下显示商机到实际预计完成值</t>
    <phoneticPr fontId="1" type="noConversion"/>
  </si>
  <si>
    <t>业绩总额</t>
    <phoneticPr fontId="1" type="noConversion"/>
  </si>
  <si>
    <t>业绩目标</t>
    <phoneticPr fontId="1" type="noConversion"/>
  </si>
  <si>
    <t>完成率</t>
    <phoneticPr fontId="1" type="noConversion"/>
  </si>
  <si>
    <t>2018年同期</t>
    <phoneticPr fontId="1" type="noConversion"/>
  </si>
  <si>
    <t>合同总额区间</t>
    <phoneticPr fontId="1" type="noConversion"/>
  </si>
  <si>
    <t>合同数量</t>
    <phoneticPr fontId="1" type="noConversion"/>
  </si>
  <si>
    <t>0~20</t>
    <phoneticPr fontId="1" type="noConversion"/>
  </si>
  <si>
    <t>20~50</t>
    <phoneticPr fontId="1" type="noConversion"/>
  </si>
  <si>
    <t>50~100</t>
    <phoneticPr fontId="1" type="noConversion"/>
  </si>
  <si>
    <t>100~500</t>
    <phoneticPr fontId="1" type="noConversion"/>
  </si>
  <si>
    <t>500~1000</t>
    <phoneticPr fontId="1" type="noConversion"/>
  </si>
  <si>
    <t>1000+</t>
    <phoneticPr fontId="1" type="noConversion"/>
  </si>
  <si>
    <t>2018年合同总额</t>
    <phoneticPr fontId="1" type="noConversion"/>
  </si>
  <si>
    <t>合同总额</t>
    <phoneticPr fontId="1" type="noConversion"/>
  </si>
  <si>
    <t>A事业部</t>
    <phoneticPr fontId="1" type="noConversion"/>
  </si>
  <si>
    <t>B事业部</t>
    <phoneticPr fontId="1" type="noConversion"/>
  </si>
  <si>
    <t>C事业部</t>
    <phoneticPr fontId="1" type="noConversion"/>
  </si>
  <si>
    <t>业绩总额</t>
    <phoneticPr fontId="1" type="noConversion"/>
  </si>
  <si>
    <t>增加地图模块，展示各地区合同详情</t>
    <phoneticPr fontId="3" type="noConversion"/>
  </si>
  <si>
    <t>由于大项目二级立项及部门会发生变动，且较为频繁，故去除在该项的同比分析</t>
    <phoneticPr fontId="3" type="noConversion"/>
  </si>
  <si>
    <t>去除合同总额分析，合同预计总额与合同总额无明显联系，且占用页面资源</t>
    <phoneticPr fontId="3" type="noConversion"/>
  </si>
  <si>
    <t>合同总额需增加合同金额区间的分类 （0~20，20~50，50~100，100~500，500~1000，1000+）
分析区间的合同数量，合同金额，合同数占比</t>
    <phoneticPr fontId="3" type="noConversion"/>
  </si>
  <si>
    <t>部门数据较多，如可能展现方式变化为其他方式</t>
    <phoneticPr fontId="3" type="noConversion"/>
  </si>
  <si>
    <t>同合同总额展示各年度目标实际值</t>
    <phoneticPr fontId="3" type="noConversion"/>
  </si>
  <si>
    <t>修改提要</t>
    <phoneticPr fontId="1" type="noConversion"/>
  </si>
  <si>
    <t>修改提要:</t>
    <phoneticPr fontId="1" type="noConversion"/>
  </si>
  <si>
    <t>回款分析可分析相关数据为回款总额及回款目标</t>
  </si>
  <si>
    <t>回款分析可分析相关维度有季度，年度，部门，同期值，(大项目二级立项)</t>
  </si>
  <si>
    <t>回款总额</t>
  </si>
  <si>
    <t>回款目标</t>
  </si>
  <si>
    <t>注：仪表盘展示各季度回款完成情况，当季度预计剩余完成数为漏斗图，从上至下显示商机到实际预计完成值</t>
  </si>
  <si>
    <t>回款总体同回款，在当季度预计回款部分展示季度总回款，当季度存量，当季度逾期存量</t>
  </si>
  <si>
    <t>当季度剩余预计完成数展示当季度预计完成数，当季的未签预计合同额，概率合同额</t>
    <phoneticPr fontId="3" type="noConversion"/>
  </si>
  <si>
    <t>注:二次修改</t>
    <phoneticPr fontId="1" type="noConversion"/>
  </si>
  <si>
    <t>将当季度预计完成数去除，替换成商机，商机从商机拓展立项表中取。</t>
    <phoneticPr fontId="1" type="noConversion"/>
  </si>
  <si>
    <t>注：商机拓展立项中没有商机金额</t>
    <phoneticPr fontId="1" type="noConversion"/>
  </si>
  <si>
    <t>当季度存量，当季度逾期存量</t>
    <phoneticPr fontId="1" type="noConversion"/>
  </si>
  <si>
    <t>修改2</t>
    <phoneticPr fontId="1" type="noConversion"/>
  </si>
  <si>
    <t>漏斗图去掉，回款情况拿到当季度存量及当季度逾期存量。</t>
    <phoneticPr fontId="1" type="noConversion"/>
  </si>
  <si>
    <t>合同总额的区间对比没有实际意义，去除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</si>
</sst>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5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部门合同总额对比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4289484456644753"/>
          <c:y val="8.4656201881002771E-2"/>
          <c:w val="0.54245178068337785"/>
          <c:h val="0.672033503158670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合同总额分析!$C$4</c:f>
              <c:strCache>
                <c:ptCount val="1"/>
                <c:pt idx="0">
                  <c:v>2019年合同总额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合同总额分析!$B$5:$B$14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合同总额分析!$C$5:$C$14</c:f>
              <c:numCache>
                <c:formatCode>General</c:formatCode>
                <c:ptCount val="10"/>
                <c:pt idx="0">
                  <c:v>135</c:v>
                </c:pt>
                <c:pt idx="1">
                  <c:v>205</c:v>
                </c:pt>
                <c:pt idx="2">
                  <c:v>70</c:v>
                </c:pt>
                <c:pt idx="3">
                  <c:v>154</c:v>
                </c:pt>
                <c:pt idx="4">
                  <c:v>205</c:v>
                </c:pt>
                <c:pt idx="5">
                  <c:v>60</c:v>
                </c:pt>
                <c:pt idx="6">
                  <c:v>87</c:v>
                </c:pt>
                <c:pt idx="7">
                  <c:v>158</c:v>
                </c:pt>
                <c:pt idx="8">
                  <c:v>165</c:v>
                </c:pt>
                <c:pt idx="9">
                  <c:v>172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1F-4170-B91A-AD8F5DD9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47102528"/>
        <c:axId val="-2471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合同总额分析!$D$4</c15:sqref>
                        </c15:formulaRef>
                      </c:ext>
                    </c:extLst>
                    <c:strCache>
                      <c:ptCount val="1"/>
                      <c:pt idx="0">
                        <c:v>2018年合同总额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合同总额分析!$B$5:$B$14</c15:sqref>
                        </c15:formulaRef>
                      </c:ext>
                    </c:extLst>
                    <c:strCache>
                      <c:ptCount val="10"/>
                      <c:pt idx="0">
                        <c:v>1部门</c:v>
                      </c:pt>
                      <c:pt idx="1">
                        <c:v>2部门</c:v>
                      </c:pt>
                      <c:pt idx="2">
                        <c:v>3部门</c:v>
                      </c:pt>
                      <c:pt idx="3">
                        <c:v>4部门</c:v>
                      </c:pt>
                      <c:pt idx="4">
                        <c:v>5部门</c:v>
                      </c:pt>
                      <c:pt idx="5">
                        <c:v>6部门</c:v>
                      </c:pt>
                      <c:pt idx="6">
                        <c:v>7部门</c:v>
                      </c:pt>
                      <c:pt idx="7">
                        <c:v>8部门</c:v>
                      </c:pt>
                      <c:pt idx="8">
                        <c:v>9部门</c:v>
                      </c:pt>
                      <c:pt idx="9">
                        <c:v>10部门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合同总额分析!$D$5:$D$14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127</c:v>
                      </c:pt>
                      <c:pt idx="1">
                        <c:v>141</c:v>
                      </c:pt>
                      <c:pt idx="2">
                        <c:v>113</c:v>
                      </c:pt>
                      <c:pt idx="3">
                        <c:v>155</c:v>
                      </c:pt>
                      <c:pt idx="4">
                        <c:v>107</c:v>
                      </c:pt>
                      <c:pt idx="5">
                        <c:v>101</c:v>
                      </c:pt>
                      <c:pt idx="6">
                        <c:v>152</c:v>
                      </c:pt>
                      <c:pt idx="7">
                        <c:v>186</c:v>
                      </c:pt>
                      <c:pt idx="8">
                        <c:v>117</c:v>
                      </c:pt>
                      <c:pt idx="9">
                        <c:v>125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501F-4170-B91A-AD8F5DD9F217}"/>
                  </c:ext>
                </c:extLst>
              </c15:ser>
            </c15:filteredBarSeries>
          </c:ext>
        </c:extLst>
      </c:barChart>
      <c:catAx>
        <c:axId val="-24710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47101984"/>
        <c:crosses val="autoZero"/>
        <c:auto val="1"/>
        <c:lblAlgn val="ctr"/>
        <c:lblOffset val="100"/>
        <c:noMultiLvlLbl val="0"/>
      </c:catAx>
      <c:valAx>
        <c:axId val="-2471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4710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860362638156467"/>
          <c:y val="0.81055075575464186"/>
          <c:w val="0.55734884056924072"/>
          <c:h val="0.10046805025340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四季度完成情况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业绩总额分析!$B$8</c:f>
              <c:strCache>
                <c:ptCount val="1"/>
                <c:pt idx="0">
                  <c:v>四季度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(业绩总额分析!$C$4,业绩总额分析!$D$4)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(业绩总额分析!$C$8,业绩总额分析!$D$8)</c:f>
              <c:numCache>
                <c:formatCode>General</c:formatCode>
                <c:ptCount val="2"/>
                <c:pt idx="0">
                  <c:v>206</c:v>
                </c:pt>
                <c:pt idx="1">
                  <c:v>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3B-4A3D-8D72-FA7FCDA34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当季度剩余数预计完成数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14144543407484"/>
          <c:y val="0.26356481481481481"/>
          <c:w val="0.72860376059549936"/>
          <c:h val="0.624406167979002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业绩总额分析!$F$4</c:f>
              <c:strCache>
                <c:ptCount val="1"/>
                <c:pt idx="0">
                  <c:v>当季度预计剩余完成数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业绩总额分析!$F$5:$F$8</c:f>
              <c:numCache>
                <c:formatCode>General</c:formatCode>
                <c:ptCount val="4"/>
                <c:pt idx="0">
                  <c:v>203</c:v>
                </c:pt>
                <c:pt idx="1">
                  <c:v>60.9</c:v>
                </c:pt>
                <c:pt idx="2">
                  <c:v>12.18</c:v>
                </c:pt>
                <c:pt idx="3">
                  <c:v>6.09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94-4B8E-AA44-4F25C04D0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9038528"/>
        <c:axId val="-209040704"/>
      </c:barChart>
      <c:catAx>
        <c:axId val="-209038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040704"/>
        <c:crosses val="autoZero"/>
        <c:auto val="1"/>
        <c:lblAlgn val="ctr"/>
        <c:lblOffset val="100"/>
        <c:noMultiLvlLbl val="0"/>
      </c:catAx>
      <c:valAx>
        <c:axId val="-20904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038528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  <a:alpha val="97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部门业绩总额完成情况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业绩总额分析!$J$4</c:f>
              <c:strCache>
                <c:ptCount val="1"/>
                <c:pt idx="0">
                  <c:v>业绩总额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业绩总额分析!$I$5:$I$14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业绩总额分析!$J$5:$J$14</c:f>
              <c:numCache>
                <c:formatCode>General</c:formatCode>
                <c:ptCount val="10"/>
                <c:pt idx="0">
                  <c:v>151</c:v>
                </c:pt>
                <c:pt idx="1">
                  <c:v>107</c:v>
                </c:pt>
                <c:pt idx="2">
                  <c:v>83</c:v>
                </c:pt>
                <c:pt idx="3">
                  <c:v>131</c:v>
                </c:pt>
                <c:pt idx="4">
                  <c:v>117</c:v>
                </c:pt>
                <c:pt idx="5">
                  <c:v>119</c:v>
                </c:pt>
                <c:pt idx="6">
                  <c:v>194</c:v>
                </c:pt>
                <c:pt idx="7">
                  <c:v>117</c:v>
                </c:pt>
                <c:pt idx="8">
                  <c:v>113</c:v>
                </c:pt>
                <c:pt idx="9">
                  <c:v>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9A-4912-9858-9404971F9830}"/>
            </c:ext>
          </c:extLst>
        </c:ser>
        <c:ser>
          <c:idx val="1"/>
          <c:order val="1"/>
          <c:tx>
            <c:strRef>
              <c:f>业绩总额分析!$K$4</c:f>
              <c:strCache>
                <c:ptCount val="1"/>
                <c:pt idx="0">
                  <c:v>业绩目标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业绩总额分析!$I$5:$I$14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业绩总额分析!$K$5:$K$14</c:f>
              <c:numCache>
                <c:formatCode>General</c:formatCode>
                <c:ptCount val="10"/>
                <c:pt idx="0">
                  <c:v>78</c:v>
                </c:pt>
                <c:pt idx="1">
                  <c:v>60</c:v>
                </c:pt>
                <c:pt idx="2">
                  <c:v>197</c:v>
                </c:pt>
                <c:pt idx="3">
                  <c:v>140</c:v>
                </c:pt>
                <c:pt idx="4">
                  <c:v>115</c:v>
                </c:pt>
                <c:pt idx="5">
                  <c:v>72</c:v>
                </c:pt>
                <c:pt idx="6">
                  <c:v>107</c:v>
                </c:pt>
                <c:pt idx="7">
                  <c:v>175</c:v>
                </c:pt>
                <c:pt idx="8">
                  <c:v>106</c:v>
                </c:pt>
                <c:pt idx="9">
                  <c:v>193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9A-4912-9858-9404971F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034720"/>
        <c:axId val="-209042880"/>
      </c:barChart>
      <c:lineChart>
        <c:grouping val="standard"/>
        <c:varyColors val="0"/>
        <c:ser>
          <c:idx val="2"/>
          <c:order val="2"/>
          <c:tx>
            <c:strRef>
              <c:f>业绩总额分析!$L$4</c:f>
              <c:strCache>
                <c:ptCount val="1"/>
                <c:pt idx="0">
                  <c:v>完成率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业绩总额分析!$I$5:$I$14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业绩总额分析!$L$5:$L$14</c:f>
              <c:numCache>
                <c:formatCode>General</c:formatCode>
                <c:ptCount val="10"/>
                <c:pt idx="0">
                  <c:v>1.9358974358974359</c:v>
                </c:pt>
                <c:pt idx="1">
                  <c:v>1.7833333333333334</c:v>
                </c:pt>
                <c:pt idx="2">
                  <c:v>0.42131979695431471</c:v>
                </c:pt>
                <c:pt idx="3">
                  <c:v>0.93571428571428572</c:v>
                </c:pt>
                <c:pt idx="4">
                  <c:v>1.017391304347826</c:v>
                </c:pt>
                <c:pt idx="5">
                  <c:v>1.6527777777777777</c:v>
                </c:pt>
                <c:pt idx="6">
                  <c:v>1.8130841121495327</c:v>
                </c:pt>
                <c:pt idx="7">
                  <c:v>0.66857142857142859</c:v>
                </c:pt>
                <c:pt idx="8">
                  <c:v>1.0660377358490567</c:v>
                </c:pt>
                <c:pt idx="9">
                  <c:v>0.31606217616580312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9A-4912-9858-9404971F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33088"/>
        <c:axId val="-209034176"/>
      </c:lineChart>
      <c:catAx>
        <c:axId val="-2090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042880"/>
        <c:crosses val="autoZero"/>
        <c:auto val="1"/>
        <c:lblAlgn val="ctr"/>
        <c:lblOffset val="100"/>
        <c:noMultiLvlLbl val="0"/>
      </c:catAx>
      <c:valAx>
        <c:axId val="-2090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034720"/>
        <c:crosses val="autoZero"/>
        <c:crossBetween val="between"/>
      </c:valAx>
      <c:valAx>
        <c:axId val="-209034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033088"/>
        <c:crosses val="max"/>
        <c:crossBetween val="between"/>
      </c:valAx>
      <c:catAx>
        <c:axId val="-20903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034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业绩总额同期比</a:t>
            </a:r>
          </a:p>
        </c:rich>
      </c:tx>
      <c:layout>
        <c:manualLayout>
          <c:xMode val="edge"/>
          <c:yMode val="edge"/>
          <c:x val="0.14285714285714285"/>
          <c:y val="5.2863436123348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0244432287398617"/>
          <c:y val="0.31718305035811173"/>
          <c:w val="0.6329429710962452"/>
          <c:h val="0.325091441751932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业绩总额分析!$N$5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业绩总额分析!$O$4:$P$4</c:f>
              <c:numCache>
                <c:formatCode>General</c:formatCode>
                <c:ptCount val="2"/>
                <c:pt idx="0">
                  <c:v>2019</c:v>
                </c:pt>
                <c:pt idx="1">
                  <c:v>2018</c:v>
                </c:pt>
              </c:numCache>
            </c:numRef>
          </c:cat>
          <c:val>
            <c:numRef>
              <c:f>业绩总额分析!$O$5:$P$5</c:f>
              <c:numCache>
                <c:formatCode>General</c:formatCode>
                <c:ptCount val="2"/>
                <c:pt idx="0">
                  <c:v>88</c:v>
                </c:pt>
                <c:pt idx="1">
                  <c:v>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98-45E8-8766-F58D37973F22}"/>
            </c:ext>
          </c:extLst>
        </c:ser>
        <c:ser>
          <c:idx val="1"/>
          <c:order val="1"/>
          <c:tx>
            <c:strRef>
              <c:f>业绩总额分析!$N$6</c:f>
              <c:strCache>
                <c:ptCount val="1"/>
                <c:pt idx="0">
                  <c:v>目标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业绩总额分析!$O$4:$P$4</c:f>
              <c:numCache>
                <c:formatCode>General</c:formatCode>
                <c:ptCount val="2"/>
                <c:pt idx="0">
                  <c:v>2019</c:v>
                </c:pt>
                <c:pt idx="1">
                  <c:v>2018</c:v>
                </c:pt>
              </c:numCache>
            </c:numRef>
          </c:cat>
          <c:val>
            <c:numRef>
              <c:f>业绩总额分析!$O$6:$P$6</c:f>
              <c:numCache>
                <c:formatCode>General</c:formatCode>
                <c:ptCount val="2"/>
                <c:pt idx="0">
                  <c:v>187</c:v>
                </c:pt>
                <c:pt idx="1">
                  <c:v>172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98-45E8-8766-F58D37973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040160"/>
        <c:axId val="-209039616"/>
      </c:barChart>
      <c:catAx>
        <c:axId val="-20904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039616"/>
        <c:crosses val="autoZero"/>
        <c:auto val="1"/>
        <c:lblAlgn val="ctr"/>
        <c:lblOffset val="100"/>
        <c:noMultiLvlLbl val="0"/>
      </c:catAx>
      <c:valAx>
        <c:axId val="-2090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04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业绩总额季度同期比较</a:t>
            </a:r>
          </a:p>
        </c:rich>
      </c:tx>
      <c:layout>
        <c:manualLayout>
          <c:xMode val="edge"/>
          <c:yMode val="edge"/>
          <c:x val="9.8820058997050153E-2"/>
          <c:y val="2.2857136000859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176377952755905"/>
          <c:y val="0.23582162277562194"/>
          <c:w val="0.86823622047244098"/>
          <c:h val="0.449834607994574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业绩总额分析!$D$4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业绩总额分析!$B$5:$B$8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业绩总额分析!$D$5:$D$8</c:f>
              <c:numCache>
                <c:formatCode>General</c:formatCode>
                <c:ptCount val="4"/>
                <c:pt idx="0">
                  <c:v>98</c:v>
                </c:pt>
                <c:pt idx="1">
                  <c:v>170</c:v>
                </c:pt>
                <c:pt idx="2">
                  <c:v>94</c:v>
                </c:pt>
                <c:pt idx="3">
                  <c:v>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69-4794-BB5E-1E48E63BA23F}"/>
            </c:ext>
          </c:extLst>
        </c:ser>
        <c:ser>
          <c:idx val="1"/>
          <c:order val="1"/>
          <c:tx>
            <c:strRef>
              <c:f>业绩总额分析!$E$4</c:f>
              <c:strCache>
                <c:ptCount val="1"/>
                <c:pt idx="0">
                  <c:v>2018年同期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业绩总额分析!$B$5:$B$8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业绩总额分析!$E$5:$E$8</c:f>
              <c:numCache>
                <c:formatCode>General</c:formatCode>
                <c:ptCount val="4"/>
                <c:pt idx="0">
                  <c:v>78</c:v>
                </c:pt>
                <c:pt idx="1">
                  <c:v>146</c:v>
                </c:pt>
                <c:pt idx="2">
                  <c:v>178</c:v>
                </c:pt>
                <c:pt idx="3">
                  <c:v>151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69-4794-BB5E-1E48E63BA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6174704"/>
        <c:axId val="-206177968"/>
      </c:barChart>
      <c:catAx>
        <c:axId val="-20617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177968"/>
        <c:crosses val="autoZero"/>
        <c:auto val="1"/>
        <c:lblAlgn val="ctr"/>
        <c:lblOffset val="100"/>
        <c:noMultiLvlLbl val="0"/>
      </c:catAx>
      <c:valAx>
        <c:axId val="-2061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17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122367355096888"/>
          <c:y val="4.3478236061716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业绩总额分析!$J$4</c:f>
              <c:strCache>
                <c:ptCount val="1"/>
                <c:pt idx="0">
                  <c:v>业绩总额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业绩总额分析!$H$5:$H$7</c:f>
              <c:strCache>
                <c:ptCount val="3"/>
                <c:pt idx="0">
                  <c:v>A事业部</c:v>
                </c:pt>
                <c:pt idx="1">
                  <c:v>B事业部</c:v>
                </c:pt>
                <c:pt idx="2">
                  <c:v>C事业部</c:v>
                </c:pt>
              </c:strCache>
            </c:strRef>
          </c:cat>
          <c:val>
            <c:numRef>
              <c:f>业绩总额分析!$J$5:$J$7</c:f>
              <c:numCache>
                <c:formatCode>General</c:formatCode>
                <c:ptCount val="3"/>
                <c:pt idx="0">
                  <c:v>151</c:v>
                </c:pt>
                <c:pt idx="1">
                  <c:v>107</c:v>
                </c:pt>
                <c:pt idx="2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业绩总额年度变化情况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业绩总额分析!$O$8</c:f>
              <c:strCache>
                <c:ptCount val="1"/>
                <c:pt idx="0">
                  <c:v>业绩总额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业绩总额分析!$N$9:$N$18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业绩总额分析!$O$9:$O$18</c:f>
              <c:numCache>
                <c:formatCode>General</c:formatCode>
                <c:ptCount val="10"/>
                <c:pt idx="0">
                  <c:v>117</c:v>
                </c:pt>
                <c:pt idx="1">
                  <c:v>147</c:v>
                </c:pt>
                <c:pt idx="2">
                  <c:v>282</c:v>
                </c:pt>
                <c:pt idx="3">
                  <c:v>162</c:v>
                </c:pt>
                <c:pt idx="4">
                  <c:v>294</c:v>
                </c:pt>
                <c:pt idx="5">
                  <c:v>157</c:v>
                </c:pt>
                <c:pt idx="6">
                  <c:v>337</c:v>
                </c:pt>
                <c:pt idx="7">
                  <c:v>255</c:v>
                </c:pt>
                <c:pt idx="8">
                  <c:v>158</c:v>
                </c:pt>
                <c:pt idx="9">
                  <c:v>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75792"/>
        <c:axId val="-206175248"/>
      </c:lineChart>
      <c:catAx>
        <c:axId val="-20617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175248"/>
        <c:crosses val="autoZero"/>
        <c:auto val="1"/>
        <c:lblAlgn val="ctr"/>
        <c:lblOffset val="100"/>
        <c:noMultiLvlLbl val="0"/>
      </c:catAx>
      <c:valAx>
        <c:axId val="-2061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17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一季度完成情况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'回款分析 '!$B$5</c:f>
              <c:strCache>
                <c:ptCount val="1"/>
                <c:pt idx="0">
                  <c:v>一季度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'回款分析 '!$C$4:$D$4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'回款分析 '!$C$5:$D$5</c:f>
              <c:numCache>
                <c:formatCode>General</c:formatCode>
                <c:ptCount val="2"/>
                <c:pt idx="0">
                  <c:v>58</c:v>
                </c:pt>
                <c:pt idx="1">
                  <c:v>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96-4A73-AC0B-96357C3B6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二季度完成情况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'回款分析 '!$B$6</c:f>
              <c:strCache>
                <c:ptCount val="1"/>
                <c:pt idx="0">
                  <c:v>二季度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FF4-4232-B759-0CB9F00AAD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FF4-4232-B759-0CB9F00AAD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'回款分析 '!$C$4:$D$4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('回款分析 '!$J$10,'回款分析 '!$C$6,'回款分析 '!$D$6)</c:f>
              <c:numCache>
                <c:formatCode>General</c:formatCode>
                <c:ptCount val="3"/>
                <c:pt idx="0">
                  <c:v>68</c:v>
                </c:pt>
                <c:pt idx="1">
                  <c:v>140</c:v>
                </c:pt>
                <c:pt idx="2">
                  <c:v>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FF4-4232-B759-0CB9F00AA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三季度完成情况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'回款分析 '!$B$7</c:f>
              <c:strCache>
                <c:ptCount val="1"/>
                <c:pt idx="0">
                  <c:v>三季度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('回款分析 '!$C$4,'回款分析 '!$D$4)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('回款分析 '!$C$7,'回款分析 '!$D$7)</c:f>
              <c:numCache>
                <c:formatCode>General</c:formatCode>
                <c:ptCount val="2"/>
                <c:pt idx="0">
                  <c:v>81</c:v>
                </c:pt>
                <c:pt idx="1">
                  <c:v>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C96-4AC4-B5A5-E76085E3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同期合同总额对比</a:t>
            </a:r>
          </a:p>
        </c:rich>
      </c:tx>
      <c:layout>
        <c:manualLayout>
          <c:xMode val="edge"/>
          <c:yMode val="edge"/>
          <c:x val="0.30035650623885918"/>
          <c:y val="4.1884839776746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413648293963254"/>
          <c:y val="0.15261592300962379"/>
          <c:w val="0.67719685039370081"/>
          <c:h val="0.7631328375619714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(合同总额分析!$C$4,合同总额分析!$D$4)</c:f>
              <c:strCache>
                <c:ptCount val="2"/>
                <c:pt idx="0">
                  <c:v>2019年合同总额</c:v>
                </c:pt>
                <c:pt idx="1">
                  <c:v>2018年合同总额</c:v>
                </c:pt>
              </c:strCache>
            </c:strRef>
          </c:cat>
          <c:val>
            <c:numRef>
              <c:f>(合同总额分析!$C$15,合同总额分析!$D$15)</c:f>
              <c:numCache>
                <c:formatCode>General</c:formatCode>
                <c:ptCount val="2"/>
                <c:pt idx="0">
                  <c:v>1411</c:v>
                </c:pt>
                <c:pt idx="1">
                  <c:v>1324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4F-4FCF-B246-97ADD5C54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47098720"/>
        <c:axId val="-247098176"/>
      </c:barChart>
      <c:catAx>
        <c:axId val="-247098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47098176"/>
        <c:crosses val="autoZero"/>
        <c:auto val="1"/>
        <c:lblAlgn val="ctr"/>
        <c:lblOffset val="100"/>
        <c:noMultiLvlLbl val="0"/>
      </c:catAx>
      <c:valAx>
        <c:axId val="-2470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4709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四季度完成情况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'回款分析 '!$B$8</c:f>
              <c:strCache>
                <c:ptCount val="1"/>
                <c:pt idx="0">
                  <c:v>四季度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('回款分析 '!$C$4,'回款分析 '!$D$4)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('回款分析 '!$C$8,'回款分析 '!$D$8)</c:f>
              <c:numCache>
                <c:formatCode>General</c:formatCode>
                <c:ptCount val="2"/>
                <c:pt idx="0">
                  <c:v>182</c:v>
                </c:pt>
                <c:pt idx="1">
                  <c:v>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3B-4A3D-8D72-FA7FCDA34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当季度剩余数预计完成数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14144543407484"/>
          <c:y val="0.26356481481481481"/>
          <c:w val="0.72860376059549936"/>
          <c:h val="0.624406167979002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'回款分析 '!$F$4</c:f>
              <c:strCache>
                <c:ptCount val="1"/>
                <c:pt idx="0">
                  <c:v>当季度预计剩余完成数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'回款分析 '!$F$5:$F$8</c:f>
              <c:numCache>
                <c:formatCode>General</c:formatCode>
                <c:ptCount val="4"/>
                <c:pt idx="0">
                  <c:v>59</c:v>
                </c:pt>
                <c:pt idx="1">
                  <c:v>17.7</c:v>
                </c:pt>
                <c:pt idx="2">
                  <c:v>3.54</c:v>
                </c:pt>
                <c:pt idx="3">
                  <c:v>1.77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94-4B8E-AA44-4F25C04D0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5752288"/>
        <c:axId val="-205744128"/>
      </c:barChart>
      <c:catAx>
        <c:axId val="-20575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744128"/>
        <c:crosses val="autoZero"/>
        <c:auto val="1"/>
        <c:lblAlgn val="ctr"/>
        <c:lblOffset val="100"/>
        <c:noMultiLvlLbl val="0"/>
      </c:catAx>
      <c:valAx>
        <c:axId val="-20574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752288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  <a:alpha val="97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回款完成情况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'回款分析 '!$J$4</c:f>
              <c:strCache>
                <c:ptCount val="1"/>
                <c:pt idx="0">
                  <c:v>回款总额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'回款分析 '!$I$5:$I$14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'回款分析 '!$J$5:$J$14</c:f>
              <c:numCache>
                <c:formatCode>General</c:formatCode>
                <c:ptCount val="10"/>
                <c:pt idx="0">
                  <c:v>86</c:v>
                </c:pt>
                <c:pt idx="1">
                  <c:v>70</c:v>
                </c:pt>
                <c:pt idx="2">
                  <c:v>189</c:v>
                </c:pt>
                <c:pt idx="3">
                  <c:v>150</c:v>
                </c:pt>
                <c:pt idx="4">
                  <c:v>111</c:v>
                </c:pt>
                <c:pt idx="5">
                  <c:v>68</c:v>
                </c:pt>
                <c:pt idx="6">
                  <c:v>168</c:v>
                </c:pt>
                <c:pt idx="7">
                  <c:v>108</c:v>
                </c:pt>
                <c:pt idx="8">
                  <c:v>147</c:v>
                </c:pt>
                <c:pt idx="9">
                  <c:v>103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9A-4912-9858-9404971F9830}"/>
            </c:ext>
          </c:extLst>
        </c:ser>
        <c:ser>
          <c:idx val="1"/>
          <c:order val="1"/>
          <c:tx>
            <c:strRef>
              <c:f>'回款分析 '!$K$4</c:f>
              <c:strCache>
                <c:ptCount val="1"/>
                <c:pt idx="0">
                  <c:v>回款目标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'回款分析 '!$I$5:$I$14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'回款分析 '!$K$5:$K$14</c:f>
              <c:numCache>
                <c:formatCode>General</c:formatCode>
                <c:ptCount val="10"/>
                <c:pt idx="0">
                  <c:v>57</c:v>
                </c:pt>
                <c:pt idx="1">
                  <c:v>180</c:v>
                </c:pt>
                <c:pt idx="2">
                  <c:v>114</c:v>
                </c:pt>
                <c:pt idx="3">
                  <c:v>123</c:v>
                </c:pt>
                <c:pt idx="4">
                  <c:v>114</c:v>
                </c:pt>
                <c:pt idx="5">
                  <c:v>164</c:v>
                </c:pt>
                <c:pt idx="6">
                  <c:v>159</c:v>
                </c:pt>
                <c:pt idx="7">
                  <c:v>159</c:v>
                </c:pt>
                <c:pt idx="8">
                  <c:v>82</c:v>
                </c:pt>
                <c:pt idx="9">
                  <c:v>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9A-4912-9858-9404971F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751744"/>
        <c:axId val="-205751200"/>
      </c:barChart>
      <c:lineChart>
        <c:grouping val="standard"/>
        <c:varyColors val="0"/>
        <c:ser>
          <c:idx val="2"/>
          <c:order val="2"/>
          <c:tx>
            <c:strRef>
              <c:f>'回款分析 '!$L$4</c:f>
              <c:strCache>
                <c:ptCount val="1"/>
                <c:pt idx="0">
                  <c:v>完成率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'回款分析 '!$I$5:$I$14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'回款分析 '!$L$5:$L$14</c:f>
              <c:numCache>
                <c:formatCode>General</c:formatCode>
                <c:ptCount val="10"/>
                <c:pt idx="0">
                  <c:v>1.5087719298245614</c:v>
                </c:pt>
                <c:pt idx="1">
                  <c:v>0.3888888888888889</c:v>
                </c:pt>
                <c:pt idx="2">
                  <c:v>1.6578947368421053</c:v>
                </c:pt>
                <c:pt idx="3">
                  <c:v>1.2195121951219512</c:v>
                </c:pt>
                <c:pt idx="4">
                  <c:v>0.97368421052631582</c:v>
                </c:pt>
                <c:pt idx="5">
                  <c:v>0.41463414634146339</c:v>
                </c:pt>
                <c:pt idx="6">
                  <c:v>1.0566037735849056</c:v>
                </c:pt>
                <c:pt idx="7">
                  <c:v>0.67924528301886788</c:v>
                </c:pt>
                <c:pt idx="8">
                  <c:v>1.7926829268292683</c:v>
                </c:pt>
                <c:pt idx="9">
                  <c:v>0.75735294117647056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9A-4912-9858-9404971F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50656"/>
        <c:axId val="-205749568"/>
      </c:lineChart>
      <c:catAx>
        <c:axId val="-2057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751200"/>
        <c:crosses val="autoZero"/>
        <c:auto val="1"/>
        <c:lblAlgn val="ctr"/>
        <c:lblOffset val="100"/>
        <c:noMultiLvlLbl val="0"/>
      </c:catAx>
      <c:valAx>
        <c:axId val="-2057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751744"/>
        <c:crosses val="autoZero"/>
        <c:crossBetween val="between"/>
      </c:valAx>
      <c:valAx>
        <c:axId val="-205749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750656"/>
        <c:crosses val="max"/>
        <c:crossBetween val="between"/>
      </c:valAx>
      <c:catAx>
        <c:axId val="-20575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5749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回款同期比</a:t>
            </a:r>
          </a:p>
        </c:rich>
      </c:tx>
      <c:layout>
        <c:manualLayout>
          <c:xMode val="edge"/>
          <c:yMode val="edge"/>
          <c:x val="0.14285714285714285"/>
          <c:y val="5.2863436123348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0244432287398617"/>
          <c:y val="0.31718305035811173"/>
          <c:w val="0.6329429710962452"/>
          <c:h val="0.325091441751932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'回款分析 '!$N$5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'回款分析 '!$O$4:$P$4</c:f>
              <c:numCache>
                <c:formatCode>General</c:formatCode>
                <c:ptCount val="2"/>
                <c:pt idx="0">
                  <c:v>2019</c:v>
                </c:pt>
                <c:pt idx="1">
                  <c:v>2018</c:v>
                </c:pt>
              </c:numCache>
            </c:numRef>
          </c:cat>
          <c:val>
            <c:numRef>
              <c:f>'回款分析 '!$O$5:$P$5</c:f>
              <c:numCache>
                <c:formatCode>General</c:formatCode>
                <c:ptCount val="2"/>
                <c:pt idx="0">
                  <c:v>114</c:v>
                </c:pt>
                <c:pt idx="1">
                  <c:v>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98-45E8-8766-F58D37973F22}"/>
            </c:ext>
          </c:extLst>
        </c:ser>
        <c:ser>
          <c:idx val="1"/>
          <c:order val="1"/>
          <c:tx>
            <c:strRef>
              <c:f>'回款分析 '!$N$6</c:f>
              <c:strCache>
                <c:ptCount val="1"/>
                <c:pt idx="0">
                  <c:v>目标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'回款分析 '!$O$4:$P$4</c:f>
              <c:numCache>
                <c:formatCode>General</c:formatCode>
                <c:ptCount val="2"/>
                <c:pt idx="0">
                  <c:v>2019</c:v>
                </c:pt>
                <c:pt idx="1">
                  <c:v>2018</c:v>
                </c:pt>
              </c:numCache>
            </c:numRef>
          </c:cat>
          <c:val>
            <c:numRef>
              <c:f>'回款分析 '!$O$6:$P$6</c:f>
              <c:numCache>
                <c:formatCode>General</c:formatCode>
                <c:ptCount val="2"/>
                <c:pt idx="0">
                  <c:v>73</c:v>
                </c:pt>
                <c:pt idx="1">
                  <c:v>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98-45E8-8766-F58D37973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53376"/>
        <c:axId val="-205743040"/>
      </c:barChart>
      <c:catAx>
        <c:axId val="-20575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743040"/>
        <c:crosses val="autoZero"/>
        <c:auto val="1"/>
        <c:lblAlgn val="ctr"/>
        <c:lblOffset val="100"/>
        <c:noMultiLvlLbl val="0"/>
      </c:catAx>
      <c:valAx>
        <c:axId val="-20574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75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回款总额季度同期比较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176377952755905"/>
          <c:y val="0.23582162277562194"/>
          <c:w val="0.86823622047244098"/>
          <c:h val="0.449834607994574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'回款分析 '!$D$4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'回款分析 '!$B$5:$B$8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'回款分析 '!$D$5:$D$8</c:f>
              <c:numCache>
                <c:formatCode>General</c:formatCode>
                <c:ptCount val="4"/>
                <c:pt idx="0">
                  <c:v>72</c:v>
                </c:pt>
                <c:pt idx="1">
                  <c:v>80</c:v>
                </c:pt>
                <c:pt idx="2">
                  <c:v>95</c:v>
                </c:pt>
                <c:pt idx="3">
                  <c:v>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69-4794-BB5E-1E48E63BA23F}"/>
            </c:ext>
          </c:extLst>
        </c:ser>
        <c:ser>
          <c:idx val="1"/>
          <c:order val="1"/>
          <c:tx>
            <c:strRef>
              <c:f>'回款分析 '!$E$4</c:f>
              <c:strCache>
                <c:ptCount val="1"/>
                <c:pt idx="0">
                  <c:v>2018年同期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'回款分析 '!$B$5:$B$8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'回款分析 '!$E$5:$E$8</c:f>
              <c:numCache>
                <c:formatCode>General</c:formatCode>
                <c:ptCount val="4"/>
                <c:pt idx="0">
                  <c:v>70</c:v>
                </c:pt>
                <c:pt idx="1">
                  <c:v>194</c:v>
                </c:pt>
                <c:pt idx="2">
                  <c:v>204</c:v>
                </c:pt>
                <c:pt idx="3">
                  <c:v>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69-4794-BB5E-1E48E63BA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5747936"/>
        <c:axId val="-205746848"/>
      </c:barChart>
      <c:catAx>
        <c:axId val="-20574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746848"/>
        <c:crosses val="autoZero"/>
        <c:auto val="1"/>
        <c:lblAlgn val="ctr"/>
        <c:lblOffset val="100"/>
        <c:noMultiLvlLbl val="0"/>
      </c:catAx>
      <c:valAx>
        <c:axId val="-20574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7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回款总额</a:t>
            </a:r>
          </a:p>
        </c:rich>
      </c:tx>
      <c:layout>
        <c:manualLayout>
          <c:xMode val="edge"/>
          <c:yMode val="edge"/>
          <c:x val="0.33122367355096888"/>
          <c:y val="4.3478236061716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'回款分析 '!$J$4</c:f>
              <c:strCache>
                <c:ptCount val="1"/>
                <c:pt idx="0">
                  <c:v>回款总额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'回款分析 '!$H$5:$H$7</c:f>
              <c:strCache>
                <c:ptCount val="3"/>
                <c:pt idx="0">
                  <c:v>A事业部</c:v>
                </c:pt>
                <c:pt idx="1">
                  <c:v>B事业部</c:v>
                </c:pt>
                <c:pt idx="2">
                  <c:v>C事业部</c:v>
                </c:pt>
              </c:strCache>
            </c:strRef>
          </c:cat>
          <c:val>
            <c:numRef>
              <c:f>'回款分析 '!$J$5:$J$7</c:f>
              <c:numCache>
                <c:formatCode>General</c:formatCode>
                <c:ptCount val="3"/>
                <c:pt idx="0">
                  <c:v>86</c:v>
                </c:pt>
                <c:pt idx="1">
                  <c:v>70</c:v>
                </c:pt>
                <c:pt idx="2">
                  <c:v>189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回款总额年度变化情况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'回款分析 '!$O$8</c:f>
              <c:strCache>
                <c:ptCount val="1"/>
                <c:pt idx="0">
                  <c:v>回款总额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'回款分析 '!$N$9:$N$18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'回款分析 '!$O$9:$O$18</c:f>
              <c:numCache>
                <c:formatCode>General</c:formatCode>
                <c:ptCount val="10"/>
                <c:pt idx="0">
                  <c:v>197</c:v>
                </c:pt>
                <c:pt idx="1">
                  <c:v>320</c:v>
                </c:pt>
                <c:pt idx="2">
                  <c:v>310</c:v>
                </c:pt>
                <c:pt idx="3">
                  <c:v>225</c:v>
                </c:pt>
                <c:pt idx="4">
                  <c:v>275</c:v>
                </c:pt>
                <c:pt idx="5">
                  <c:v>376</c:v>
                </c:pt>
                <c:pt idx="6">
                  <c:v>131</c:v>
                </c:pt>
                <c:pt idx="7">
                  <c:v>379</c:v>
                </c:pt>
                <c:pt idx="8">
                  <c:v>377</c:v>
                </c:pt>
                <c:pt idx="9">
                  <c:v>372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55552"/>
        <c:axId val="-205755008"/>
      </c:lineChart>
      <c:catAx>
        <c:axId val="-2057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755008"/>
        <c:crosses val="autoZero"/>
        <c:auto val="1"/>
        <c:lblAlgn val="ctr"/>
        <c:lblOffset val="100"/>
        <c:noMultiLvlLbl val="0"/>
      </c:catAx>
      <c:valAx>
        <c:axId val="-2057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75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当前存量分析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'回款分析 '!$B$12:$C$12</c:f>
              <c:strCache>
                <c:ptCount val="1"/>
                <c:pt idx="0">
                  <c:v>当季度存量，当季度逾期存量</c:v>
                </c:pt>
              </c:strCache>
            </c:strRef>
          </c:cat>
          <c:val>
            <c:numRef>
              <c:f>'回款分析 '!$B$13:$C$13</c:f>
              <c:numCache>
                <c:formatCode>General</c:formatCode>
                <c:ptCount val="2"/>
                <c:pt idx="0">
                  <c:v>107</c:v>
                </c:pt>
                <c:pt idx="1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合同总额年度变化</a:t>
            </a:r>
          </a:p>
        </c:rich>
      </c:tx>
      <c:layout>
        <c:manualLayout>
          <c:xMode val="edge"/>
          <c:yMode val="edge"/>
          <c:x val="0.35539215686274511"/>
          <c:y val="5.0450450450450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59E-2"/>
          <c:y val="0.28082911257714405"/>
          <c:w val="0.89019685039370078"/>
          <c:h val="0.55197616514151948"/>
        </c:manualLayout>
      </c:layout>
      <c:lineChart>
        <c:grouping val="standard"/>
        <c:varyColors val="0"/>
        <c:ser>
          <c:idx val="0"/>
          <c:order val="0"/>
          <c:tx>
            <c:strRef>
              <c:f>合同总额分析!$K$4</c:f>
              <c:strCache>
                <c:ptCount val="1"/>
                <c:pt idx="0">
                  <c:v>合同总额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合同总额分析!$J$5:$J$14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合同总额分析!$K$5:$K$14</c:f>
              <c:numCache>
                <c:formatCode>General</c:formatCode>
                <c:ptCount val="10"/>
                <c:pt idx="0">
                  <c:v>215</c:v>
                </c:pt>
                <c:pt idx="1">
                  <c:v>226</c:v>
                </c:pt>
                <c:pt idx="2">
                  <c:v>215</c:v>
                </c:pt>
                <c:pt idx="3">
                  <c:v>232</c:v>
                </c:pt>
                <c:pt idx="4">
                  <c:v>116</c:v>
                </c:pt>
                <c:pt idx="5">
                  <c:v>371</c:v>
                </c:pt>
                <c:pt idx="6">
                  <c:v>334</c:v>
                </c:pt>
                <c:pt idx="7">
                  <c:v>125</c:v>
                </c:pt>
                <c:pt idx="8">
                  <c:v>344</c:v>
                </c:pt>
                <c:pt idx="9">
                  <c:v>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90-4DA5-93E2-10D974616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0913616"/>
        <c:axId val="-840915792"/>
      </c:lineChart>
      <c:catAx>
        <c:axId val="-84091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0915792"/>
        <c:crosses val="autoZero"/>
        <c:auto val="1"/>
        <c:lblAlgn val="ctr"/>
        <c:lblOffset val="100"/>
        <c:noMultiLvlLbl val="0"/>
      </c:catAx>
      <c:valAx>
        <c:axId val="-8409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091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8119126598536883"/>
          <c:y val="3.0234323146350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合同总额分析!$F$4</c:f>
              <c:strCache>
                <c:ptCount val="1"/>
                <c:pt idx="0">
                  <c:v>2019年合同总额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合同总额分析!$E$5:$E$14</c:f>
              <c:strCache>
                <c:ptCount val="10"/>
                <c:pt idx="0">
                  <c:v>1大数据</c:v>
                </c:pt>
                <c:pt idx="1">
                  <c:v>2大数据</c:v>
                </c:pt>
                <c:pt idx="2">
                  <c:v>3大数据</c:v>
                </c:pt>
                <c:pt idx="3">
                  <c:v>4大数据</c:v>
                </c:pt>
                <c:pt idx="4">
                  <c:v>5大数据</c:v>
                </c:pt>
                <c:pt idx="5">
                  <c:v>6大数据</c:v>
                </c:pt>
                <c:pt idx="6">
                  <c:v>7大数据</c:v>
                </c:pt>
                <c:pt idx="7">
                  <c:v>8大数据</c:v>
                </c:pt>
                <c:pt idx="8">
                  <c:v>9大数据</c:v>
                </c:pt>
                <c:pt idx="9">
                  <c:v>10大数据</c:v>
                </c:pt>
              </c:strCache>
            </c:strRef>
          </c:cat>
          <c:val>
            <c:numRef>
              <c:f>合同总额分析!$F$5:$F$14</c:f>
              <c:numCache>
                <c:formatCode>General</c:formatCode>
                <c:ptCount val="10"/>
                <c:pt idx="0">
                  <c:v>186</c:v>
                </c:pt>
                <c:pt idx="1">
                  <c:v>59</c:v>
                </c:pt>
                <c:pt idx="2">
                  <c:v>53</c:v>
                </c:pt>
                <c:pt idx="3">
                  <c:v>115</c:v>
                </c:pt>
                <c:pt idx="4">
                  <c:v>141</c:v>
                </c:pt>
                <c:pt idx="5">
                  <c:v>170</c:v>
                </c:pt>
                <c:pt idx="6">
                  <c:v>103</c:v>
                </c:pt>
                <c:pt idx="7">
                  <c:v>135</c:v>
                </c:pt>
                <c:pt idx="8">
                  <c:v>123</c:v>
                </c:pt>
                <c:pt idx="9">
                  <c:v>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合同金额区间数量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合同总额分析!$N$4</c:f>
              <c:strCache>
                <c:ptCount val="1"/>
                <c:pt idx="0">
                  <c:v>合同数量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合同总额分析!$M$5:$M$10</c:f>
              <c:strCache>
                <c:ptCount val="6"/>
                <c:pt idx="0">
                  <c:v>0~20</c:v>
                </c:pt>
                <c:pt idx="1">
                  <c:v>20~50</c:v>
                </c:pt>
                <c:pt idx="2">
                  <c:v>50~100</c:v>
                </c:pt>
                <c:pt idx="3">
                  <c:v>100~500</c:v>
                </c:pt>
                <c:pt idx="4">
                  <c:v>500~1000</c:v>
                </c:pt>
                <c:pt idx="5">
                  <c:v>1000+</c:v>
                </c:pt>
              </c:strCache>
            </c:strRef>
          </c:cat>
          <c:val>
            <c:numRef>
              <c:f>合同总额分析!$N$5:$N$10</c:f>
              <c:numCache>
                <c:formatCode>General</c:formatCode>
                <c:ptCount val="6"/>
                <c:pt idx="0">
                  <c:v>75</c:v>
                </c:pt>
                <c:pt idx="1">
                  <c:v>182</c:v>
                </c:pt>
                <c:pt idx="2">
                  <c:v>160</c:v>
                </c:pt>
                <c:pt idx="3">
                  <c:v>137</c:v>
                </c:pt>
                <c:pt idx="4">
                  <c:v>170</c:v>
                </c:pt>
                <c:pt idx="5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合同总额区间对比</a:t>
            </a:r>
          </a:p>
        </c:rich>
      </c:tx>
      <c:layout>
        <c:manualLayout>
          <c:xMode val="edge"/>
          <c:yMode val="edge"/>
          <c:x val="0.15351903258148783"/>
          <c:y val="8.6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8615079716930114"/>
          <c:y val="0.29079632545931761"/>
          <c:w val="0.57253446540500563"/>
          <c:h val="0.518559399347243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合同总额分析!$O$4</c:f>
              <c:strCache>
                <c:ptCount val="1"/>
                <c:pt idx="0">
                  <c:v>合同总额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合同总额分析!$M$5:$M$10</c:f>
              <c:strCache>
                <c:ptCount val="6"/>
                <c:pt idx="0">
                  <c:v>0~20</c:v>
                </c:pt>
                <c:pt idx="1">
                  <c:v>20~50</c:v>
                </c:pt>
                <c:pt idx="2">
                  <c:v>50~100</c:v>
                </c:pt>
                <c:pt idx="3">
                  <c:v>100~500</c:v>
                </c:pt>
                <c:pt idx="4">
                  <c:v>500~1000</c:v>
                </c:pt>
                <c:pt idx="5">
                  <c:v>1000+</c:v>
                </c:pt>
              </c:strCache>
            </c:strRef>
          </c:cat>
          <c:val>
            <c:numRef>
              <c:f>合同总额分析!$O$5:$O$10</c:f>
              <c:numCache>
                <c:formatCode>General</c:formatCode>
                <c:ptCount val="6"/>
                <c:pt idx="0">
                  <c:v>153</c:v>
                </c:pt>
                <c:pt idx="1">
                  <c:v>192</c:v>
                </c:pt>
                <c:pt idx="2">
                  <c:v>194</c:v>
                </c:pt>
                <c:pt idx="3">
                  <c:v>64</c:v>
                </c:pt>
                <c:pt idx="4">
                  <c:v>104</c:v>
                </c:pt>
                <c:pt idx="5">
                  <c:v>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9041248"/>
        <c:axId val="-209037440"/>
      </c:barChart>
      <c:catAx>
        <c:axId val="-209041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037440"/>
        <c:crosses val="autoZero"/>
        <c:auto val="1"/>
        <c:lblAlgn val="ctr"/>
        <c:lblOffset val="100"/>
        <c:noMultiLvlLbl val="0"/>
      </c:catAx>
      <c:valAx>
        <c:axId val="-2090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04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一季度完成情况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业绩总额分析!$B$5</c:f>
              <c:strCache>
                <c:ptCount val="1"/>
                <c:pt idx="0">
                  <c:v>一季度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业绩总额分析!$C$4:$D$4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业绩总额分析!$C$5:$D$5</c:f>
              <c:numCache>
                <c:formatCode>General</c:formatCode>
                <c:ptCount val="2"/>
                <c:pt idx="0">
                  <c:v>102</c:v>
                </c:pt>
                <c:pt idx="1">
                  <c:v>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96-4A73-AC0B-96357C3B6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二季度完成情况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业绩总额分析!$B$6</c:f>
              <c:strCache>
                <c:ptCount val="1"/>
                <c:pt idx="0">
                  <c:v>二季度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FF4-4232-B759-0CB9F00AAD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FF4-4232-B759-0CB9F00AAD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业绩总额分析!$C$4:$D$4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(业绩总额分析!$J$10,业绩总额分析!$C$6,业绩总额分析!$D$6)</c:f>
              <c:numCache>
                <c:formatCode>General</c:formatCode>
                <c:ptCount val="3"/>
                <c:pt idx="0">
                  <c:v>119</c:v>
                </c:pt>
                <c:pt idx="1">
                  <c:v>167</c:v>
                </c:pt>
                <c:pt idx="2">
                  <c:v>170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FF4-4232-B759-0CB9F00AA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三季度完成情况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业绩总额分析!$B$7</c:f>
              <c:strCache>
                <c:ptCount val="1"/>
                <c:pt idx="0">
                  <c:v>三季度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(业绩总额分析!$C$4,业绩总额分析!$D$4)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(业绩总额分析!$C$7,业绩总额分析!$D$7)</c:f>
              <c:numCache>
                <c:formatCode>General</c:formatCode>
                <c:ptCount val="2"/>
                <c:pt idx="0">
                  <c:v>57</c:v>
                </c:pt>
                <c:pt idx="1">
                  <c:v>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C96-4AC4-B5A5-E76085E3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16</xdr:row>
      <xdr:rowOff>133350</xdr:rowOff>
    </xdr:from>
    <xdr:to>
      <xdr:col>13</xdr:col>
      <xdr:colOff>323850</xdr:colOff>
      <xdr:row>39</xdr:row>
      <xdr:rowOff>47624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E9BD8D6E-AFFF-4E61-BC71-8C5486178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133351</xdr:colOff>
      <xdr:row>17</xdr:row>
      <xdr:rowOff>66675</xdr:rowOff>
    </xdr:from>
    <xdr:to>
      <xdr:col>2</xdr:col>
      <xdr:colOff>885825</xdr:colOff>
      <xdr:row>27</xdr:row>
      <xdr:rowOff>76199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xmlns="" id="{D163F245-FA6B-444C-8A0D-4AB64E15C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39</xdr:row>
      <xdr:rowOff>19049</xdr:rowOff>
    </xdr:from>
    <xdr:to>
      <xdr:col>10</xdr:col>
      <xdr:colOff>295275</xdr:colOff>
      <xdr:row>49</xdr:row>
      <xdr:rowOff>161925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xmlns="" id="{7F82D587-133B-434F-97CD-EA0C08CE2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361950</xdr:colOff>
      <xdr:row>39</xdr:row>
      <xdr:rowOff>0</xdr:rowOff>
    </xdr:from>
    <xdr:to>
      <xdr:col>13</xdr:col>
      <xdr:colOff>352426</xdr:colOff>
      <xdr:row>50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114301</xdr:colOff>
      <xdr:row>27</xdr:row>
      <xdr:rowOff>114300</xdr:rowOff>
    </xdr:from>
    <xdr:to>
      <xdr:col>2</xdr:col>
      <xdr:colOff>876301</xdr:colOff>
      <xdr:row>38</xdr:row>
      <xdr:rowOff>138111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42863</xdr:colOff>
      <xdr:row>60</xdr:row>
      <xdr:rowOff>171450</xdr:rowOff>
    </xdr:from>
    <xdr:to>
      <xdr:col>3</xdr:col>
      <xdr:colOff>495301</xdr:colOff>
      <xdr:row>71</xdr:row>
      <xdr:rowOff>85725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28575</xdr:colOff>
      <xdr:row>17</xdr:row>
      <xdr:rowOff>171451</xdr:rowOff>
    </xdr:from>
    <xdr:to>
      <xdr:col>10</xdr:col>
      <xdr:colOff>247650</xdr:colOff>
      <xdr:row>38</xdr:row>
      <xdr:rowOff>111688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14575" y="3248026"/>
          <a:ext cx="5019675" cy="3740712"/>
        </a:xfrm>
        <a:prstGeom prst="rect">
          <a:avLst/>
        </a:prstGeom>
      </xdr:spPr>
    </xdr:pic>
    <xdr:clientData/>
  </xdr:twoCellAnchor>
  <xdr:oneCellAnchor>
    <xdr:from>
      <xdr:col>5</xdr:col>
      <xdr:colOff>371475</xdr:colOff>
      <xdr:row>19</xdr:row>
      <xdr:rowOff>9526</xdr:rowOff>
    </xdr:from>
    <xdr:ext cx="1581150" cy="388186"/>
    <xdr:sp macro="" textlink="">
      <xdr:nvSpPr>
        <xdr:cNvPr id="11" name="文本框 10"/>
        <xdr:cNvSpPr txBox="1"/>
      </xdr:nvSpPr>
      <xdr:spPr>
        <a:xfrm>
          <a:off x="4029075" y="3448051"/>
          <a:ext cx="1581150" cy="3881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1400"/>
            <a:t>地区合同金额对比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676276</xdr:colOff>
      <xdr:row>18</xdr:row>
      <xdr:rowOff>57150</xdr:rowOff>
    </xdr:from>
    <xdr:to>
      <xdr:col>3</xdr:col>
      <xdr:colOff>504826</xdr:colOff>
      <xdr:row>27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A41974BE-89D3-4CE9-ACAC-0C7C268FB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18</xdr:row>
      <xdr:rowOff>47625</xdr:rowOff>
    </xdr:from>
    <xdr:to>
      <xdr:col>6</xdr:col>
      <xdr:colOff>409575</xdr:colOff>
      <xdr:row>27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3CE043DC-3BE8-41F9-AEB7-F8A5BB8DC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542926</xdr:colOff>
      <xdr:row>18</xdr:row>
      <xdr:rowOff>47625</xdr:rowOff>
    </xdr:from>
    <xdr:to>
      <xdr:col>9</xdr:col>
      <xdr:colOff>257176</xdr:colOff>
      <xdr:row>27</xdr:row>
      <xdr:rowOff>114299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7596004C-1EDA-4281-A3DC-69ADF1956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342901</xdr:colOff>
      <xdr:row>18</xdr:row>
      <xdr:rowOff>66674</xdr:rowOff>
    </xdr:from>
    <xdr:to>
      <xdr:col>12</xdr:col>
      <xdr:colOff>323851</xdr:colOff>
      <xdr:row>27</xdr:row>
      <xdr:rowOff>142874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7498A1A7-9FC6-4F78-9CE4-142CA7A46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561975</xdr:colOff>
      <xdr:row>28</xdr:row>
      <xdr:rowOff>9526</xdr:rowOff>
    </xdr:from>
    <xdr:to>
      <xdr:col>6</xdr:col>
      <xdr:colOff>361950</xdr:colOff>
      <xdr:row>37</xdr:row>
      <xdr:rowOff>66675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xmlns="" id="{C70C552F-0371-4CDA-97DF-CE74B920C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114300</xdr:colOff>
      <xdr:row>46</xdr:row>
      <xdr:rowOff>171449</xdr:rowOff>
    </xdr:from>
    <xdr:to>
      <xdr:col>12</xdr:col>
      <xdr:colOff>504825</xdr:colOff>
      <xdr:row>57</xdr:row>
      <xdr:rowOff>47625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xmlns="" id="{FF0BF6C0-FE53-40C4-A5D0-6174669C4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76201</xdr:colOff>
      <xdr:row>28</xdr:row>
      <xdr:rowOff>66676</xdr:rowOff>
    </xdr:from>
    <xdr:to>
      <xdr:col>3</xdr:col>
      <xdr:colOff>466725</xdr:colOff>
      <xdr:row>37</xdr:row>
      <xdr:rowOff>38100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58B507B8-AF97-4CB5-8D1C-D2AB74515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352425</xdr:colOff>
      <xdr:row>28</xdr:row>
      <xdr:rowOff>47624</xdr:rowOff>
    </xdr:from>
    <xdr:to>
      <xdr:col>12</xdr:col>
      <xdr:colOff>447675</xdr:colOff>
      <xdr:row>46</xdr:row>
      <xdr:rowOff>123825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xmlns="" id="{87224C6D-49A3-465C-AA53-E2B50D4DB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471487</xdr:colOff>
      <xdr:row>27</xdr:row>
      <xdr:rowOff>171449</xdr:rowOff>
    </xdr:from>
    <xdr:to>
      <xdr:col>9</xdr:col>
      <xdr:colOff>295275</xdr:colOff>
      <xdr:row>37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57150</xdr:colOff>
      <xdr:row>37</xdr:row>
      <xdr:rowOff>57150</xdr:rowOff>
    </xdr:from>
    <xdr:to>
      <xdr:col>9</xdr:col>
      <xdr:colOff>242887</xdr:colOff>
      <xdr:row>46</xdr:row>
      <xdr:rowOff>166687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4</xdr:col>
      <xdr:colOff>533400</xdr:colOff>
      <xdr:row>62</xdr:row>
      <xdr:rowOff>47625</xdr:rowOff>
    </xdr:from>
    <xdr:ext cx="184731" cy="264560"/>
    <xdr:sp macro="" textlink="">
      <xdr:nvSpPr>
        <xdr:cNvPr id="10" name="文本框 9"/>
        <xdr:cNvSpPr txBox="1"/>
      </xdr:nvSpPr>
      <xdr:spPr>
        <a:xfrm>
          <a:off x="3276600" y="1126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>
    <xdr:from>
      <xdr:col>3</xdr:col>
      <xdr:colOff>476250</xdr:colOff>
      <xdr:row>27</xdr:row>
      <xdr:rowOff>161925</xdr:rowOff>
    </xdr:from>
    <xdr:to>
      <xdr:col>6</xdr:col>
      <xdr:colOff>438150</xdr:colOff>
      <xdr:row>37</xdr:row>
      <xdr:rowOff>66675</xdr:rowOff>
    </xdr:to>
    <xdr:sp macro="" textlink="">
      <xdr:nvSpPr>
        <xdr:cNvPr id="11" name="矩形 10"/>
        <xdr:cNvSpPr/>
      </xdr:nvSpPr>
      <xdr:spPr>
        <a:xfrm>
          <a:off x="2533650" y="5048250"/>
          <a:ext cx="2019300" cy="17145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219075</xdr:colOff>
      <xdr:row>31</xdr:row>
      <xdr:rowOff>85725</xdr:rowOff>
    </xdr:from>
    <xdr:to>
      <xdr:col>6</xdr:col>
      <xdr:colOff>114300</xdr:colOff>
      <xdr:row>34</xdr:row>
      <xdr:rowOff>76200</xdr:rowOff>
    </xdr:to>
    <xdr:sp macro="" textlink="">
      <xdr:nvSpPr>
        <xdr:cNvPr id="15" name="流程图: 手动操作 14"/>
        <xdr:cNvSpPr/>
      </xdr:nvSpPr>
      <xdr:spPr>
        <a:xfrm>
          <a:off x="2962275" y="5695950"/>
          <a:ext cx="1266825" cy="53340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当季未签预计完成额</a:t>
          </a:r>
        </a:p>
      </xdr:txBody>
    </xdr:sp>
    <xdr:clientData/>
  </xdr:twoCellAnchor>
  <xdr:twoCellAnchor>
    <xdr:from>
      <xdr:col>4</xdr:col>
      <xdr:colOff>466726</xdr:colOff>
      <xdr:row>34</xdr:row>
      <xdr:rowOff>85726</xdr:rowOff>
    </xdr:from>
    <xdr:to>
      <xdr:col>5</xdr:col>
      <xdr:colOff>542925</xdr:colOff>
      <xdr:row>37</xdr:row>
      <xdr:rowOff>28575</xdr:rowOff>
    </xdr:to>
    <xdr:sp macro="" textlink="">
      <xdr:nvSpPr>
        <xdr:cNvPr id="16" name="流程图: 手动操作 15"/>
        <xdr:cNvSpPr/>
      </xdr:nvSpPr>
      <xdr:spPr>
        <a:xfrm>
          <a:off x="3209926" y="6238876"/>
          <a:ext cx="761999" cy="485774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概率合同额</a:t>
          </a:r>
        </a:p>
      </xdr:txBody>
    </xdr:sp>
    <xdr:clientData/>
  </xdr:twoCellAnchor>
  <xdr:twoCellAnchor>
    <xdr:from>
      <xdr:col>3</xdr:col>
      <xdr:colOff>495300</xdr:colOff>
      <xdr:row>28</xdr:row>
      <xdr:rowOff>38100</xdr:rowOff>
    </xdr:from>
    <xdr:to>
      <xdr:col>6</xdr:col>
      <xdr:colOff>495299</xdr:colOff>
      <xdr:row>31</xdr:row>
      <xdr:rowOff>95250</xdr:rowOff>
    </xdr:to>
    <xdr:sp macro="" textlink="">
      <xdr:nvSpPr>
        <xdr:cNvPr id="8" name="流程图: 手动操作 7"/>
        <xdr:cNvSpPr/>
      </xdr:nvSpPr>
      <xdr:spPr>
        <a:xfrm>
          <a:off x="2552700" y="5105400"/>
          <a:ext cx="2057399" cy="600075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当季度预计完成数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676276</xdr:colOff>
      <xdr:row>18</xdr:row>
      <xdr:rowOff>57150</xdr:rowOff>
    </xdr:from>
    <xdr:to>
      <xdr:col>3</xdr:col>
      <xdr:colOff>504826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A41974BE-89D3-4CE9-ACAC-0C7C268FB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18</xdr:row>
      <xdr:rowOff>47625</xdr:rowOff>
    </xdr:from>
    <xdr:to>
      <xdr:col>6</xdr:col>
      <xdr:colOff>409575</xdr:colOff>
      <xdr:row>27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3CE043DC-3BE8-41F9-AEB7-F8A5BB8DC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542926</xdr:colOff>
      <xdr:row>18</xdr:row>
      <xdr:rowOff>47625</xdr:rowOff>
    </xdr:from>
    <xdr:to>
      <xdr:col>9</xdr:col>
      <xdr:colOff>257176</xdr:colOff>
      <xdr:row>27</xdr:row>
      <xdr:rowOff>114299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7596004C-1EDA-4281-A3DC-69ADF1956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342901</xdr:colOff>
      <xdr:row>18</xdr:row>
      <xdr:rowOff>66674</xdr:rowOff>
    </xdr:from>
    <xdr:to>
      <xdr:col>12</xdr:col>
      <xdr:colOff>323851</xdr:colOff>
      <xdr:row>27</xdr:row>
      <xdr:rowOff>142874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7498A1A7-9FC6-4F78-9CE4-142CA7A46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561975</xdr:colOff>
      <xdr:row>28</xdr:row>
      <xdr:rowOff>9526</xdr:rowOff>
    </xdr:from>
    <xdr:to>
      <xdr:col>6</xdr:col>
      <xdr:colOff>361950</xdr:colOff>
      <xdr:row>37</xdr:row>
      <xdr:rowOff>66675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C70C552F-0371-4CDA-97DF-CE74B920C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114300</xdr:colOff>
      <xdr:row>46</xdr:row>
      <xdr:rowOff>171449</xdr:rowOff>
    </xdr:from>
    <xdr:to>
      <xdr:col>12</xdr:col>
      <xdr:colOff>504825</xdr:colOff>
      <xdr:row>57</xdr:row>
      <xdr:rowOff>47625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xmlns="" id="{FF0BF6C0-FE53-40C4-A5D0-6174669C4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76201</xdr:colOff>
      <xdr:row>28</xdr:row>
      <xdr:rowOff>66676</xdr:rowOff>
    </xdr:from>
    <xdr:to>
      <xdr:col>3</xdr:col>
      <xdr:colOff>466725</xdr:colOff>
      <xdr:row>37</xdr:row>
      <xdr:rowOff>38100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xmlns="" id="{58B507B8-AF97-4CB5-8D1C-D2AB74515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352425</xdr:colOff>
      <xdr:row>28</xdr:row>
      <xdr:rowOff>47624</xdr:rowOff>
    </xdr:from>
    <xdr:to>
      <xdr:col>12</xdr:col>
      <xdr:colOff>447675</xdr:colOff>
      <xdr:row>46</xdr:row>
      <xdr:rowOff>123825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xmlns="" id="{87224C6D-49A3-465C-AA53-E2B50D4DB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471487</xdr:colOff>
      <xdr:row>27</xdr:row>
      <xdr:rowOff>171449</xdr:rowOff>
    </xdr:from>
    <xdr:to>
      <xdr:col>9</xdr:col>
      <xdr:colOff>295275</xdr:colOff>
      <xdr:row>37</xdr:row>
      <xdr:rowOff>114300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104775</xdr:colOff>
      <xdr:row>37</xdr:row>
      <xdr:rowOff>66675</xdr:rowOff>
    </xdr:from>
    <xdr:to>
      <xdr:col>9</xdr:col>
      <xdr:colOff>290512</xdr:colOff>
      <xdr:row>46</xdr:row>
      <xdr:rowOff>176212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533400</xdr:colOff>
      <xdr:row>27</xdr:row>
      <xdr:rowOff>133350</xdr:rowOff>
    </xdr:from>
    <xdr:to>
      <xdr:col>6</xdr:col>
      <xdr:colOff>409575</xdr:colOff>
      <xdr:row>37</xdr:row>
      <xdr:rowOff>133350</xdr:rowOff>
    </xdr:to>
    <xdr:sp macro="" textlink="">
      <xdr:nvSpPr>
        <xdr:cNvPr id="12" name="圆角矩形 11"/>
        <xdr:cNvSpPr/>
      </xdr:nvSpPr>
      <xdr:spPr>
        <a:xfrm>
          <a:off x="2590800" y="5019675"/>
          <a:ext cx="1933575" cy="18097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581025</xdr:colOff>
      <xdr:row>27</xdr:row>
      <xdr:rowOff>152400</xdr:rowOff>
    </xdr:from>
    <xdr:to>
      <xdr:col>6</xdr:col>
      <xdr:colOff>323850</xdr:colOff>
      <xdr:row>37</xdr:row>
      <xdr:rowOff>130078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topLeftCell="A30" workbookViewId="0">
      <selection activeCell="B60" sqref="B60"/>
    </sheetView>
  </sheetViews>
  <sheetFormatPr defaultRowHeight="14.25" x14ac:dyDescent="0.2"/>
  <cols>
    <col min="3" max="3" width="12" customWidth="1"/>
  </cols>
  <sheetData>
    <row r="1" spans="2:15" x14ac:dyDescent="0.2">
      <c r="B1" t="s">
        <v>0</v>
      </c>
    </row>
    <row r="2" spans="2:15" x14ac:dyDescent="0.2">
      <c r="B2" t="s">
        <v>1</v>
      </c>
    </row>
    <row r="4" spans="2:15" x14ac:dyDescent="0.2">
      <c r="C4" t="s">
        <v>2</v>
      </c>
      <c r="D4" t="s">
        <v>50</v>
      </c>
      <c r="F4" t="s">
        <v>2</v>
      </c>
      <c r="G4" t="s">
        <v>13</v>
      </c>
      <c r="H4" t="s">
        <v>27</v>
      </c>
      <c r="J4" t="s">
        <v>15</v>
      </c>
      <c r="K4" t="s">
        <v>14</v>
      </c>
      <c r="M4" t="s">
        <v>42</v>
      </c>
      <c r="N4" t="s">
        <v>43</v>
      </c>
      <c r="O4" t="s">
        <v>51</v>
      </c>
    </row>
    <row r="5" spans="2:15" x14ac:dyDescent="0.2">
      <c r="B5" t="s">
        <v>3</v>
      </c>
      <c r="C5">
        <f ca="1">RANDBETWEEN(50,210)</f>
        <v>135</v>
      </c>
      <c r="D5">
        <f ca="1">RANDBETWEEN(50,210)</f>
        <v>127</v>
      </c>
      <c r="E5" t="s">
        <v>16</v>
      </c>
      <c r="F5">
        <f ca="1">RANDBETWEEN(50,210)</f>
        <v>186</v>
      </c>
      <c r="G5">
        <f ca="1">RANDBETWEEN(100,400)</f>
        <v>340</v>
      </c>
      <c r="H5">
        <f ca="1">RANDBETWEEN(300,800)</f>
        <v>637</v>
      </c>
      <c r="J5">
        <v>2010</v>
      </c>
      <c r="K5">
        <f ca="1">RANDBETWEEN(100,400)</f>
        <v>215</v>
      </c>
      <c r="M5" t="s">
        <v>44</v>
      </c>
      <c r="N5">
        <f ca="1">RANDBETWEEN(50,210)</f>
        <v>75</v>
      </c>
      <c r="O5">
        <f ca="1">RANDBETWEEN(50,210)</f>
        <v>153</v>
      </c>
    </row>
    <row r="6" spans="2:15" x14ac:dyDescent="0.2">
      <c r="B6" t="s">
        <v>4</v>
      </c>
      <c r="C6">
        <f t="shared" ref="C6:F14" ca="1" si="0">RANDBETWEEN(50,210)</f>
        <v>205</v>
      </c>
      <c r="D6">
        <f t="shared" ca="1" si="0"/>
        <v>141</v>
      </c>
      <c r="E6" t="s">
        <v>17</v>
      </c>
      <c r="F6">
        <f t="shared" ca="1" si="0"/>
        <v>59</v>
      </c>
      <c r="J6">
        <v>2011</v>
      </c>
      <c r="K6">
        <f t="shared" ref="K6:K14" ca="1" si="1">RANDBETWEEN(100,400)</f>
        <v>226</v>
      </c>
      <c r="M6" t="s">
        <v>45</v>
      </c>
      <c r="N6">
        <f t="shared" ref="N6:O10" ca="1" si="2">RANDBETWEEN(50,210)</f>
        <v>182</v>
      </c>
      <c r="O6">
        <f t="shared" ca="1" si="2"/>
        <v>192</v>
      </c>
    </row>
    <row r="7" spans="2:15" x14ac:dyDescent="0.2">
      <c r="B7" t="s">
        <v>5</v>
      </c>
      <c r="C7">
        <f t="shared" ca="1" si="0"/>
        <v>70</v>
      </c>
      <c r="D7">
        <f t="shared" ca="1" si="0"/>
        <v>113</v>
      </c>
      <c r="E7" t="s">
        <v>18</v>
      </c>
      <c r="F7">
        <f t="shared" ca="1" si="0"/>
        <v>53</v>
      </c>
      <c r="J7">
        <v>2012</v>
      </c>
      <c r="K7">
        <f t="shared" ca="1" si="1"/>
        <v>215</v>
      </c>
      <c r="M7" t="s">
        <v>46</v>
      </c>
      <c r="N7">
        <f t="shared" ca="1" si="2"/>
        <v>160</v>
      </c>
      <c r="O7">
        <f t="shared" ca="1" si="2"/>
        <v>194</v>
      </c>
    </row>
    <row r="8" spans="2:15" x14ac:dyDescent="0.2">
      <c r="B8" t="s">
        <v>6</v>
      </c>
      <c r="C8">
        <f t="shared" ca="1" si="0"/>
        <v>154</v>
      </c>
      <c r="D8">
        <f t="shared" ca="1" si="0"/>
        <v>155</v>
      </c>
      <c r="E8" t="s">
        <v>19</v>
      </c>
      <c r="F8">
        <f t="shared" ca="1" si="0"/>
        <v>115</v>
      </c>
      <c r="J8">
        <v>2013</v>
      </c>
      <c r="K8">
        <f t="shared" ca="1" si="1"/>
        <v>232</v>
      </c>
      <c r="M8" t="s">
        <v>47</v>
      </c>
      <c r="N8">
        <f t="shared" ca="1" si="2"/>
        <v>137</v>
      </c>
      <c r="O8">
        <f t="shared" ca="1" si="2"/>
        <v>64</v>
      </c>
    </row>
    <row r="9" spans="2:15" x14ac:dyDescent="0.2">
      <c r="B9" t="s">
        <v>7</v>
      </c>
      <c r="C9">
        <f t="shared" ca="1" si="0"/>
        <v>205</v>
      </c>
      <c r="D9">
        <f t="shared" ca="1" si="0"/>
        <v>107</v>
      </c>
      <c r="E9" t="s">
        <v>20</v>
      </c>
      <c r="F9">
        <f t="shared" ca="1" si="0"/>
        <v>141</v>
      </c>
      <c r="J9">
        <v>2014</v>
      </c>
      <c r="K9">
        <f t="shared" ca="1" si="1"/>
        <v>116</v>
      </c>
      <c r="M9" t="s">
        <v>48</v>
      </c>
      <c r="N9">
        <f t="shared" ca="1" si="2"/>
        <v>170</v>
      </c>
      <c r="O9">
        <f t="shared" ca="1" si="2"/>
        <v>104</v>
      </c>
    </row>
    <row r="10" spans="2:15" x14ac:dyDescent="0.2">
      <c r="B10" t="s">
        <v>8</v>
      </c>
      <c r="C10">
        <f t="shared" ca="1" si="0"/>
        <v>60</v>
      </c>
      <c r="D10">
        <f t="shared" ca="1" si="0"/>
        <v>101</v>
      </c>
      <c r="E10" t="s">
        <v>21</v>
      </c>
      <c r="F10">
        <f t="shared" ca="1" si="0"/>
        <v>170</v>
      </c>
      <c r="J10">
        <v>2015</v>
      </c>
      <c r="K10">
        <f t="shared" ca="1" si="1"/>
        <v>371</v>
      </c>
      <c r="M10" t="s">
        <v>49</v>
      </c>
      <c r="N10">
        <f t="shared" ca="1" si="2"/>
        <v>62</v>
      </c>
      <c r="O10">
        <f t="shared" ca="1" si="2"/>
        <v>111</v>
      </c>
    </row>
    <row r="11" spans="2:15" x14ac:dyDescent="0.2">
      <c r="B11" t="s">
        <v>9</v>
      </c>
      <c r="C11">
        <f t="shared" ca="1" si="0"/>
        <v>87</v>
      </c>
      <c r="D11">
        <f t="shared" ca="1" si="0"/>
        <v>152</v>
      </c>
      <c r="E11" t="s">
        <v>22</v>
      </c>
      <c r="F11">
        <f t="shared" ca="1" si="0"/>
        <v>103</v>
      </c>
      <c r="J11">
        <v>2016</v>
      </c>
      <c r="K11">
        <f t="shared" ca="1" si="1"/>
        <v>334</v>
      </c>
    </row>
    <row r="12" spans="2:15" x14ac:dyDescent="0.2">
      <c r="B12" t="s">
        <v>10</v>
      </c>
      <c r="C12">
        <f t="shared" ca="1" si="0"/>
        <v>158</v>
      </c>
      <c r="D12">
        <f t="shared" ca="1" si="0"/>
        <v>186</v>
      </c>
      <c r="E12" t="s">
        <v>23</v>
      </c>
      <c r="F12">
        <f t="shared" ca="1" si="0"/>
        <v>135</v>
      </c>
      <c r="J12">
        <v>2017</v>
      </c>
      <c r="K12">
        <f t="shared" ca="1" si="1"/>
        <v>125</v>
      </c>
    </row>
    <row r="13" spans="2:15" x14ac:dyDescent="0.2">
      <c r="B13" t="s">
        <v>11</v>
      </c>
      <c r="C13">
        <f t="shared" ca="1" si="0"/>
        <v>165</v>
      </c>
      <c r="D13">
        <f t="shared" ca="1" si="0"/>
        <v>117</v>
      </c>
      <c r="E13" t="s">
        <v>24</v>
      </c>
      <c r="F13">
        <f t="shared" ca="1" si="0"/>
        <v>123</v>
      </c>
      <c r="J13">
        <v>2018</v>
      </c>
      <c r="K13">
        <f t="shared" ca="1" si="1"/>
        <v>344</v>
      </c>
    </row>
    <row r="14" spans="2:15" x14ac:dyDescent="0.2">
      <c r="B14" t="s">
        <v>12</v>
      </c>
      <c r="C14">
        <f t="shared" ca="1" si="0"/>
        <v>172</v>
      </c>
      <c r="D14">
        <f t="shared" ca="1" si="0"/>
        <v>125</v>
      </c>
      <c r="E14" t="s">
        <v>25</v>
      </c>
      <c r="F14">
        <f t="shared" ca="1" si="0"/>
        <v>123</v>
      </c>
      <c r="J14">
        <v>2019</v>
      </c>
      <c r="K14">
        <f t="shared" ca="1" si="1"/>
        <v>333</v>
      </c>
    </row>
    <row r="15" spans="2:15" x14ac:dyDescent="0.2">
      <c r="C15">
        <f ca="1">SUM(C5:C14)</f>
        <v>1411</v>
      </c>
      <c r="D15">
        <f ca="1">SUM(D5:D14)</f>
        <v>1324</v>
      </c>
      <c r="E15" t="s">
        <v>26</v>
      </c>
    </row>
    <row r="52" spans="2:2" x14ac:dyDescent="0.2">
      <c r="B52" t="s">
        <v>63</v>
      </c>
    </row>
    <row r="53" spans="2:2" x14ac:dyDescent="0.2">
      <c r="B53" s="2" t="s">
        <v>57</v>
      </c>
    </row>
    <row r="54" spans="2:2" x14ac:dyDescent="0.2">
      <c r="B54" s="2" t="s">
        <v>58</v>
      </c>
    </row>
    <row r="55" spans="2:2" x14ac:dyDescent="0.2">
      <c r="B55" s="2" t="s">
        <v>56</v>
      </c>
    </row>
    <row r="56" spans="2:2" ht="15" customHeight="1" x14ac:dyDescent="0.2">
      <c r="B56" s="2" t="s">
        <v>59</v>
      </c>
    </row>
    <row r="60" spans="2:2" x14ac:dyDescent="0.2">
      <c r="B60" s="6" t="s">
        <v>77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9"/>
  <sheetViews>
    <sheetView topLeftCell="A36" workbookViewId="0">
      <selection activeCell="N36" sqref="N36"/>
    </sheetView>
  </sheetViews>
  <sheetFormatPr defaultRowHeight="14.25" x14ac:dyDescent="0.2"/>
  <sheetData>
    <row r="1" spans="2:16" x14ac:dyDescent="0.2">
      <c r="B1" t="s">
        <v>28</v>
      </c>
    </row>
    <row r="2" spans="2:16" x14ac:dyDescent="0.2">
      <c r="B2" t="s">
        <v>29</v>
      </c>
    </row>
    <row r="4" spans="2:16" x14ac:dyDescent="0.2">
      <c r="C4" t="s">
        <v>31</v>
      </c>
      <c r="D4" t="s">
        <v>32</v>
      </c>
      <c r="E4" t="s">
        <v>41</v>
      </c>
      <c r="F4" t="s">
        <v>36</v>
      </c>
      <c r="J4" t="s">
        <v>38</v>
      </c>
      <c r="K4" t="s">
        <v>39</v>
      </c>
      <c r="L4" t="s">
        <v>40</v>
      </c>
      <c r="O4">
        <v>2019</v>
      </c>
      <c r="P4">
        <v>2018</v>
      </c>
    </row>
    <row r="5" spans="2:16" x14ac:dyDescent="0.2">
      <c r="B5" t="s">
        <v>30</v>
      </c>
      <c r="C5">
        <f ca="1">RANDBETWEEN(50,210)</f>
        <v>102</v>
      </c>
      <c r="D5">
        <f ca="1">RANDBETWEEN(50,210)</f>
        <v>98</v>
      </c>
      <c r="E5">
        <f ca="1">RANDBETWEEN(50,210)</f>
        <v>78</v>
      </c>
      <c r="F5">
        <f ca="1">RANDBETWEEN(50,210)</f>
        <v>203</v>
      </c>
      <c r="H5" t="s">
        <v>52</v>
      </c>
      <c r="I5" t="s">
        <v>3</v>
      </c>
      <c r="J5">
        <f ca="1">RANDBETWEEN(50,210)</f>
        <v>151</v>
      </c>
      <c r="K5">
        <f ca="1">RANDBETWEEN(50,210)</f>
        <v>78</v>
      </c>
      <c r="L5">
        <f ca="1">J5/K5</f>
        <v>1.9358974358974359</v>
      </c>
      <c r="N5" t="s">
        <v>32</v>
      </c>
      <c r="O5">
        <f ca="1">RANDBETWEEN(50,210)</f>
        <v>88</v>
      </c>
      <c r="P5">
        <f ca="1">RANDBETWEEN(50,210)</f>
        <v>59</v>
      </c>
    </row>
    <row r="6" spans="2:16" x14ac:dyDescent="0.2">
      <c r="B6" t="s">
        <v>33</v>
      </c>
      <c r="C6">
        <f t="shared" ref="C6:E8" ca="1" si="0">RANDBETWEEN(50,210)</f>
        <v>167</v>
      </c>
      <c r="D6">
        <f t="shared" ca="1" si="0"/>
        <v>170</v>
      </c>
      <c r="E6">
        <f t="shared" ca="1" si="0"/>
        <v>146</v>
      </c>
      <c r="F6">
        <f ca="1">F5*0.3</f>
        <v>60.9</v>
      </c>
      <c r="H6" t="s">
        <v>53</v>
      </c>
      <c r="I6" t="s">
        <v>4</v>
      </c>
      <c r="J6">
        <f t="shared" ref="J6:K14" ca="1" si="1">RANDBETWEEN(50,210)</f>
        <v>107</v>
      </c>
      <c r="K6">
        <f t="shared" ca="1" si="1"/>
        <v>60</v>
      </c>
      <c r="L6">
        <f t="shared" ref="L6:L14" ca="1" si="2">J6/K6</f>
        <v>1.7833333333333334</v>
      </c>
      <c r="N6" t="s">
        <v>31</v>
      </c>
      <c r="O6">
        <f ca="1">RANDBETWEEN(50,210)</f>
        <v>187</v>
      </c>
      <c r="P6">
        <f ca="1">RANDBETWEEN(50,210)</f>
        <v>172</v>
      </c>
    </row>
    <row r="7" spans="2:16" x14ac:dyDescent="0.2">
      <c r="B7" t="s">
        <v>34</v>
      </c>
      <c r="C7">
        <f t="shared" ca="1" si="0"/>
        <v>57</v>
      </c>
      <c r="D7">
        <f t="shared" ca="1" si="0"/>
        <v>94</v>
      </c>
      <c r="E7">
        <f t="shared" ca="1" si="0"/>
        <v>178</v>
      </c>
      <c r="F7">
        <f ca="1">F6*0.2</f>
        <v>12.18</v>
      </c>
      <c r="H7" t="s">
        <v>54</v>
      </c>
      <c r="I7" t="s">
        <v>5</v>
      </c>
      <c r="J7">
        <f t="shared" ca="1" si="1"/>
        <v>83</v>
      </c>
      <c r="K7">
        <f t="shared" ca="1" si="1"/>
        <v>197</v>
      </c>
      <c r="L7">
        <f t="shared" ca="1" si="2"/>
        <v>0.42131979695431471</v>
      </c>
    </row>
    <row r="8" spans="2:16" x14ac:dyDescent="0.2">
      <c r="B8" t="s">
        <v>35</v>
      </c>
      <c r="C8">
        <f t="shared" ca="1" si="0"/>
        <v>206</v>
      </c>
      <c r="D8">
        <f t="shared" ca="1" si="0"/>
        <v>164</v>
      </c>
      <c r="E8">
        <f t="shared" ca="1" si="0"/>
        <v>151</v>
      </c>
      <c r="F8">
        <f ca="1">F7*0.5</f>
        <v>6.09</v>
      </c>
      <c r="I8" t="s">
        <v>6</v>
      </c>
      <c r="J8">
        <f t="shared" ca="1" si="1"/>
        <v>131</v>
      </c>
      <c r="K8">
        <f t="shared" ca="1" si="1"/>
        <v>140</v>
      </c>
      <c r="L8">
        <f t="shared" ca="1" si="2"/>
        <v>0.93571428571428572</v>
      </c>
      <c r="O8" t="s">
        <v>55</v>
      </c>
    </row>
    <row r="9" spans="2:16" x14ac:dyDescent="0.2">
      <c r="C9">
        <f ca="1">SUM(C5:C8)</f>
        <v>532</v>
      </c>
      <c r="D9">
        <f ca="1">SUM(D5:D8)</f>
        <v>526</v>
      </c>
      <c r="I9" t="s">
        <v>7</v>
      </c>
      <c r="J9">
        <f t="shared" ca="1" si="1"/>
        <v>117</v>
      </c>
      <c r="K9">
        <f t="shared" ca="1" si="1"/>
        <v>115</v>
      </c>
      <c r="L9">
        <f t="shared" ca="1" si="2"/>
        <v>1.017391304347826</v>
      </c>
      <c r="N9">
        <v>2010</v>
      </c>
      <c r="O9">
        <f ca="1">RANDBETWEEN(100,400)</f>
        <v>117</v>
      </c>
    </row>
    <row r="10" spans="2:16" x14ac:dyDescent="0.2">
      <c r="I10" t="s">
        <v>8</v>
      </c>
      <c r="J10">
        <f t="shared" ca="1" si="1"/>
        <v>119</v>
      </c>
      <c r="K10">
        <f t="shared" ca="1" si="1"/>
        <v>72</v>
      </c>
      <c r="L10">
        <f t="shared" ca="1" si="2"/>
        <v>1.6527777777777777</v>
      </c>
      <c r="N10">
        <v>2011</v>
      </c>
      <c r="O10">
        <f t="shared" ref="O10:O18" ca="1" si="3">RANDBETWEEN(100,400)</f>
        <v>147</v>
      </c>
    </row>
    <row r="11" spans="2:16" x14ac:dyDescent="0.2">
      <c r="I11" t="s">
        <v>9</v>
      </c>
      <c r="J11">
        <f t="shared" ca="1" si="1"/>
        <v>194</v>
      </c>
      <c r="K11">
        <f t="shared" ca="1" si="1"/>
        <v>107</v>
      </c>
      <c r="L11">
        <f t="shared" ca="1" si="2"/>
        <v>1.8130841121495327</v>
      </c>
      <c r="N11">
        <v>2012</v>
      </c>
      <c r="O11">
        <f t="shared" ca="1" si="3"/>
        <v>282</v>
      </c>
    </row>
    <row r="12" spans="2:16" x14ac:dyDescent="0.2">
      <c r="I12" t="s">
        <v>10</v>
      </c>
      <c r="J12">
        <f t="shared" ca="1" si="1"/>
        <v>117</v>
      </c>
      <c r="K12">
        <f t="shared" ca="1" si="1"/>
        <v>175</v>
      </c>
      <c r="L12">
        <f t="shared" ca="1" si="2"/>
        <v>0.66857142857142859</v>
      </c>
      <c r="N12">
        <v>2013</v>
      </c>
      <c r="O12">
        <f t="shared" ca="1" si="3"/>
        <v>162</v>
      </c>
    </row>
    <row r="13" spans="2:16" x14ac:dyDescent="0.2">
      <c r="I13" t="s">
        <v>11</v>
      </c>
      <c r="J13">
        <f t="shared" ca="1" si="1"/>
        <v>113</v>
      </c>
      <c r="K13">
        <f t="shared" ca="1" si="1"/>
        <v>106</v>
      </c>
      <c r="L13">
        <f t="shared" ca="1" si="2"/>
        <v>1.0660377358490567</v>
      </c>
      <c r="N13">
        <v>2014</v>
      </c>
      <c r="O13">
        <f t="shared" ca="1" si="3"/>
        <v>294</v>
      </c>
    </row>
    <row r="14" spans="2:16" x14ac:dyDescent="0.2">
      <c r="I14" t="s">
        <v>12</v>
      </c>
      <c r="J14">
        <f t="shared" ca="1" si="1"/>
        <v>61</v>
      </c>
      <c r="K14">
        <f t="shared" ca="1" si="1"/>
        <v>193</v>
      </c>
      <c r="L14">
        <f t="shared" ca="1" si="2"/>
        <v>0.31606217616580312</v>
      </c>
      <c r="N14">
        <v>2015</v>
      </c>
      <c r="O14">
        <f t="shared" ca="1" si="3"/>
        <v>157</v>
      </c>
    </row>
    <row r="15" spans="2:16" x14ac:dyDescent="0.2">
      <c r="N15">
        <v>2016</v>
      </c>
      <c r="O15">
        <f t="shared" ca="1" si="3"/>
        <v>337</v>
      </c>
    </row>
    <row r="16" spans="2:16" x14ac:dyDescent="0.2">
      <c r="N16">
        <v>2017</v>
      </c>
      <c r="O16">
        <f t="shared" ca="1" si="3"/>
        <v>255</v>
      </c>
    </row>
    <row r="17" spans="2:15" x14ac:dyDescent="0.2">
      <c r="N17">
        <v>2018</v>
      </c>
      <c r="O17">
        <f t="shared" ca="1" si="3"/>
        <v>158</v>
      </c>
    </row>
    <row r="18" spans="2:15" x14ac:dyDescent="0.2">
      <c r="B18" s="1" t="s">
        <v>37</v>
      </c>
      <c r="N18">
        <v>2019</v>
      </c>
      <c r="O18">
        <f t="shared" ca="1" si="3"/>
        <v>141</v>
      </c>
    </row>
    <row r="59" spans="2:9" x14ac:dyDescent="0.2">
      <c r="B59" t="s">
        <v>62</v>
      </c>
    </row>
    <row r="60" spans="2:9" x14ac:dyDescent="0.2">
      <c r="B60" s="2" t="s">
        <v>60</v>
      </c>
    </row>
    <row r="61" spans="2:9" x14ac:dyDescent="0.2">
      <c r="B61" s="2" t="s">
        <v>61</v>
      </c>
    </row>
    <row r="62" spans="2:9" x14ac:dyDescent="0.2">
      <c r="B62" s="3" t="s">
        <v>70</v>
      </c>
      <c r="C62" s="4"/>
      <c r="D62" s="4"/>
      <c r="E62" s="4"/>
      <c r="F62" s="4"/>
      <c r="G62" s="4"/>
      <c r="H62" s="4"/>
      <c r="I62" s="4"/>
    </row>
    <row r="63" spans="2:9" x14ac:dyDescent="0.2">
      <c r="B63" s="2" t="s">
        <v>60</v>
      </c>
    </row>
    <row r="67" spans="2:2" x14ac:dyDescent="0.2">
      <c r="B67" t="s">
        <v>71</v>
      </c>
    </row>
    <row r="68" spans="2:2" x14ac:dyDescent="0.2">
      <c r="B68" t="s">
        <v>72</v>
      </c>
    </row>
    <row r="69" spans="2:2" x14ac:dyDescent="0.2">
      <c r="B69" s="5" t="s">
        <v>73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4"/>
  <sheetViews>
    <sheetView topLeftCell="A16" workbookViewId="0">
      <selection activeCell="E58" sqref="E58"/>
    </sheetView>
  </sheetViews>
  <sheetFormatPr defaultRowHeight="14.25" x14ac:dyDescent="0.2"/>
  <sheetData>
    <row r="1" spans="2:16" x14ac:dyDescent="0.2">
      <c r="B1" t="s">
        <v>64</v>
      </c>
    </row>
    <row r="2" spans="2:16" x14ac:dyDescent="0.2">
      <c r="B2" t="s">
        <v>65</v>
      </c>
    </row>
    <row r="4" spans="2:16" x14ac:dyDescent="0.2">
      <c r="C4" t="s">
        <v>31</v>
      </c>
      <c r="D4" t="s">
        <v>32</v>
      </c>
      <c r="E4" t="s">
        <v>41</v>
      </c>
      <c r="F4" t="s">
        <v>36</v>
      </c>
      <c r="J4" t="s">
        <v>66</v>
      </c>
      <c r="K4" t="s">
        <v>67</v>
      </c>
      <c r="L4" t="s">
        <v>40</v>
      </c>
      <c r="O4">
        <v>2019</v>
      </c>
      <c r="P4">
        <v>2018</v>
      </c>
    </row>
    <row r="5" spans="2:16" x14ac:dyDescent="0.2">
      <c r="B5" t="s">
        <v>30</v>
      </c>
      <c r="C5">
        <f ca="1">RANDBETWEEN(50,210)</f>
        <v>58</v>
      </c>
      <c r="D5">
        <f ca="1">RANDBETWEEN(50,210)</f>
        <v>72</v>
      </c>
      <c r="E5">
        <f ca="1">RANDBETWEEN(50,210)</f>
        <v>70</v>
      </c>
      <c r="F5">
        <f ca="1">RANDBETWEEN(50,210)</f>
        <v>59</v>
      </c>
      <c r="H5" t="s">
        <v>52</v>
      </c>
      <c r="I5" t="s">
        <v>3</v>
      </c>
      <c r="J5">
        <f ca="1">RANDBETWEEN(50,210)</f>
        <v>86</v>
      </c>
      <c r="K5">
        <f ca="1">RANDBETWEEN(50,210)</f>
        <v>57</v>
      </c>
      <c r="L5">
        <f ca="1">J5/K5</f>
        <v>1.5087719298245614</v>
      </c>
      <c r="N5" t="s">
        <v>32</v>
      </c>
      <c r="O5">
        <f ca="1">RANDBETWEEN(50,210)</f>
        <v>114</v>
      </c>
      <c r="P5">
        <f ca="1">RANDBETWEEN(50,210)</f>
        <v>82</v>
      </c>
    </row>
    <row r="6" spans="2:16" x14ac:dyDescent="0.2">
      <c r="B6" t="s">
        <v>33</v>
      </c>
      <c r="C6">
        <f t="shared" ref="C6:E8" ca="1" si="0">RANDBETWEEN(50,210)</f>
        <v>140</v>
      </c>
      <c r="D6">
        <f t="shared" ca="1" si="0"/>
        <v>80</v>
      </c>
      <c r="E6">
        <f t="shared" ca="1" si="0"/>
        <v>194</v>
      </c>
      <c r="F6">
        <f ca="1">F5*0.3</f>
        <v>17.7</v>
      </c>
      <c r="H6" t="s">
        <v>53</v>
      </c>
      <c r="I6" t="s">
        <v>4</v>
      </c>
      <c r="J6">
        <f t="shared" ref="J6:K14" ca="1" si="1">RANDBETWEEN(50,210)</f>
        <v>70</v>
      </c>
      <c r="K6">
        <f t="shared" ca="1" si="1"/>
        <v>180</v>
      </c>
      <c r="L6">
        <f t="shared" ref="L6:L14" ca="1" si="2">J6/K6</f>
        <v>0.3888888888888889</v>
      </c>
      <c r="N6" t="s">
        <v>31</v>
      </c>
      <c r="O6">
        <f ca="1">RANDBETWEEN(50,210)</f>
        <v>73</v>
      </c>
      <c r="P6">
        <f ca="1">RANDBETWEEN(50,210)</f>
        <v>80</v>
      </c>
    </row>
    <row r="7" spans="2:16" x14ac:dyDescent="0.2">
      <c r="B7" t="s">
        <v>34</v>
      </c>
      <c r="C7">
        <f t="shared" ca="1" si="0"/>
        <v>81</v>
      </c>
      <c r="D7">
        <f t="shared" ca="1" si="0"/>
        <v>95</v>
      </c>
      <c r="E7">
        <f t="shared" ca="1" si="0"/>
        <v>204</v>
      </c>
      <c r="F7">
        <f ca="1">F6*0.2</f>
        <v>3.54</v>
      </c>
      <c r="H7" t="s">
        <v>54</v>
      </c>
      <c r="I7" t="s">
        <v>5</v>
      </c>
      <c r="J7">
        <f t="shared" ca="1" si="1"/>
        <v>189</v>
      </c>
      <c r="K7">
        <f t="shared" ca="1" si="1"/>
        <v>114</v>
      </c>
      <c r="L7">
        <f t="shared" ca="1" si="2"/>
        <v>1.6578947368421053</v>
      </c>
    </row>
    <row r="8" spans="2:16" x14ac:dyDescent="0.2">
      <c r="B8" t="s">
        <v>35</v>
      </c>
      <c r="C8">
        <f t="shared" ca="1" si="0"/>
        <v>182</v>
      </c>
      <c r="D8">
        <f t="shared" ca="1" si="0"/>
        <v>136</v>
      </c>
      <c r="E8">
        <f t="shared" ca="1" si="0"/>
        <v>123</v>
      </c>
      <c r="F8">
        <f ca="1">F7*0.5</f>
        <v>1.77</v>
      </c>
      <c r="I8" t="s">
        <v>6</v>
      </c>
      <c r="J8">
        <f t="shared" ca="1" si="1"/>
        <v>150</v>
      </c>
      <c r="K8">
        <f t="shared" ca="1" si="1"/>
        <v>123</v>
      </c>
      <c r="L8">
        <f t="shared" ca="1" si="2"/>
        <v>1.2195121951219512</v>
      </c>
      <c r="O8" t="s">
        <v>66</v>
      </c>
    </row>
    <row r="9" spans="2:16" x14ac:dyDescent="0.2">
      <c r="C9">
        <f ca="1">SUM(C5:C8)</f>
        <v>461</v>
      </c>
      <c r="D9">
        <f ca="1">SUM(D5:D8)</f>
        <v>383</v>
      </c>
      <c r="I9" t="s">
        <v>7</v>
      </c>
      <c r="J9">
        <f t="shared" ca="1" si="1"/>
        <v>111</v>
      </c>
      <c r="K9">
        <f t="shared" ca="1" si="1"/>
        <v>114</v>
      </c>
      <c r="L9">
        <f t="shared" ca="1" si="2"/>
        <v>0.97368421052631582</v>
      </c>
      <c r="N9">
        <v>2010</v>
      </c>
      <c r="O9">
        <f ca="1">RANDBETWEEN(100,400)</f>
        <v>197</v>
      </c>
    </row>
    <row r="10" spans="2:16" x14ac:dyDescent="0.2">
      <c r="I10" t="s">
        <v>8</v>
      </c>
      <c r="J10">
        <f t="shared" ca="1" si="1"/>
        <v>68</v>
      </c>
      <c r="K10">
        <f t="shared" ca="1" si="1"/>
        <v>164</v>
      </c>
      <c r="L10">
        <f t="shared" ca="1" si="2"/>
        <v>0.41463414634146339</v>
      </c>
      <c r="N10">
        <v>2011</v>
      </c>
      <c r="O10">
        <f t="shared" ref="O10:O18" ca="1" si="3">RANDBETWEEN(100,400)</f>
        <v>320</v>
      </c>
    </row>
    <row r="11" spans="2:16" x14ac:dyDescent="0.2">
      <c r="I11" t="s">
        <v>9</v>
      </c>
      <c r="J11">
        <f t="shared" ca="1" si="1"/>
        <v>168</v>
      </c>
      <c r="K11">
        <f t="shared" ca="1" si="1"/>
        <v>159</v>
      </c>
      <c r="L11">
        <f t="shared" ca="1" si="2"/>
        <v>1.0566037735849056</v>
      </c>
      <c r="N11">
        <v>2012</v>
      </c>
      <c r="O11">
        <f t="shared" ca="1" si="3"/>
        <v>310</v>
      </c>
    </row>
    <row r="12" spans="2:16" x14ac:dyDescent="0.2">
      <c r="B12" t="s">
        <v>74</v>
      </c>
      <c r="I12" t="s">
        <v>10</v>
      </c>
      <c r="J12">
        <f t="shared" ca="1" si="1"/>
        <v>108</v>
      </c>
      <c r="K12">
        <f t="shared" ca="1" si="1"/>
        <v>159</v>
      </c>
      <c r="L12">
        <f t="shared" ca="1" si="2"/>
        <v>0.67924528301886788</v>
      </c>
      <c r="N12">
        <v>2013</v>
      </c>
      <c r="O12">
        <f t="shared" ca="1" si="3"/>
        <v>225</v>
      </c>
    </row>
    <row r="13" spans="2:16" x14ac:dyDescent="0.2">
      <c r="B13">
        <f t="shared" ref="B13:C13" ca="1" si="4">RANDBETWEEN(50,210)</f>
        <v>107</v>
      </c>
      <c r="C13">
        <f t="shared" ca="1" si="4"/>
        <v>85</v>
      </c>
      <c r="I13" t="s">
        <v>11</v>
      </c>
      <c r="J13">
        <f t="shared" ca="1" si="1"/>
        <v>147</v>
      </c>
      <c r="K13">
        <f t="shared" ca="1" si="1"/>
        <v>82</v>
      </c>
      <c r="L13">
        <f t="shared" ca="1" si="2"/>
        <v>1.7926829268292683</v>
      </c>
      <c r="N13">
        <v>2014</v>
      </c>
      <c r="O13">
        <f t="shared" ca="1" si="3"/>
        <v>275</v>
      </c>
    </row>
    <row r="14" spans="2:16" x14ac:dyDescent="0.2">
      <c r="I14" t="s">
        <v>12</v>
      </c>
      <c r="J14">
        <f t="shared" ca="1" si="1"/>
        <v>103</v>
      </c>
      <c r="K14">
        <f t="shared" ca="1" si="1"/>
        <v>136</v>
      </c>
      <c r="L14">
        <f t="shared" ca="1" si="2"/>
        <v>0.75735294117647056</v>
      </c>
      <c r="N14">
        <v>2015</v>
      </c>
      <c r="O14">
        <f t="shared" ca="1" si="3"/>
        <v>376</v>
      </c>
    </row>
    <row r="15" spans="2:16" x14ac:dyDescent="0.2">
      <c r="N15">
        <v>2016</v>
      </c>
      <c r="O15">
        <f t="shared" ca="1" si="3"/>
        <v>131</v>
      </c>
    </row>
    <row r="16" spans="2:16" x14ac:dyDescent="0.2">
      <c r="N16">
        <v>2017</v>
      </c>
      <c r="O16">
        <f t="shared" ca="1" si="3"/>
        <v>379</v>
      </c>
    </row>
    <row r="17" spans="2:15" x14ac:dyDescent="0.2">
      <c r="N17">
        <v>2018</v>
      </c>
      <c r="O17">
        <f t="shared" ca="1" si="3"/>
        <v>377</v>
      </c>
    </row>
    <row r="18" spans="2:15" x14ac:dyDescent="0.2">
      <c r="B18" s="1" t="s">
        <v>68</v>
      </c>
      <c r="N18">
        <v>2019</v>
      </c>
      <c r="O18">
        <f t="shared" ca="1" si="3"/>
        <v>372</v>
      </c>
    </row>
    <row r="59" spans="2:10" x14ac:dyDescent="0.2">
      <c r="B59" t="s">
        <v>62</v>
      </c>
    </row>
    <row r="60" spans="2:10" x14ac:dyDescent="0.2">
      <c r="B60" s="3" t="s">
        <v>69</v>
      </c>
      <c r="C60" s="4"/>
      <c r="D60" s="4"/>
      <c r="E60" s="4"/>
      <c r="F60" s="4"/>
      <c r="G60" s="4"/>
      <c r="H60" s="4"/>
      <c r="I60" s="4"/>
      <c r="J60" s="4"/>
    </row>
    <row r="61" spans="2:10" x14ac:dyDescent="0.2">
      <c r="B61" s="2"/>
    </row>
    <row r="62" spans="2:10" x14ac:dyDescent="0.2">
      <c r="B62" s="2"/>
    </row>
    <row r="63" spans="2:10" x14ac:dyDescent="0.2">
      <c r="B63" s="2" t="s">
        <v>75</v>
      </c>
    </row>
    <row r="64" spans="2:10" x14ac:dyDescent="0.2">
      <c r="B64" s="2" t="s">
        <v>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合同总额分析</vt:lpstr>
      <vt:lpstr>业绩总额分析</vt:lpstr>
      <vt:lpstr>回款分析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高祥云</dc:creator>
  <cp:lastModifiedBy>Windows 用户</cp:lastModifiedBy>
  <dcterms:created xsi:type="dcterms:W3CDTF">2019-06-09T13:11:27Z</dcterms:created>
  <dcterms:modified xsi:type="dcterms:W3CDTF">2019-07-14T03:23:29Z</dcterms:modified>
</cp:coreProperties>
</file>