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方案页面原型及修改\"/>
    </mc:Choice>
  </mc:AlternateContent>
  <bookViews>
    <workbookView minimized="1" xWindow="-120" yWindow="-120" windowWidth="20730" windowHeight="11160"/>
  </bookViews>
  <sheets>
    <sheet name="合同总额分析" sheetId="1" r:id="rId1"/>
    <sheet name="业绩总额分析" sheetId="2" r:id="rId2"/>
    <sheet name="回款分析 " sheetId="6" r:id="rId3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6" l="1"/>
  <c r="O17" i="6"/>
  <c r="O16" i="6"/>
  <c r="O15" i="6"/>
  <c r="O14" i="6"/>
  <c r="J14" i="6"/>
  <c r="K14" i="6"/>
  <c r="L14" i="6"/>
  <c r="O13" i="6"/>
  <c r="J13" i="6"/>
  <c r="K13" i="6"/>
  <c r="L13" i="6"/>
  <c r="O12" i="6"/>
  <c r="J12" i="6"/>
  <c r="K12" i="6"/>
  <c r="L12" i="6"/>
  <c r="O11" i="6"/>
  <c r="J11" i="6"/>
  <c r="K11" i="6"/>
  <c r="L11" i="6"/>
  <c r="O10" i="6"/>
  <c r="J10" i="6"/>
  <c r="K10" i="6"/>
  <c r="L10" i="6"/>
  <c r="O9" i="6"/>
  <c r="J9" i="6"/>
  <c r="K9" i="6"/>
  <c r="L9" i="6"/>
  <c r="D5" i="6"/>
  <c r="D6" i="6"/>
  <c r="D7" i="6"/>
  <c r="D8" i="6"/>
  <c r="D9" i="6"/>
  <c r="C5" i="6"/>
  <c r="C6" i="6"/>
  <c r="C7" i="6"/>
  <c r="C8" i="6"/>
  <c r="C9" i="6"/>
  <c r="J8" i="6"/>
  <c r="K8" i="6"/>
  <c r="L8" i="6"/>
  <c r="F5" i="6"/>
  <c r="F6" i="6"/>
  <c r="F7" i="6"/>
  <c r="F8" i="6"/>
  <c r="E8" i="6"/>
  <c r="J7" i="6"/>
  <c r="K7" i="6"/>
  <c r="L7" i="6"/>
  <c r="E7" i="6"/>
  <c r="P6" i="6"/>
  <c r="O6" i="6"/>
  <c r="J6" i="6"/>
  <c r="K6" i="6"/>
  <c r="L6" i="6"/>
  <c r="E6" i="6"/>
  <c r="P5" i="6"/>
  <c r="O5" i="6"/>
  <c r="J5" i="6"/>
  <c r="K5" i="6"/>
  <c r="L5" i="6"/>
  <c r="E5" i="6"/>
  <c r="O18" i="2"/>
  <c r="O17" i="2"/>
  <c r="O16" i="2"/>
  <c r="O15" i="2"/>
  <c r="O14" i="2"/>
  <c r="O13" i="2"/>
  <c r="O12" i="2"/>
  <c r="O11" i="2"/>
  <c r="O10" i="2"/>
  <c r="O9" i="2"/>
  <c r="O10" i="1"/>
  <c r="O9" i="1"/>
  <c r="O8" i="1"/>
  <c r="O7" i="1"/>
  <c r="O6" i="1"/>
  <c r="O5" i="1"/>
  <c r="D14" i="1"/>
  <c r="D13" i="1"/>
  <c r="D12" i="1"/>
  <c r="D11" i="1"/>
  <c r="D10" i="1"/>
  <c r="D9" i="1"/>
  <c r="D8" i="1"/>
  <c r="D7" i="1"/>
  <c r="D6" i="1"/>
  <c r="D5" i="1"/>
  <c r="D15" i="1"/>
  <c r="N6" i="1"/>
  <c r="N7" i="1"/>
  <c r="N8" i="1"/>
  <c r="N9" i="1"/>
  <c r="N10" i="1"/>
  <c r="N5" i="1"/>
  <c r="F14" i="1"/>
  <c r="F13" i="1"/>
  <c r="F12" i="1"/>
  <c r="F11" i="1"/>
  <c r="F10" i="1"/>
  <c r="F9" i="1"/>
  <c r="F8" i="1"/>
  <c r="F7" i="1"/>
  <c r="F6" i="1"/>
  <c r="F5" i="1"/>
  <c r="E6" i="2"/>
  <c r="E7" i="2"/>
  <c r="E8" i="2"/>
  <c r="E5" i="2"/>
  <c r="P6" i="2"/>
  <c r="O6" i="2"/>
  <c r="P5" i="2"/>
  <c r="O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5" i="2"/>
  <c r="K5" i="2"/>
  <c r="L5" i="2"/>
  <c r="F5" i="2"/>
  <c r="F6" i="2"/>
  <c r="F7" i="2"/>
  <c r="F8" i="2"/>
  <c r="D5" i="2"/>
  <c r="D6" i="2"/>
  <c r="D7" i="2"/>
  <c r="D8" i="2"/>
  <c r="D9" i="2"/>
  <c r="C5" i="2"/>
  <c r="C6" i="2"/>
  <c r="C7" i="2"/>
  <c r="C8" i="2"/>
  <c r="C9" i="2"/>
  <c r="H5" i="1"/>
  <c r="K6" i="1"/>
  <c r="K7" i="1"/>
  <c r="K8" i="1"/>
  <c r="K9" i="1"/>
  <c r="K10" i="1"/>
  <c r="K11" i="1"/>
  <c r="K12" i="1"/>
  <c r="K13" i="1"/>
  <c r="K14" i="1"/>
  <c r="K5" i="1"/>
  <c r="C5" i="1"/>
  <c r="C6" i="1"/>
  <c r="C7" i="1"/>
  <c r="C8" i="1"/>
  <c r="C9" i="1"/>
  <c r="C10" i="1"/>
  <c r="C11" i="1"/>
  <c r="C12" i="1"/>
  <c r="C13" i="1"/>
  <c r="C14" i="1"/>
  <c r="C15" i="1"/>
  <c r="G5" i="1"/>
</calcChain>
</file>

<file path=xl/sharedStrings.xml><?xml version="1.0" encoding="utf-8"?>
<sst xmlns="http://schemas.openxmlformats.org/spreadsheetml/2006/main" count="111" uniqueCount="71">
  <si>
    <t>合同总额可分析相关数据有合同总额，预计合同金额（从销售立项表中取数）</t>
    <phoneticPr fontId="1" type="noConversion"/>
  </si>
  <si>
    <t>可分析相关维度有年份，大数据二级立项（可能），可进行同期合同金额比较，必须分析项为部门</t>
    <phoneticPr fontId="1" type="noConversion"/>
  </si>
  <si>
    <t>2019年合同总额</t>
    <phoneticPr fontId="1" type="noConversion"/>
  </si>
  <si>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</si>
  <si>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</si>
  <si>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</si>
  <si>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</si>
  <si>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</si>
  <si>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</si>
  <si>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</si>
  <si>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</si>
  <si>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</si>
  <si>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</si>
  <si>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合同总额</t>
  </si>
  <si>
    <t>合同总额</t>
    <phoneticPr fontId="1" type="noConversion"/>
  </si>
  <si>
    <t>年度</t>
    <phoneticPr fontId="1" type="noConversion"/>
  </si>
  <si>
    <t>1大数据</t>
    <phoneticPr fontId="1" type="noConversion"/>
  </si>
  <si>
    <t>2大数据</t>
  </si>
  <si>
    <t>3大数据</t>
  </si>
  <si>
    <t>4大数据</t>
  </si>
  <si>
    <t>5大数据</t>
  </si>
  <si>
    <t>6大数据</t>
  </si>
  <si>
    <t>7大数据</t>
  </si>
  <si>
    <t>8大数据</t>
  </si>
  <si>
    <t>9大数据</t>
  </si>
  <si>
    <t>10大数据</t>
  </si>
  <si>
    <t>11大数据</t>
  </si>
  <si>
    <t>剩余预计合同总额</t>
    <phoneticPr fontId="1" type="noConversion"/>
  </si>
  <si>
    <t>业绩分析可分析相关数据为业绩总额及业绩目标</t>
    <phoneticPr fontId="1" type="noConversion"/>
  </si>
  <si>
    <t>业绩分析可分析相关维度有季度，年度，部门，同期值，(大项目二级立项)</t>
    <phoneticPr fontId="1" type="noConversion"/>
  </si>
  <si>
    <t>一季度</t>
    <phoneticPr fontId="1" type="noConversion"/>
  </si>
  <si>
    <t>目标</t>
    <phoneticPr fontId="1" type="noConversion"/>
  </si>
  <si>
    <t>实际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</si>
  <si>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</si>
  <si>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</si>
  <si>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</si>
  <si>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当季度预计剩余完成数</t>
    <phoneticPr fontId="1" type="noConversion"/>
  </si>
  <si>
    <t>注：仪表盘展示各季度业绩完成情况，当季度预计剩余完成数为漏斗图，从上至下显示商机到实际预计完成值</t>
    <phoneticPr fontId="1" type="noConversion"/>
  </si>
  <si>
    <t>业绩总额</t>
    <phoneticPr fontId="1" type="noConversion"/>
  </si>
  <si>
    <t>业绩目标</t>
    <phoneticPr fontId="1" type="noConversion"/>
  </si>
  <si>
    <t>完成率</t>
    <phoneticPr fontId="1" type="noConversion"/>
  </si>
  <si>
    <t>2018年同期</t>
    <phoneticPr fontId="1" type="noConversion"/>
  </si>
  <si>
    <t>合同总额区间</t>
    <phoneticPr fontId="1" type="noConversion"/>
  </si>
  <si>
    <t>合同数量</t>
    <phoneticPr fontId="1" type="noConversion"/>
  </si>
  <si>
    <t>0~20</t>
    <phoneticPr fontId="1" type="noConversion"/>
  </si>
  <si>
    <t>20~50</t>
    <phoneticPr fontId="1" type="noConversion"/>
  </si>
  <si>
    <t>50~100</t>
    <phoneticPr fontId="1" type="noConversion"/>
  </si>
  <si>
    <t>100~500</t>
    <phoneticPr fontId="1" type="noConversion"/>
  </si>
  <si>
    <t>500~1000</t>
    <phoneticPr fontId="1" type="noConversion"/>
  </si>
  <si>
    <t>1000+</t>
    <phoneticPr fontId="1" type="noConversion"/>
  </si>
  <si>
    <t>2018年合同总额</t>
    <phoneticPr fontId="1" type="noConversion"/>
  </si>
  <si>
    <t>合同总额</t>
    <phoneticPr fontId="1" type="noConversion"/>
  </si>
  <si>
    <t>A事业部</t>
    <phoneticPr fontId="1" type="noConversion"/>
  </si>
  <si>
    <t>B事业部</t>
    <phoneticPr fontId="1" type="noConversion"/>
  </si>
  <si>
    <t>C事业部</t>
    <phoneticPr fontId="1" type="noConversion"/>
  </si>
  <si>
    <t>业绩总额</t>
    <phoneticPr fontId="1" type="noConversion"/>
  </si>
  <si>
    <t>增加地图模块，展示各地区合同详情</t>
    <phoneticPr fontId="3" type="noConversion"/>
  </si>
  <si>
    <t>由于大项目二级立项及部门会发生变动，且较为频繁，故去除在该项的同比分析</t>
    <phoneticPr fontId="3" type="noConversion"/>
  </si>
  <si>
    <t>去除合同总额分析，合同预计总额与合同总额无明显联系，且占用页面资源</t>
    <phoneticPr fontId="3" type="noConversion"/>
  </si>
  <si>
    <t>合同总额需增加合同金额区间的分类 （0~20，20~50，50~100，100~500，500~1000，1000+）
分析区间的合同数量，合同金额，合同数占比</t>
    <phoneticPr fontId="3" type="noConversion"/>
  </si>
  <si>
    <t>部门数据较多，如可能展现方式变化为其他方式</t>
    <phoneticPr fontId="3" type="noConversion"/>
  </si>
  <si>
    <t>同合同总额展示各年度目标实际值</t>
    <phoneticPr fontId="3" type="noConversion"/>
  </si>
  <si>
    <t>当季度剩余预计完成数展示当季度预计完成数，当季的未签预计合同数，概率合同额</t>
    <phoneticPr fontId="3" type="noConversion"/>
  </si>
  <si>
    <t>修改提要</t>
    <phoneticPr fontId="1" type="noConversion"/>
  </si>
  <si>
    <t>修改提要:</t>
    <phoneticPr fontId="1" type="noConversion"/>
  </si>
  <si>
    <t>回款分析可分析相关数据为回款总额及回款目标</t>
  </si>
  <si>
    <t>回款分析可分析相关维度有季度，年度，部门，同期值，(大项目二级立项)</t>
  </si>
  <si>
    <t>回款总额</t>
  </si>
  <si>
    <t>回款目标</t>
  </si>
  <si>
    <t>注：仪表盘展示各季度回款完成情况，当季度预计剩余完成数为漏斗图，从上至下显示商机到实际预计完成值</t>
  </si>
  <si>
    <t>回款总体同回款，在当季度预计回款部分展示季度总回款，当季度存量，当季度逾期存量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</si>
</sst>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部门合同总额对比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289484456644753"/>
          <c:y val="8.4656201881002771E-2"/>
          <c:w val="0.54245178068337785"/>
          <c:h val="0.67203350315867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合同总额分析!$C$5:$C$14</c:f>
              <c:numCache>
                <c:formatCode>General</c:formatCode>
                <c:ptCount val="10"/>
                <c:pt idx="0">
                  <c:v>202</c:v>
                </c:pt>
                <c:pt idx="1">
                  <c:v>208</c:v>
                </c:pt>
                <c:pt idx="2">
                  <c:v>80</c:v>
                </c:pt>
                <c:pt idx="3">
                  <c:v>151</c:v>
                </c:pt>
                <c:pt idx="4">
                  <c:v>113</c:v>
                </c:pt>
                <c:pt idx="5">
                  <c:v>123</c:v>
                </c:pt>
                <c:pt idx="6">
                  <c:v>79</c:v>
                </c:pt>
                <c:pt idx="7">
                  <c:v>84</c:v>
                </c:pt>
                <c:pt idx="8">
                  <c:v>77</c:v>
                </c:pt>
                <c:pt idx="9">
                  <c:v>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F-4170-B91A-AD8F5DD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75600352"/>
        <c:axId val="5756106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合同总额分析!$D$4</c15:sqref>
                        </c15:formulaRef>
                      </c:ext>
                    </c:extLst>
                    <c:strCache>
                      <c:ptCount val="1"/>
                      <c:pt idx="0">
                        <c:v>2018年合同总额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合同总额分析!$B$5:$B$14</c15:sqref>
                        </c15:formulaRef>
                      </c:ext>
                    </c:extLst>
                    <c:strCache>
                      <c:ptCount val="10"/>
                      <c:pt idx="0">
                        <c:v>1部门</c:v>
                      </c:pt>
                      <c:pt idx="1">
                        <c:v>2部门</c:v>
                      </c:pt>
                      <c:pt idx="2">
                        <c:v>3部门</c:v>
                      </c:pt>
                      <c:pt idx="3">
                        <c:v>4部门</c:v>
                      </c:pt>
                      <c:pt idx="4">
                        <c:v>5部门</c:v>
                      </c:pt>
                      <c:pt idx="5">
                        <c:v>6部门</c:v>
                      </c:pt>
                      <c:pt idx="6">
                        <c:v>7部门</c:v>
                      </c:pt>
                      <c:pt idx="7">
                        <c:v>8部门</c:v>
                      </c:pt>
                      <c:pt idx="8">
                        <c:v>9部门</c:v>
                      </c:pt>
                      <c:pt idx="9">
                        <c:v>10部门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合同总额分析!$D$5:$D$14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156</c:v>
                      </c:pt>
                      <c:pt idx="1">
                        <c:v>196</c:v>
                      </c:pt>
                      <c:pt idx="2">
                        <c:v>92</c:v>
                      </c:pt>
                      <c:pt idx="3">
                        <c:v>147</c:v>
                      </c:pt>
                      <c:pt idx="4">
                        <c:v>73</c:v>
                      </c:pt>
                      <c:pt idx="5">
                        <c:v>105</c:v>
                      </c:pt>
                      <c:pt idx="6">
                        <c:v>73</c:v>
                      </c:pt>
                      <c:pt idx="7">
                        <c:v>50</c:v>
                      </c:pt>
                      <c:pt idx="8">
                        <c:v>150</c:v>
                      </c:pt>
                      <c:pt idx="9">
                        <c:v>66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1F-4170-B91A-AD8F5DD9F217}"/>
                  </c:ext>
                </c:extLst>
              </c15:ser>
            </c15:filteredBarSeries>
          </c:ext>
        </c:extLst>
      </c:barChart>
      <c:catAx>
        <c:axId val="57560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10688"/>
        <c:crosses val="autoZero"/>
        <c:auto val="1"/>
        <c:lblAlgn val="ctr"/>
        <c:lblOffset val="100"/>
        <c:noMultiLvlLbl val="0"/>
      </c:catAx>
      <c:valAx>
        <c:axId val="57561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0362638156467"/>
          <c:y val="0.81055075575464186"/>
          <c:w val="0.55734884056924072"/>
          <c:h val="0.1004680502534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(业绩总额分析!$C$8,业绩总额分析!$D$8)</c:f>
              <c:numCache>
                <c:formatCode>General</c:formatCode>
                <c:ptCount val="2"/>
                <c:pt idx="0">
                  <c:v>163</c:v>
                </c:pt>
                <c:pt idx="1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业绩总额分析!$F$5:$F$8</c:f>
              <c:numCache>
                <c:formatCode>General</c:formatCode>
                <c:ptCount val="4"/>
                <c:pt idx="0">
                  <c:v>131</c:v>
                </c:pt>
                <c:pt idx="1">
                  <c:v>39.299999999999997</c:v>
                </c:pt>
                <c:pt idx="2">
                  <c:v>7.8599999999999994</c:v>
                </c:pt>
                <c:pt idx="3">
                  <c:v>3.9299999999999997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958848"/>
        <c:axId val="2135959392"/>
      </c:barChart>
      <c:catAx>
        <c:axId val="213595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59392"/>
        <c:crosses val="autoZero"/>
        <c:auto val="1"/>
        <c:lblAlgn val="ctr"/>
        <c:lblOffset val="100"/>
        <c:noMultiLvlLbl val="0"/>
      </c:catAx>
      <c:valAx>
        <c:axId val="21359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58848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部门业绩总额完成情况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业绩总额分析!$J$5:$J$14</c:f>
              <c:numCache>
                <c:formatCode>General</c:formatCode>
                <c:ptCount val="10"/>
                <c:pt idx="0">
                  <c:v>64</c:v>
                </c:pt>
                <c:pt idx="1">
                  <c:v>150</c:v>
                </c:pt>
                <c:pt idx="2">
                  <c:v>90</c:v>
                </c:pt>
                <c:pt idx="3">
                  <c:v>174</c:v>
                </c:pt>
                <c:pt idx="4">
                  <c:v>152</c:v>
                </c:pt>
                <c:pt idx="5">
                  <c:v>195</c:v>
                </c:pt>
                <c:pt idx="6">
                  <c:v>195</c:v>
                </c:pt>
                <c:pt idx="7">
                  <c:v>96</c:v>
                </c:pt>
                <c:pt idx="8">
                  <c:v>167</c:v>
                </c:pt>
                <c:pt idx="9">
                  <c:v>121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业绩总额分析!$K$4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业绩总额分析!$K$5:$K$14</c:f>
              <c:numCache>
                <c:formatCode>General</c:formatCode>
                <c:ptCount val="10"/>
                <c:pt idx="0">
                  <c:v>115</c:v>
                </c:pt>
                <c:pt idx="1">
                  <c:v>52</c:v>
                </c:pt>
                <c:pt idx="2">
                  <c:v>164</c:v>
                </c:pt>
                <c:pt idx="3">
                  <c:v>173</c:v>
                </c:pt>
                <c:pt idx="4">
                  <c:v>168</c:v>
                </c:pt>
                <c:pt idx="5">
                  <c:v>143</c:v>
                </c:pt>
                <c:pt idx="6">
                  <c:v>159</c:v>
                </c:pt>
                <c:pt idx="7">
                  <c:v>209</c:v>
                </c:pt>
                <c:pt idx="8">
                  <c:v>136</c:v>
                </c:pt>
                <c:pt idx="9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51232"/>
        <c:axId val="2135961568"/>
      </c:barChart>
      <c:lineChart>
        <c:grouping val="standard"/>
        <c:varyColors val="0"/>
        <c:ser>
          <c:idx val="2"/>
          <c:order val="2"/>
          <c:tx>
            <c:strRef>
              <c:f>业绩总额分析!$L$4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业绩总额分析!$L$5:$L$14</c:f>
              <c:numCache>
                <c:formatCode>General</c:formatCode>
                <c:ptCount val="10"/>
                <c:pt idx="0">
                  <c:v>0.55652173913043479</c:v>
                </c:pt>
                <c:pt idx="1">
                  <c:v>2.8846153846153846</c:v>
                </c:pt>
                <c:pt idx="2">
                  <c:v>0.54878048780487809</c:v>
                </c:pt>
                <c:pt idx="3">
                  <c:v>1.0057803468208093</c:v>
                </c:pt>
                <c:pt idx="4">
                  <c:v>0.90476190476190477</c:v>
                </c:pt>
                <c:pt idx="5">
                  <c:v>1.3636363636363635</c:v>
                </c:pt>
                <c:pt idx="6">
                  <c:v>1.2264150943396226</c:v>
                </c:pt>
                <c:pt idx="7">
                  <c:v>0.45933014354066987</c:v>
                </c:pt>
                <c:pt idx="8">
                  <c:v>1.2279411764705883</c:v>
                </c:pt>
                <c:pt idx="9">
                  <c:v>1.3010752688172043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43072"/>
        <c:axId val="2135962112"/>
      </c:lineChart>
      <c:catAx>
        <c:axId val="21359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61568"/>
        <c:crosses val="autoZero"/>
        <c:auto val="1"/>
        <c:lblAlgn val="ctr"/>
        <c:lblOffset val="100"/>
        <c:noMultiLvlLbl val="0"/>
      </c:catAx>
      <c:valAx>
        <c:axId val="21359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51232"/>
        <c:crosses val="autoZero"/>
        <c:crossBetween val="between"/>
      </c:valAx>
      <c:valAx>
        <c:axId val="213596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43072"/>
        <c:crosses val="max"/>
        <c:crossBetween val="between"/>
      </c:valAx>
      <c:catAx>
        <c:axId val="213594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596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业绩总额分析!$N$5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业绩总额分析!$O$5:$P$5</c:f>
              <c:numCache>
                <c:formatCode>General</c:formatCode>
                <c:ptCount val="2"/>
                <c:pt idx="0">
                  <c:v>110</c:v>
                </c:pt>
                <c:pt idx="1">
                  <c:v>181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业绩总额分析!$N$6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业绩总额分析!$O$6:$P$6</c:f>
              <c:numCache>
                <c:formatCode>General</c:formatCode>
                <c:ptCount val="2"/>
                <c:pt idx="0">
                  <c:v>99</c:v>
                </c:pt>
                <c:pt idx="1">
                  <c:v>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933824"/>
        <c:axId val="2135934912"/>
      </c:barChart>
      <c:catAx>
        <c:axId val="213593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34912"/>
        <c:crosses val="autoZero"/>
        <c:auto val="1"/>
        <c:lblAlgn val="ctr"/>
        <c:lblOffset val="100"/>
        <c:noMultiLvlLbl val="0"/>
      </c:catAx>
      <c:valAx>
        <c:axId val="21359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3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业绩总额季度同期比较</a:t>
            </a:r>
          </a:p>
        </c:rich>
      </c:tx>
      <c:layout>
        <c:manualLayout>
          <c:xMode val="edge"/>
          <c:yMode val="edge"/>
          <c:x val="9.8820058997050153E-2"/>
          <c:y val="2.28571360008590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业绩总额分析!$D$5:$D$8</c:f>
              <c:numCache>
                <c:formatCode>General</c:formatCode>
                <c:ptCount val="4"/>
                <c:pt idx="0">
                  <c:v>98</c:v>
                </c:pt>
                <c:pt idx="1">
                  <c:v>152</c:v>
                </c:pt>
                <c:pt idx="2">
                  <c:v>183</c:v>
                </c:pt>
                <c:pt idx="3">
                  <c:v>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业绩总额分析!$E$4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业绩总额分析!$E$5:$E$8</c:f>
              <c:numCache>
                <c:formatCode>General</c:formatCode>
                <c:ptCount val="4"/>
                <c:pt idx="0">
                  <c:v>167</c:v>
                </c:pt>
                <c:pt idx="1">
                  <c:v>79</c:v>
                </c:pt>
                <c:pt idx="2">
                  <c:v>80</c:v>
                </c:pt>
                <c:pt idx="3">
                  <c:v>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5936000"/>
        <c:axId val="2135943616"/>
      </c:barChart>
      <c:catAx>
        <c:axId val="21359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43616"/>
        <c:crosses val="autoZero"/>
        <c:auto val="1"/>
        <c:lblAlgn val="ctr"/>
        <c:lblOffset val="100"/>
        <c:noMultiLvlLbl val="0"/>
      </c:catAx>
      <c:valAx>
        <c:axId val="21359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业绩总额分析!$J$5:$J$7</c:f>
              <c:numCache>
                <c:formatCode>General</c:formatCode>
                <c:ptCount val="3"/>
                <c:pt idx="0">
                  <c:v>64</c:v>
                </c:pt>
                <c:pt idx="1">
                  <c:v>150</c:v>
                </c:pt>
                <c:pt idx="2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业绩总额年度变化情况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业绩总额分析!$O$8</c:f>
              <c:strCache>
                <c:ptCount val="1"/>
                <c:pt idx="0">
                  <c:v>业绩总额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业绩总额分析!$N$9:$N$18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业绩总额分析!$O$9:$O$18</c:f>
              <c:numCache>
                <c:formatCode>General</c:formatCode>
                <c:ptCount val="10"/>
                <c:pt idx="0">
                  <c:v>288</c:v>
                </c:pt>
                <c:pt idx="1">
                  <c:v>169</c:v>
                </c:pt>
                <c:pt idx="2">
                  <c:v>393</c:v>
                </c:pt>
                <c:pt idx="3">
                  <c:v>374</c:v>
                </c:pt>
                <c:pt idx="4">
                  <c:v>358</c:v>
                </c:pt>
                <c:pt idx="5">
                  <c:v>121</c:v>
                </c:pt>
                <c:pt idx="6">
                  <c:v>152</c:v>
                </c:pt>
                <c:pt idx="7">
                  <c:v>117</c:v>
                </c:pt>
                <c:pt idx="8">
                  <c:v>289</c:v>
                </c:pt>
                <c:pt idx="9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21536"/>
        <c:axId val="2071923712"/>
      </c:lineChart>
      <c:catAx>
        <c:axId val="207192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23712"/>
        <c:crosses val="autoZero"/>
        <c:auto val="1"/>
        <c:lblAlgn val="ctr"/>
        <c:lblOffset val="100"/>
        <c:noMultiLvlLbl val="0"/>
      </c:catAx>
      <c:valAx>
        <c:axId val="20719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2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'回款分析 '!$C$5:$D$5</c:f>
              <c:numCache>
                <c:formatCode>General</c:formatCode>
                <c:ptCount val="2"/>
                <c:pt idx="0">
                  <c:v>152</c:v>
                </c:pt>
                <c:pt idx="1">
                  <c:v>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'!$J$10,'回款分析 '!$C$6,'回款分析 '!$D$6)</c:f>
              <c:numCache>
                <c:formatCode>General</c:formatCode>
                <c:ptCount val="3"/>
                <c:pt idx="0">
                  <c:v>162</c:v>
                </c:pt>
                <c:pt idx="1">
                  <c:v>63</c:v>
                </c:pt>
                <c:pt idx="2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'!$C$7,'回款分析 '!$D$7)</c:f>
              <c:numCache>
                <c:formatCode>General</c:formatCode>
                <c:ptCount val="2"/>
                <c:pt idx="0">
                  <c:v>63</c:v>
                </c:pt>
                <c:pt idx="1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同期合同总额对比</a:t>
            </a:r>
          </a:p>
        </c:rich>
      </c:tx>
      <c:layout>
        <c:manualLayout>
          <c:xMode val="edge"/>
          <c:yMode val="edge"/>
          <c:x val="0.30035650623885918"/>
          <c:y val="4.18848397767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13648293963254"/>
          <c:y val="0.15261592300962379"/>
          <c:w val="0.67719685039370081"/>
          <c:h val="0.76313283756197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(合同总额分析!$C$4,合同总额分析!$D$4)</c:f>
              <c:strCache>
                <c:ptCount val="2"/>
                <c:pt idx="0">
                  <c:v>2019年合同总额</c:v>
                </c:pt>
                <c:pt idx="1">
                  <c:v>2018年合同总额</c:v>
                </c:pt>
              </c:strCache>
            </c:strRef>
          </c:cat>
          <c:val>
            <c:numRef>
              <c:f>(合同总额分析!$C$15,合同总额分析!$D$15)</c:f>
              <c:numCache>
                <c:formatCode>General</c:formatCode>
                <c:ptCount val="2"/>
                <c:pt idx="0">
                  <c:v>1171</c:v>
                </c:pt>
                <c:pt idx="1">
                  <c:v>1108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4F-4FCF-B246-97ADD5C5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5593280"/>
        <c:axId val="575595456"/>
      </c:barChart>
      <c:catAx>
        <c:axId val="57559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95456"/>
        <c:crosses val="autoZero"/>
        <c:auto val="1"/>
        <c:lblAlgn val="ctr"/>
        <c:lblOffset val="100"/>
        <c:noMultiLvlLbl val="0"/>
      </c:catAx>
      <c:valAx>
        <c:axId val="5755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'回款分析 '!$B$8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('回款分析 '!$C$4,'回款分析 '!$D$4)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('回款分析 '!$C$8,'回款分析 '!$D$8)</c:f>
              <c:numCache>
                <c:formatCode>General</c:formatCode>
                <c:ptCount val="2"/>
                <c:pt idx="0">
                  <c:v>81</c:v>
                </c:pt>
                <c:pt idx="1">
                  <c:v>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'回款分析 '!$F$5:$F$8</c:f>
              <c:numCache>
                <c:formatCode>General</c:formatCode>
                <c:ptCount val="4"/>
                <c:pt idx="0">
                  <c:v>159</c:v>
                </c:pt>
                <c:pt idx="1">
                  <c:v>47.699999999999996</c:v>
                </c:pt>
                <c:pt idx="2">
                  <c:v>9.5399999999999991</c:v>
                </c:pt>
                <c:pt idx="3">
                  <c:v>4.7699999999999996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1918272"/>
        <c:axId val="2071916640"/>
      </c:barChart>
      <c:catAx>
        <c:axId val="207191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16640"/>
        <c:crosses val="autoZero"/>
        <c:auto val="1"/>
        <c:lblAlgn val="ctr"/>
        <c:lblOffset val="100"/>
        <c:noMultiLvlLbl val="0"/>
      </c:catAx>
      <c:valAx>
        <c:axId val="20719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18272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'!$J$5:$J$14</c:f>
              <c:numCache>
                <c:formatCode>General</c:formatCode>
                <c:ptCount val="10"/>
                <c:pt idx="0">
                  <c:v>53</c:v>
                </c:pt>
                <c:pt idx="1">
                  <c:v>161</c:v>
                </c:pt>
                <c:pt idx="2">
                  <c:v>193</c:v>
                </c:pt>
                <c:pt idx="3">
                  <c:v>120</c:v>
                </c:pt>
                <c:pt idx="4">
                  <c:v>159</c:v>
                </c:pt>
                <c:pt idx="5">
                  <c:v>162</c:v>
                </c:pt>
                <c:pt idx="6">
                  <c:v>54</c:v>
                </c:pt>
                <c:pt idx="7">
                  <c:v>87</c:v>
                </c:pt>
                <c:pt idx="8">
                  <c:v>183</c:v>
                </c:pt>
                <c:pt idx="9">
                  <c:v>149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'回款分析 '!$K$4</c:f>
              <c:strCache>
                <c:ptCount val="1"/>
                <c:pt idx="0">
                  <c:v>回款目标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'!$K$5:$K$14</c:f>
              <c:numCache>
                <c:formatCode>General</c:formatCode>
                <c:ptCount val="10"/>
                <c:pt idx="0">
                  <c:v>111</c:v>
                </c:pt>
                <c:pt idx="1">
                  <c:v>196</c:v>
                </c:pt>
                <c:pt idx="2">
                  <c:v>154</c:v>
                </c:pt>
                <c:pt idx="3">
                  <c:v>68</c:v>
                </c:pt>
                <c:pt idx="4">
                  <c:v>202</c:v>
                </c:pt>
                <c:pt idx="5">
                  <c:v>113</c:v>
                </c:pt>
                <c:pt idx="6">
                  <c:v>136</c:v>
                </c:pt>
                <c:pt idx="7">
                  <c:v>88</c:v>
                </c:pt>
                <c:pt idx="8">
                  <c:v>101</c:v>
                </c:pt>
                <c:pt idx="9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922624"/>
        <c:axId val="2071918816"/>
      </c:barChart>
      <c:lineChart>
        <c:grouping val="standard"/>
        <c:varyColors val="0"/>
        <c:ser>
          <c:idx val="2"/>
          <c:order val="2"/>
          <c:tx>
            <c:strRef>
              <c:f>'回款分析 '!$L$4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'回款分析 '!$I$5:$I$14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'回款分析 '!$L$5:$L$14</c:f>
              <c:numCache>
                <c:formatCode>General</c:formatCode>
                <c:ptCount val="10"/>
                <c:pt idx="0">
                  <c:v>0.47747747747747749</c:v>
                </c:pt>
                <c:pt idx="1">
                  <c:v>0.8214285714285714</c:v>
                </c:pt>
                <c:pt idx="2">
                  <c:v>1.2532467532467533</c:v>
                </c:pt>
                <c:pt idx="3">
                  <c:v>1.7647058823529411</c:v>
                </c:pt>
                <c:pt idx="4">
                  <c:v>0.78712871287128716</c:v>
                </c:pt>
                <c:pt idx="5">
                  <c:v>1.4336283185840708</c:v>
                </c:pt>
                <c:pt idx="6">
                  <c:v>0.39705882352941174</c:v>
                </c:pt>
                <c:pt idx="7">
                  <c:v>0.98863636363636365</c:v>
                </c:pt>
                <c:pt idx="8">
                  <c:v>1.8118811881188119</c:v>
                </c:pt>
                <c:pt idx="9">
                  <c:v>2.403225806451613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920448"/>
        <c:axId val="2071919360"/>
      </c:lineChart>
      <c:catAx>
        <c:axId val="2071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18816"/>
        <c:crosses val="autoZero"/>
        <c:auto val="1"/>
        <c:lblAlgn val="ctr"/>
        <c:lblOffset val="100"/>
        <c:noMultiLvlLbl val="0"/>
      </c:catAx>
      <c:valAx>
        <c:axId val="2071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22624"/>
        <c:crosses val="autoZero"/>
        <c:crossBetween val="between"/>
      </c:valAx>
      <c:valAx>
        <c:axId val="2071919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920448"/>
        <c:crosses val="max"/>
        <c:crossBetween val="between"/>
      </c:valAx>
      <c:catAx>
        <c:axId val="207192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1919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'回款分析 '!$N$5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'!$O$5:$P$5</c:f>
              <c:numCache>
                <c:formatCode>General</c:formatCode>
                <c:ptCount val="2"/>
                <c:pt idx="0">
                  <c:v>85</c:v>
                </c:pt>
                <c:pt idx="1">
                  <c:v>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'回款分析 '!$N$6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'回款分析 '!$O$4:$P$4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'回款分析 '!$O$6:$P$6</c:f>
              <c:numCache>
                <c:formatCode>General</c:formatCode>
                <c:ptCount val="2"/>
                <c:pt idx="0">
                  <c:v>81</c:v>
                </c:pt>
                <c:pt idx="1">
                  <c:v>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099600"/>
        <c:axId val="2073108304"/>
      </c:barChart>
      <c:catAx>
        <c:axId val="2073099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108304"/>
        <c:crosses val="autoZero"/>
        <c:auto val="1"/>
        <c:lblAlgn val="ctr"/>
        <c:lblOffset val="100"/>
        <c:noMultiLvlLbl val="0"/>
      </c:catAx>
      <c:valAx>
        <c:axId val="20731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09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回款总额季度同期比较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'回款分析 '!$D$4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'!$D$5:$D$8</c:f>
              <c:numCache>
                <c:formatCode>General</c:formatCode>
                <c:ptCount val="4"/>
                <c:pt idx="0">
                  <c:v>127</c:v>
                </c:pt>
                <c:pt idx="1">
                  <c:v>100</c:v>
                </c:pt>
                <c:pt idx="2">
                  <c:v>204</c:v>
                </c:pt>
                <c:pt idx="3">
                  <c:v>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'回款分析 '!$E$4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'回款分析 '!$B$5:$B$8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'回款分析 '!$E$5:$E$8</c:f>
              <c:numCache>
                <c:formatCode>General</c:formatCode>
                <c:ptCount val="4"/>
                <c:pt idx="0">
                  <c:v>169</c:v>
                </c:pt>
                <c:pt idx="1">
                  <c:v>210</c:v>
                </c:pt>
                <c:pt idx="2">
                  <c:v>64</c:v>
                </c:pt>
                <c:pt idx="3">
                  <c:v>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3107216"/>
        <c:axId val="2073097424"/>
      </c:barChart>
      <c:catAx>
        <c:axId val="207310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097424"/>
        <c:crosses val="autoZero"/>
        <c:auto val="1"/>
        <c:lblAlgn val="ctr"/>
        <c:lblOffset val="100"/>
        <c:noMultiLvlLbl val="0"/>
      </c:catAx>
      <c:valAx>
        <c:axId val="2073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10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</a:t>
            </a:r>
          </a:p>
        </c:rich>
      </c:tx>
      <c:layout>
        <c:manualLayout>
          <c:xMode val="edge"/>
          <c:yMode val="edge"/>
          <c:x val="0.33122367355096888"/>
          <c:y val="4.347823606171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'回款分析 '!$J$4</c:f>
              <c:strCache>
                <c:ptCount val="1"/>
                <c:pt idx="0">
                  <c:v>回款总额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'回款分析 '!$H$5:$H$7</c:f>
              <c:strCache>
                <c:ptCount val="3"/>
                <c:pt idx="0">
                  <c:v>A事业部</c:v>
                </c:pt>
                <c:pt idx="1">
                  <c:v>B事业部</c:v>
                </c:pt>
                <c:pt idx="2">
                  <c:v>C事业部</c:v>
                </c:pt>
              </c:strCache>
            </c:strRef>
          </c:cat>
          <c:val>
            <c:numRef>
              <c:f>'回款分析 '!$J$5:$J$7</c:f>
              <c:numCache>
                <c:formatCode>General</c:formatCode>
                <c:ptCount val="3"/>
                <c:pt idx="0">
                  <c:v>53</c:v>
                </c:pt>
                <c:pt idx="1">
                  <c:v>161</c:v>
                </c:pt>
                <c:pt idx="2">
                  <c:v>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回款总额年度变化情况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'回款分析 '!$O$8</c:f>
              <c:strCache>
                <c:ptCount val="1"/>
                <c:pt idx="0">
                  <c:v>回款总额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'回款分析 '!$N$9:$N$18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'回款分析 '!$O$9:$O$18</c:f>
              <c:numCache>
                <c:formatCode>General</c:formatCode>
                <c:ptCount val="10"/>
                <c:pt idx="0">
                  <c:v>382</c:v>
                </c:pt>
                <c:pt idx="1">
                  <c:v>109</c:v>
                </c:pt>
                <c:pt idx="2">
                  <c:v>293</c:v>
                </c:pt>
                <c:pt idx="3">
                  <c:v>278</c:v>
                </c:pt>
                <c:pt idx="4">
                  <c:v>326</c:v>
                </c:pt>
                <c:pt idx="5">
                  <c:v>203</c:v>
                </c:pt>
                <c:pt idx="6">
                  <c:v>211</c:v>
                </c:pt>
                <c:pt idx="7">
                  <c:v>207</c:v>
                </c:pt>
                <c:pt idx="8">
                  <c:v>100</c:v>
                </c:pt>
                <c:pt idx="9">
                  <c:v>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102864"/>
        <c:axId val="2073103408"/>
      </c:lineChart>
      <c:catAx>
        <c:axId val="20731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103408"/>
        <c:crosses val="autoZero"/>
        <c:auto val="1"/>
        <c:lblAlgn val="ctr"/>
        <c:lblOffset val="100"/>
        <c:noMultiLvlLbl val="0"/>
      </c:catAx>
      <c:valAx>
        <c:axId val="2073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1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合同总额年度变化</a:t>
            </a:r>
          </a:p>
        </c:rich>
      </c:tx>
      <c:layout>
        <c:manualLayout>
          <c:xMode val="edge"/>
          <c:yMode val="edge"/>
          <c:x val="0.35539215686274511"/>
          <c:y val="5.045045045045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28082911257714405"/>
          <c:w val="0.89019685039370078"/>
          <c:h val="0.55197616514151948"/>
        </c:manualLayout>
      </c:layout>
      <c:lineChart>
        <c:grouping val="standard"/>
        <c:varyColors val="0"/>
        <c:ser>
          <c:idx val="0"/>
          <c:order val="0"/>
          <c:tx>
            <c:strRef>
              <c:f>合同总额分析!$K$4</c:f>
              <c:strCache>
                <c:ptCount val="1"/>
                <c:pt idx="0">
                  <c:v>合同总额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合同总额分析!$J$5:$J$14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合同总额分析!$K$5:$K$14</c:f>
              <c:numCache>
                <c:formatCode>General</c:formatCode>
                <c:ptCount val="10"/>
                <c:pt idx="0">
                  <c:v>163</c:v>
                </c:pt>
                <c:pt idx="1">
                  <c:v>355</c:v>
                </c:pt>
                <c:pt idx="2">
                  <c:v>346</c:v>
                </c:pt>
                <c:pt idx="3">
                  <c:v>377</c:v>
                </c:pt>
                <c:pt idx="4">
                  <c:v>269</c:v>
                </c:pt>
                <c:pt idx="5">
                  <c:v>139</c:v>
                </c:pt>
                <c:pt idx="6">
                  <c:v>250</c:v>
                </c:pt>
                <c:pt idx="7">
                  <c:v>167</c:v>
                </c:pt>
                <c:pt idx="8">
                  <c:v>255</c:v>
                </c:pt>
                <c:pt idx="9">
                  <c:v>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0-4DA5-93E2-10D9746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618304"/>
        <c:axId val="575618848"/>
      </c:lineChart>
      <c:catAx>
        <c:axId val="5756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18848"/>
        <c:crosses val="autoZero"/>
        <c:auto val="1"/>
        <c:lblAlgn val="ctr"/>
        <c:lblOffset val="100"/>
        <c:noMultiLvlLbl val="0"/>
      </c:catAx>
      <c:valAx>
        <c:axId val="5756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1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119126598536883"/>
          <c:y val="3.0234323146350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合同总额分析!$F$4</c:f>
              <c:strCache>
                <c:ptCount val="1"/>
                <c:pt idx="0">
                  <c:v>2019年合同总额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合同总额分析!$E$5:$E$14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合同总额分析!$F$5:$F$14</c:f>
              <c:numCache>
                <c:formatCode>General</c:formatCode>
                <c:ptCount val="10"/>
                <c:pt idx="0">
                  <c:v>152</c:v>
                </c:pt>
                <c:pt idx="1">
                  <c:v>123</c:v>
                </c:pt>
                <c:pt idx="2">
                  <c:v>161</c:v>
                </c:pt>
                <c:pt idx="3">
                  <c:v>198</c:v>
                </c:pt>
                <c:pt idx="4">
                  <c:v>105</c:v>
                </c:pt>
                <c:pt idx="5">
                  <c:v>82</c:v>
                </c:pt>
                <c:pt idx="6">
                  <c:v>123</c:v>
                </c:pt>
                <c:pt idx="7">
                  <c:v>146</c:v>
                </c:pt>
                <c:pt idx="8">
                  <c:v>208</c:v>
                </c:pt>
                <c:pt idx="9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合同金额区间数量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合同总额分析!$N$4</c:f>
              <c:strCache>
                <c:ptCount val="1"/>
                <c:pt idx="0">
                  <c:v>合同数量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合同总额分析!$N$5:$N$10</c:f>
              <c:numCache>
                <c:formatCode>General</c:formatCode>
                <c:ptCount val="6"/>
                <c:pt idx="0">
                  <c:v>190</c:v>
                </c:pt>
                <c:pt idx="1">
                  <c:v>158</c:v>
                </c:pt>
                <c:pt idx="2">
                  <c:v>102</c:v>
                </c:pt>
                <c:pt idx="3">
                  <c:v>144</c:v>
                </c:pt>
                <c:pt idx="4">
                  <c:v>153</c:v>
                </c:pt>
                <c:pt idx="5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合同总额区间对比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8615079716930114"/>
          <c:y val="0.27079623567522215"/>
          <c:w val="0.57253446540500563"/>
          <c:h val="0.518559399347243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合同总额分析!$O$4</c:f>
              <c:strCache>
                <c:ptCount val="1"/>
                <c:pt idx="0">
                  <c:v>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合同总额分析!$M$5:$M$10</c:f>
              <c:strCache>
                <c:ptCount val="6"/>
                <c:pt idx="0">
                  <c:v>0~20</c:v>
                </c:pt>
                <c:pt idx="1">
                  <c:v>20~50</c:v>
                </c:pt>
                <c:pt idx="2">
                  <c:v>50~100</c:v>
                </c:pt>
                <c:pt idx="3">
                  <c:v>100~500</c:v>
                </c:pt>
                <c:pt idx="4">
                  <c:v>500~1000</c:v>
                </c:pt>
                <c:pt idx="5">
                  <c:v>1000+</c:v>
                </c:pt>
              </c:strCache>
            </c:strRef>
          </c:cat>
          <c:val>
            <c:numRef>
              <c:f>合同总额分析!$O$5:$O$10</c:f>
              <c:numCache>
                <c:formatCode>General</c:formatCode>
                <c:ptCount val="6"/>
                <c:pt idx="0">
                  <c:v>66</c:v>
                </c:pt>
                <c:pt idx="1">
                  <c:v>107</c:v>
                </c:pt>
                <c:pt idx="2">
                  <c:v>69</c:v>
                </c:pt>
                <c:pt idx="3">
                  <c:v>133</c:v>
                </c:pt>
                <c:pt idx="4">
                  <c:v>157</c:v>
                </c:pt>
                <c:pt idx="5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962656"/>
        <c:axId val="2135949056"/>
      </c:barChart>
      <c:catAx>
        <c:axId val="213596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49056"/>
        <c:crosses val="autoZero"/>
        <c:auto val="1"/>
        <c:lblAlgn val="ctr"/>
        <c:lblOffset val="100"/>
        <c:noMultiLvlLbl val="0"/>
      </c:catAx>
      <c:valAx>
        <c:axId val="21359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596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业绩总额分析!$C$5:$D$5</c:f>
              <c:numCache>
                <c:formatCode>General</c:formatCode>
                <c:ptCount val="2"/>
                <c:pt idx="0">
                  <c:v>181</c:v>
                </c:pt>
                <c:pt idx="1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(业绩总额分析!$J$10,业绩总额分析!$C$6,业绩总额分析!$D$6)</c:f>
              <c:numCache>
                <c:formatCode>General</c:formatCode>
                <c:ptCount val="3"/>
                <c:pt idx="0">
                  <c:v>195</c:v>
                </c:pt>
                <c:pt idx="1">
                  <c:v>124</c:v>
                </c:pt>
                <c:pt idx="2">
                  <c:v>152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(业绩总额分析!$C$7,业绩总额分析!$D$7)</c:f>
              <c:numCache>
                <c:formatCode>General</c:formatCode>
                <c:ptCount val="2"/>
                <c:pt idx="0">
                  <c:v>54</c:v>
                </c:pt>
                <c:pt idx="1">
                  <c:v>183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133350</xdr:rowOff>
    </xdr:from>
    <xdr:to>
      <xdr:col>13</xdr:col>
      <xdr:colOff>323850</xdr:colOff>
      <xdr:row>39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9BD8D6E-AFFF-4E61-BC71-8C548617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17</xdr:row>
      <xdr:rowOff>66675</xdr:rowOff>
    </xdr:from>
    <xdr:to>
      <xdr:col>2</xdr:col>
      <xdr:colOff>885825</xdr:colOff>
      <xdr:row>27</xdr:row>
      <xdr:rowOff>76199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D163F245-FA6B-444C-8A0D-4AB64E15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904875</xdr:colOff>
      <xdr:row>39</xdr:row>
      <xdr:rowOff>19049</xdr:rowOff>
    </xdr:from>
    <xdr:to>
      <xdr:col>10</xdr:col>
      <xdr:colOff>295275</xdr:colOff>
      <xdr:row>49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7F82D587-133B-434F-97CD-EA0C08CE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361950</xdr:colOff>
      <xdr:row>39</xdr:row>
      <xdr:rowOff>0</xdr:rowOff>
    </xdr:from>
    <xdr:to>
      <xdr:col>13</xdr:col>
      <xdr:colOff>352426</xdr:colOff>
      <xdr:row>50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114301</xdr:colOff>
      <xdr:row>27</xdr:row>
      <xdr:rowOff>114300</xdr:rowOff>
    </xdr:from>
    <xdr:to>
      <xdr:col>2</xdr:col>
      <xdr:colOff>876301</xdr:colOff>
      <xdr:row>38</xdr:row>
      <xdr:rowOff>138111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223838</xdr:colOff>
      <xdr:row>39</xdr:row>
      <xdr:rowOff>57150</xdr:rowOff>
    </xdr:from>
    <xdr:to>
      <xdr:col>2</xdr:col>
      <xdr:colOff>904876</xdr:colOff>
      <xdr:row>49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28575</xdr:colOff>
      <xdr:row>17</xdr:row>
      <xdr:rowOff>171451</xdr:rowOff>
    </xdr:from>
    <xdr:to>
      <xdr:col>10</xdr:col>
      <xdr:colOff>247650</xdr:colOff>
      <xdr:row>38</xdr:row>
      <xdr:rowOff>111688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14575" y="3248026"/>
          <a:ext cx="5019675" cy="3740712"/>
        </a:xfrm>
        <a:prstGeom prst="rect">
          <a:avLst/>
        </a:prstGeom>
      </xdr:spPr>
    </xdr:pic>
    <xdr:clientData/>
  </xdr:twoCellAnchor>
  <xdr:oneCellAnchor>
    <xdr:from>
      <xdr:col>5</xdr:col>
      <xdr:colOff>371475</xdr:colOff>
      <xdr:row>19</xdr:row>
      <xdr:rowOff>9526</xdr:rowOff>
    </xdr:from>
    <xdr:ext cx="1581150" cy="388186"/>
    <xdr:sp macro="" textlink="">
      <xdr:nvSpPr>
        <xdr:cNvPr id="11" name="文本框 10"/>
        <xdr:cNvSpPr txBox="1"/>
      </xdr:nvSpPr>
      <xdr:spPr>
        <a:xfrm>
          <a:off x="4029075" y="3448051"/>
          <a:ext cx="1581150" cy="3881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zh-CN" altLang="en-US" sz="1400"/>
            <a:t>地区合同金额对比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104775</xdr:colOff>
      <xdr:row>37</xdr:row>
      <xdr:rowOff>66675</xdr:rowOff>
    </xdr:from>
    <xdr:to>
      <xdr:col>9</xdr:col>
      <xdr:colOff>290512</xdr:colOff>
      <xdr:row>46</xdr:row>
      <xdr:rowOff>176212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114300</xdr:colOff>
      <xdr:row>46</xdr:row>
      <xdr:rowOff>171449</xdr:rowOff>
    </xdr:from>
    <xdr:to>
      <xdr:col>12</xdr:col>
      <xdr:colOff>504825</xdr:colOff>
      <xdr:row>57</xdr:row>
      <xdr:rowOff>47625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352425</xdr:colOff>
      <xdr:row>28</xdr:row>
      <xdr:rowOff>47624</xdr:rowOff>
    </xdr:from>
    <xdr:to>
      <xdr:col>12</xdr:col>
      <xdr:colOff>447675</xdr:colOff>
      <xdr:row>46</xdr:row>
      <xdr:rowOff>123825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471487</xdr:colOff>
      <xdr:row>27</xdr:row>
      <xdr:rowOff>171449</xdr:rowOff>
    </xdr:from>
    <xdr:to>
      <xdr:col>9</xdr:col>
      <xdr:colOff>295275</xdr:colOff>
      <xdr:row>37</xdr:row>
      <xdr:rowOff>114300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104775</xdr:colOff>
      <xdr:row>37</xdr:row>
      <xdr:rowOff>66675</xdr:rowOff>
    </xdr:from>
    <xdr:to>
      <xdr:col>9</xdr:col>
      <xdr:colOff>290512</xdr:colOff>
      <xdr:row>46</xdr:row>
      <xdr:rowOff>176212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abSelected="1" topLeftCell="A37" workbookViewId="0">
      <selection activeCell="N22" sqref="N22"/>
    </sheetView>
  </sheetViews>
  <sheetFormatPr defaultRowHeight="14.25" x14ac:dyDescent="0.2"/>
  <cols>
    <col min="3" max="3" width="12" customWidth="1"/>
  </cols>
  <sheetData>
    <row r="1" spans="2:15" x14ac:dyDescent="0.2">
      <c r="B1" t="s">
        <v>0</v>
      </c>
    </row>
    <row r="2" spans="2:15" x14ac:dyDescent="0.2">
      <c r="B2" t="s">
        <v>1</v>
      </c>
    </row>
    <row r="4" spans="2:15" x14ac:dyDescent="0.2">
      <c r="C4" t="s">
        <v>2</v>
      </c>
      <c r="D4" t="s">
        <v>50</v>
      </c>
      <c r="F4" t="s">
        <v>2</v>
      </c>
      <c r="G4" t="s">
        <v>13</v>
      </c>
      <c r="H4" t="s">
        <v>27</v>
      </c>
      <c r="J4" t="s">
        <v>15</v>
      </c>
      <c r="K4" t="s">
        <v>14</v>
      </c>
      <c r="M4" t="s">
        <v>42</v>
      </c>
      <c r="N4" t="s">
        <v>43</v>
      </c>
      <c r="O4" t="s">
        <v>51</v>
      </c>
    </row>
    <row r="5" spans="2:15" x14ac:dyDescent="0.2">
      <c r="B5" t="s">
        <v>3</v>
      </c>
      <c r="C5">
        <f ca="1">RANDBETWEEN(50,210)</f>
        <v>202</v>
      </c>
      <c r="D5">
        <f ca="1">RANDBETWEEN(50,210)</f>
        <v>156</v>
      </c>
      <c r="E5" t="s">
        <v>16</v>
      </c>
      <c r="F5">
        <f ca="1">RANDBETWEEN(50,210)</f>
        <v>152</v>
      </c>
      <c r="G5">
        <f ca="1">RANDBETWEEN(100,400)</f>
        <v>284</v>
      </c>
      <c r="H5">
        <f ca="1">RANDBETWEEN(300,800)</f>
        <v>562</v>
      </c>
      <c r="J5">
        <v>2010</v>
      </c>
      <c r="K5">
        <f ca="1">RANDBETWEEN(100,400)</f>
        <v>163</v>
      </c>
      <c r="M5" t="s">
        <v>44</v>
      </c>
      <c r="N5">
        <f ca="1">RANDBETWEEN(50,210)</f>
        <v>190</v>
      </c>
      <c r="O5">
        <f ca="1">RANDBETWEEN(50,210)</f>
        <v>66</v>
      </c>
    </row>
    <row r="6" spans="2:15" x14ac:dyDescent="0.2">
      <c r="B6" t="s">
        <v>4</v>
      </c>
      <c r="C6">
        <f t="shared" ref="C6:F14" ca="1" si="0">RANDBETWEEN(50,210)</f>
        <v>208</v>
      </c>
      <c r="D6">
        <f t="shared" ca="1" si="0"/>
        <v>196</v>
      </c>
      <c r="E6" t="s">
        <v>17</v>
      </c>
      <c r="F6">
        <f t="shared" ca="1" si="0"/>
        <v>123</v>
      </c>
      <c r="J6">
        <v>2011</v>
      </c>
      <c r="K6">
        <f t="shared" ref="K6:K14" ca="1" si="1">RANDBETWEEN(100,400)</f>
        <v>355</v>
      </c>
      <c r="M6" t="s">
        <v>45</v>
      </c>
      <c r="N6">
        <f t="shared" ref="N6:O10" ca="1" si="2">RANDBETWEEN(50,210)</f>
        <v>158</v>
      </c>
      <c r="O6">
        <f t="shared" ca="1" si="2"/>
        <v>107</v>
      </c>
    </row>
    <row r="7" spans="2:15" x14ac:dyDescent="0.2">
      <c r="B7" t="s">
        <v>5</v>
      </c>
      <c r="C7">
        <f t="shared" ca="1" si="0"/>
        <v>80</v>
      </c>
      <c r="D7">
        <f t="shared" ca="1" si="0"/>
        <v>92</v>
      </c>
      <c r="E7" t="s">
        <v>18</v>
      </c>
      <c r="F7">
        <f t="shared" ca="1" si="0"/>
        <v>161</v>
      </c>
      <c r="J7">
        <v>2012</v>
      </c>
      <c r="K7">
        <f t="shared" ca="1" si="1"/>
        <v>346</v>
      </c>
      <c r="M7" t="s">
        <v>46</v>
      </c>
      <c r="N7">
        <f t="shared" ca="1" si="2"/>
        <v>102</v>
      </c>
      <c r="O7">
        <f t="shared" ca="1" si="2"/>
        <v>69</v>
      </c>
    </row>
    <row r="8" spans="2:15" x14ac:dyDescent="0.2">
      <c r="B8" t="s">
        <v>6</v>
      </c>
      <c r="C8">
        <f t="shared" ca="1" si="0"/>
        <v>151</v>
      </c>
      <c r="D8">
        <f t="shared" ca="1" si="0"/>
        <v>147</v>
      </c>
      <c r="E8" t="s">
        <v>19</v>
      </c>
      <c r="F8">
        <f t="shared" ca="1" si="0"/>
        <v>198</v>
      </c>
      <c r="J8">
        <v>2013</v>
      </c>
      <c r="K8">
        <f t="shared" ca="1" si="1"/>
        <v>377</v>
      </c>
      <c r="M8" t="s">
        <v>47</v>
      </c>
      <c r="N8">
        <f t="shared" ca="1" si="2"/>
        <v>144</v>
      </c>
      <c r="O8">
        <f t="shared" ca="1" si="2"/>
        <v>133</v>
      </c>
    </row>
    <row r="9" spans="2:15" x14ac:dyDescent="0.2">
      <c r="B9" t="s">
        <v>7</v>
      </c>
      <c r="C9">
        <f t="shared" ca="1" si="0"/>
        <v>113</v>
      </c>
      <c r="D9">
        <f t="shared" ca="1" si="0"/>
        <v>73</v>
      </c>
      <c r="E9" t="s">
        <v>20</v>
      </c>
      <c r="F9">
        <f t="shared" ca="1" si="0"/>
        <v>105</v>
      </c>
      <c r="J9">
        <v>2014</v>
      </c>
      <c r="K9">
        <f t="shared" ca="1" si="1"/>
        <v>269</v>
      </c>
      <c r="M9" t="s">
        <v>48</v>
      </c>
      <c r="N9">
        <f t="shared" ca="1" si="2"/>
        <v>153</v>
      </c>
      <c r="O9">
        <f t="shared" ca="1" si="2"/>
        <v>157</v>
      </c>
    </row>
    <row r="10" spans="2:15" x14ac:dyDescent="0.2">
      <c r="B10" t="s">
        <v>8</v>
      </c>
      <c r="C10">
        <f t="shared" ca="1" si="0"/>
        <v>123</v>
      </c>
      <c r="D10">
        <f t="shared" ca="1" si="0"/>
        <v>105</v>
      </c>
      <c r="E10" t="s">
        <v>21</v>
      </c>
      <c r="F10">
        <f t="shared" ca="1" si="0"/>
        <v>82</v>
      </c>
      <c r="J10">
        <v>2015</v>
      </c>
      <c r="K10">
        <f t="shared" ca="1" si="1"/>
        <v>139</v>
      </c>
      <c r="M10" t="s">
        <v>49</v>
      </c>
      <c r="N10">
        <f t="shared" ca="1" si="2"/>
        <v>200</v>
      </c>
      <c r="O10">
        <f t="shared" ca="1" si="2"/>
        <v>160</v>
      </c>
    </row>
    <row r="11" spans="2:15" x14ac:dyDescent="0.2">
      <c r="B11" t="s">
        <v>9</v>
      </c>
      <c r="C11">
        <f t="shared" ca="1" si="0"/>
        <v>79</v>
      </c>
      <c r="D11">
        <f t="shared" ca="1" si="0"/>
        <v>73</v>
      </c>
      <c r="E11" t="s">
        <v>22</v>
      </c>
      <c r="F11">
        <f t="shared" ca="1" si="0"/>
        <v>123</v>
      </c>
      <c r="J11">
        <v>2016</v>
      </c>
      <c r="K11">
        <f t="shared" ca="1" si="1"/>
        <v>250</v>
      </c>
    </row>
    <row r="12" spans="2:15" x14ac:dyDescent="0.2">
      <c r="B12" t="s">
        <v>10</v>
      </c>
      <c r="C12">
        <f t="shared" ca="1" si="0"/>
        <v>84</v>
      </c>
      <c r="D12">
        <f t="shared" ca="1" si="0"/>
        <v>50</v>
      </c>
      <c r="E12" t="s">
        <v>23</v>
      </c>
      <c r="F12">
        <f t="shared" ca="1" si="0"/>
        <v>146</v>
      </c>
      <c r="J12">
        <v>2017</v>
      </c>
      <c r="K12">
        <f t="shared" ca="1" si="1"/>
        <v>167</v>
      </c>
    </row>
    <row r="13" spans="2:15" x14ac:dyDescent="0.2">
      <c r="B13" t="s">
        <v>11</v>
      </c>
      <c r="C13">
        <f t="shared" ca="1" si="0"/>
        <v>77</v>
      </c>
      <c r="D13">
        <f t="shared" ca="1" si="0"/>
        <v>150</v>
      </c>
      <c r="E13" t="s">
        <v>24</v>
      </c>
      <c r="F13">
        <f t="shared" ca="1" si="0"/>
        <v>208</v>
      </c>
      <c r="J13">
        <v>2018</v>
      </c>
      <c r="K13">
        <f t="shared" ca="1" si="1"/>
        <v>255</v>
      </c>
    </row>
    <row r="14" spans="2:15" x14ac:dyDescent="0.2">
      <c r="B14" t="s">
        <v>12</v>
      </c>
      <c r="C14">
        <f t="shared" ca="1" si="0"/>
        <v>54</v>
      </c>
      <c r="D14">
        <f t="shared" ca="1" si="0"/>
        <v>66</v>
      </c>
      <c r="E14" t="s">
        <v>25</v>
      </c>
      <c r="F14">
        <f t="shared" ca="1" si="0"/>
        <v>73</v>
      </c>
      <c r="J14">
        <v>2019</v>
      </c>
      <c r="K14">
        <f t="shared" ca="1" si="1"/>
        <v>308</v>
      </c>
    </row>
    <row r="15" spans="2:15" x14ac:dyDescent="0.2">
      <c r="C15">
        <f ca="1">SUM(C5:C14)</f>
        <v>1171</v>
      </c>
      <c r="D15">
        <f ca="1">SUM(D5:D14)</f>
        <v>1108</v>
      </c>
      <c r="E15" t="s">
        <v>26</v>
      </c>
    </row>
    <row r="52" spans="2:2" x14ac:dyDescent="0.2">
      <c r="B52" t="s">
        <v>64</v>
      </c>
    </row>
    <row r="53" spans="2:2" x14ac:dyDescent="0.2">
      <c r="B53" s="2" t="s">
        <v>57</v>
      </c>
    </row>
    <row r="54" spans="2:2" x14ac:dyDescent="0.2">
      <c r="B54" s="2" t="s">
        <v>58</v>
      </c>
    </row>
    <row r="55" spans="2:2" x14ac:dyDescent="0.2">
      <c r="B55" s="2" t="s">
        <v>56</v>
      </c>
    </row>
    <row r="56" spans="2:2" ht="15" customHeight="1" x14ac:dyDescent="0.2">
      <c r="B56" s="2" t="s">
        <v>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3"/>
  <sheetViews>
    <sheetView topLeftCell="A19" workbookViewId="0">
      <selection activeCell="F73" sqref="F73"/>
    </sheetView>
  </sheetViews>
  <sheetFormatPr defaultRowHeight="14.25" x14ac:dyDescent="0.2"/>
  <sheetData>
    <row r="1" spans="2:16" x14ac:dyDescent="0.2">
      <c r="B1" t="s">
        <v>28</v>
      </c>
    </row>
    <row r="2" spans="2:16" x14ac:dyDescent="0.2">
      <c r="B2" t="s">
        <v>29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38</v>
      </c>
      <c r="K4" t="s">
        <v>39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181</v>
      </c>
      <c r="D5">
        <f ca="1">RANDBETWEEN(50,210)</f>
        <v>98</v>
      </c>
      <c r="E5">
        <f ca="1">RANDBETWEEN(50,210)</f>
        <v>167</v>
      </c>
      <c r="F5">
        <f ca="1">RANDBETWEEN(50,210)</f>
        <v>131</v>
      </c>
      <c r="H5" t="s">
        <v>52</v>
      </c>
      <c r="I5" t="s">
        <v>3</v>
      </c>
      <c r="J5">
        <f ca="1">RANDBETWEEN(50,210)</f>
        <v>64</v>
      </c>
      <c r="K5">
        <f ca="1">RANDBETWEEN(50,210)</f>
        <v>115</v>
      </c>
      <c r="L5">
        <f ca="1">J5/K5</f>
        <v>0.55652173913043479</v>
      </c>
      <c r="N5" t="s">
        <v>32</v>
      </c>
      <c r="O5">
        <f ca="1">RANDBETWEEN(50,210)</f>
        <v>110</v>
      </c>
      <c r="P5">
        <f ca="1">RANDBETWEEN(50,210)</f>
        <v>181</v>
      </c>
    </row>
    <row r="6" spans="2:16" x14ac:dyDescent="0.2">
      <c r="B6" t="s">
        <v>33</v>
      </c>
      <c r="C6">
        <f t="shared" ref="C6:E8" ca="1" si="0">RANDBETWEEN(50,210)</f>
        <v>124</v>
      </c>
      <c r="D6">
        <f t="shared" ca="1" si="0"/>
        <v>152</v>
      </c>
      <c r="E6">
        <f t="shared" ca="1" si="0"/>
        <v>79</v>
      </c>
      <c r="F6">
        <f ca="1">F5*0.3</f>
        <v>39.299999999999997</v>
      </c>
      <c r="H6" t="s">
        <v>53</v>
      </c>
      <c r="I6" t="s">
        <v>4</v>
      </c>
      <c r="J6">
        <f t="shared" ref="J6:K14" ca="1" si="1">RANDBETWEEN(50,210)</f>
        <v>150</v>
      </c>
      <c r="K6">
        <f t="shared" ca="1" si="1"/>
        <v>52</v>
      </c>
      <c r="L6">
        <f t="shared" ref="L6:L14" ca="1" si="2">J6/K6</f>
        <v>2.8846153846153846</v>
      </c>
      <c r="N6" t="s">
        <v>31</v>
      </c>
      <c r="O6">
        <f ca="1">RANDBETWEEN(50,210)</f>
        <v>99</v>
      </c>
      <c r="P6">
        <f ca="1">RANDBETWEEN(50,210)</f>
        <v>168</v>
      </c>
    </row>
    <row r="7" spans="2:16" x14ac:dyDescent="0.2">
      <c r="B7" t="s">
        <v>34</v>
      </c>
      <c r="C7">
        <f t="shared" ca="1" si="0"/>
        <v>54</v>
      </c>
      <c r="D7">
        <f t="shared" ca="1" si="0"/>
        <v>183</v>
      </c>
      <c r="E7">
        <f t="shared" ca="1" si="0"/>
        <v>80</v>
      </c>
      <c r="F7">
        <f ca="1">F6*0.2</f>
        <v>7.8599999999999994</v>
      </c>
      <c r="H7" t="s">
        <v>54</v>
      </c>
      <c r="I7" t="s">
        <v>5</v>
      </c>
      <c r="J7">
        <f t="shared" ca="1" si="1"/>
        <v>90</v>
      </c>
      <c r="K7">
        <f t="shared" ca="1" si="1"/>
        <v>164</v>
      </c>
      <c r="L7">
        <f t="shared" ca="1" si="2"/>
        <v>0.54878048780487809</v>
      </c>
    </row>
    <row r="8" spans="2:16" x14ac:dyDescent="0.2">
      <c r="B8" t="s">
        <v>35</v>
      </c>
      <c r="C8">
        <f t="shared" ca="1" si="0"/>
        <v>163</v>
      </c>
      <c r="D8">
        <f t="shared" ca="1" si="0"/>
        <v>92</v>
      </c>
      <c r="E8">
        <f t="shared" ca="1" si="0"/>
        <v>83</v>
      </c>
      <c r="F8">
        <f ca="1">F7*0.5</f>
        <v>3.9299999999999997</v>
      </c>
      <c r="I8" t="s">
        <v>6</v>
      </c>
      <c r="J8">
        <f t="shared" ca="1" si="1"/>
        <v>174</v>
      </c>
      <c r="K8">
        <f t="shared" ca="1" si="1"/>
        <v>173</v>
      </c>
      <c r="L8">
        <f t="shared" ca="1" si="2"/>
        <v>1.0057803468208093</v>
      </c>
      <c r="O8" t="s">
        <v>55</v>
      </c>
    </row>
    <row r="9" spans="2:16" x14ac:dyDescent="0.2">
      <c r="C9">
        <f ca="1">SUM(C5:C8)</f>
        <v>522</v>
      </c>
      <c r="D9">
        <f ca="1">SUM(D5:D8)</f>
        <v>525</v>
      </c>
      <c r="I9" t="s">
        <v>7</v>
      </c>
      <c r="J9">
        <f t="shared" ca="1" si="1"/>
        <v>152</v>
      </c>
      <c r="K9">
        <f t="shared" ca="1" si="1"/>
        <v>168</v>
      </c>
      <c r="L9">
        <f t="shared" ca="1" si="2"/>
        <v>0.90476190476190477</v>
      </c>
      <c r="N9">
        <v>2010</v>
      </c>
      <c r="O9">
        <f ca="1">RANDBETWEEN(100,400)</f>
        <v>288</v>
      </c>
    </row>
    <row r="10" spans="2:16" x14ac:dyDescent="0.2">
      <c r="I10" t="s">
        <v>8</v>
      </c>
      <c r="J10">
        <f t="shared" ca="1" si="1"/>
        <v>195</v>
      </c>
      <c r="K10">
        <f t="shared" ca="1" si="1"/>
        <v>143</v>
      </c>
      <c r="L10">
        <f t="shared" ca="1" si="2"/>
        <v>1.3636363636363635</v>
      </c>
      <c r="N10">
        <v>2011</v>
      </c>
      <c r="O10">
        <f t="shared" ref="O10:O18" ca="1" si="3">RANDBETWEEN(100,400)</f>
        <v>169</v>
      </c>
    </row>
    <row r="11" spans="2:16" x14ac:dyDescent="0.2">
      <c r="I11" t="s">
        <v>9</v>
      </c>
      <c r="J11">
        <f t="shared" ca="1" si="1"/>
        <v>195</v>
      </c>
      <c r="K11">
        <f t="shared" ca="1" si="1"/>
        <v>159</v>
      </c>
      <c r="L11">
        <f t="shared" ca="1" si="2"/>
        <v>1.2264150943396226</v>
      </c>
      <c r="N11">
        <v>2012</v>
      </c>
      <c r="O11">
        <f t="shared" ca="1" si="3"/>
        <v>393</v>
      </c>
    </row>
    <row r="12" spans="2:16" x14ac:dyDescent="0.2">
      <c r="I12" t="s">
        <v>10</v>
      </c>
      <c r="J12">
        <f t="shared" ca="1" si="1"/>
        <v>96</v>
      </c>
      <c r="K12">
        <f t="shared" ca="1" si="1"/>
        <v>209</v>
      </c>
      <c r="L12">
        <f t="shared" ca="1" si="2"/>
        <v>0.45933014354066987</v>
      </c>
      <c r="N12">
        <v>2013</v>
      </c>
      <c r="O12">
        <f t="shared" ca="1" si="3"/>
        <v>374</v>
      </c>
    </row>
    <row r="13" spans="2:16" x14ac:dyDescent="0.2">
      <c r="I13" t="s">
        <v>11</v>
      </c>
      <c r="J13">
        <f t="shared" ca="1" si="1"/>
        <v>167</v>
      </c>
      <c r="K13">
        <f t="shared" ca="1" si="1"/>
        <v>136</v>
      </c>
      <c r="L13">
        <f t="shared" ca="1" si="2"/>
        <v>1.2279411764705883</v>
      </c>
      <c r="N13">
        <v>2014</v>
      </c>
      <c r="O13">
        <f t="shared" ca="1" si="3"/>
        <v>358</v>
      </c>
    </row>
    <row r="14" spans="2:16" x14ac:dyDescent="0.2">
      <c r="I14" t="s">
        <v>12</v>
      </c>
      <c r="J14">
        <f t="shared" ca="1" si="1"/>
        <v>121</v>
      </c>
      <c r="K14">
        <f t="shared" ca="1" si="1"/>
        <v>93</v>
      </c>
      <c r="L14">
        <f t="shared" ca="1" si="2"/>
        <v>1.3010752688172043</v>
      </c>
      <c r="N14">
        <v>2015</v>
      </c>
      <c r="O14">
        <f t="shared" ca="1" si="3"/>
        <v>121</v>
      </c>
    </row>
    <row r="15" spans="2:16" x14ac:dyDescent="0.2">
      <c r="N15">
        <v>2016</v>
      </c>
      <c r="O15">
        <f t="shared" ca="1" si="3"/>
        <v>152</v>
      </c>
    </row>
    <row r="16" spans="2:16" x14ac:dyDescent="0.2">
      <c r="N16">
        <v>2017</v>
      </c>
      <c r="O16">
        <f t="shared" ca="1" si="3"/>
        <v>117</v>
      </c>
    </row>
    <row r="17" spans="2:15" x14ac:dyDescent="0.2">
      <c r="N17">
        <v>2018</v>
      </c>
      <c r="O17">
        <f t="shared" ca="1" si="3"/>
        <v>289</v>
      </c>
    </row>
    <row r="18" spans="2:15" x14ac:dyDescent="0.2">
      <c r="B18" s="1" t="s">
        <v>37</v>
      </c>
      <c r="N18">
        <v>2019</v>
      </c>
      <c r="O18">
        <f t="shared" ca="1" si="3"/>
        <v>215</v>
      </c>
    </row>
    <row r="59" spans="2:9" x14ac:dyDescent="0.2">
      <c r="B59" t="s">
        <v>63</v>
      </c>
    </row>
    <row r="60" spans="2:9" x14ac:dyDescent="0.2">
      <c r="B60" s="2" t="s">
        <v>60</v>
      </c>
    </row>
    <row r="61" spans="2:9" x14ac:dyDescent="0.2">
      <c r="B61" s="2" t="s">
        <v>61</v>
      </c>
    </row>
    <row r="62" spans="2:9" x14ac:dyDescent="0.2">
      <c r="B62" s="3" t="s">
        <v>62</v>
      </c>
      <c r="C62" s="4"/>
      <c r="D62" s="4"/>
      <c r="E62" s="4"/>
      <c r="F62" s="4"/>
      <c r="G62" s="4"/>
      <c r="H62" s="4"/>
      <c r="I62" s="4"/>
    </row>
    <row r="63" spans="2:9" x14ac:dyDescent="0.2">
      <c r="B63" s="2" t="s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3"/>
  <sheetViews>
    <sheetView topLeftCell="A43" workbookViewId="0">
      <selection activeCell="B60" sqref="B60:J60"/>
    </sheetView>
  </sheetViews>
  <sheetFormatPr defaultRowHeight="14.25" x14ac:dyDescent="0.2"/>
  <sheetData>
    <row r="1" spans="2:16" x14ac:dyDescent="0.2">
      <c r="B1" t="s">
        <v>65</v>
      </c>
    </row>
    <row r="2" spans="2:16" x14ac:dyDescent="0.2">
      <c r="B2" t="s">
        <v>66</v>
      </c>
    </row>
    <row r="4" spans="2:16" x14ac:dyDescent="0.2">
      <c r="C4" t="s">
        <v>31</v>
      </c>
      <c r="D4" t="s">
        <v>32</v>
      </c>
      <c r="E4" t="s">
        <v>41</v>
      </c>
      <c r="F4" t="s">
        <v>36</v>
      </c>
      <c r="J4" t="s">
        <v>67</v>
      </c>
      <c r="K4" t="s">
        <v>68</v>
      </c>
      <c r="L4" t="s">
        <v>40</v>
      </c>
      <c r="O4">
        <v>2019</v>
      </c>
      <c r="P4">
        <v>2018</v>
      </c>
    </row>
    <row r="5" spans="2:16" x14ac:dyDescent="0.2">
      <c r="B5" t="s">
        <v>30</v>
      </c>
      <c r="C5">
        <f ca="1">RANDBETWEEN(50,210)</f>
        <v>152</v>
      </c>
      <c r="D5">
        <f ca="1">RANDBETWEEN(50,210)</f>
        <v>127</v>
      </c>
      <c r="E5">
        <f ca="1">RANDBETWEEN(50,210)</f>
        <v>169</v>
      </c>
      <c r="F5">
        <f ca="1">RANDBETWEEN(50,210)</f>
        <v>159</v>
      </c>
      <c r="H5" t="s">
        <v>52</v>
      </c>
      <c r="I5" t="s">
        <v>3</v>
      </c>
      <c r="J5">
        <f ca="1">RANDBETWEEN(50,210)</f>
        <v>53</v>
      </c>
      <c r="K5">
        <f ca="1">RANDBETWEEN(50,210)</f>
        <v>111</v>
      </c>
      <c r="L5">
        <f ca="1">J5/K5</f>
        <v>0.47747747747747749</v>
      </c>
      <c r="N5" t="s">
        <v>32</v>
      </c>
      <c r="O5">
        <f ca="1">RANDBETWEEN(50,210)</f>
        <v>85</v>
      </c>
      <c r="P5">
        <f ca="1">RANDBETWEEN(50,210)</f>
        <v>176</v>
      </c>
    </row>
    <row r="6" spans="2:16" x14ac:dyDescent="0.2">
      <c r="B6" t="s">
        <v>33</v>
      </c>
      <c r="C6">
        <f t="shared" ref="C6:E8" ca="1" si="0">RANDBETWEEN(50,210)</f>
        <v>63</v>
      </c>
      <c r="D6">
        <f t="shared" ca="1" si="0"/>
        <v>100</v>
      </c>
      <c r="E6">
        <f t="shared" ca="1" si="0"/>
        <v>210</v>
      </c>
      <c r="F6">
        <f ca="1">F5*0.3</f>
        <v>47.699999999999996</v>
      </c>
      <c r="H6" t="s">
        <v>53</v>
      </c>
      <c r="I6" t="s">
        <v>4</v>
      </c>
      <c r="J6">
        <f t="shared" ref="J6:K14" ca="1" si="1">RANDBETWEEN(50,210)</f>
        <v>161</v>
      </c>
      <c r="K6">
        <f t="shared" ca="1" si="1"/>
        <v>196</v>
      </c>
      <c r="L6">
        <f t="shared" ref="L6:L14" ca="1" si="2">J6/K6</f>
        <v>0.8214285714285714</v>
      </c>
      <c r="N6" t="s">
        <v>31</v>
      </c>
      <c r="O6">
        <f ca="1">RANDBETWEEN(50,210)</f>
        <v>81</v>
      </c>
      <c r="P6">
        <f ca="1">RANDBETWEEN(50,210)</f>
        <v>131</v>
      </c>
    </row>
    <row r="7" spans="2:16" x14ac:dyDescent="0.2">
      <c r="B7" t="s">
        <v>34</v>
      </c>
      <c r="C7">
        <f t="shared" ca="1" si="0"/>
        <v>63</v>
      </c>
      <c r="D7">
        <f t="shared" ca="1" si="0"/>
        <v>204</v>
      </c>
      <c r="E7">
        <f t="shared" ca="1" si="0"/>
        <v>64</v>
      </c>
      <c r="F7">
        <f ca="1">F6*0.2</f>
        <v>9.5399999999999991</v>
      </c>
      <c r="H7" t="s">
        <v>54</v>
      </c>
      <c r="I7" t="s">
        <v>5</v>
      </c>
      <c r="J7">
        <f t="shared" ca="1" si="1"/>
        <v>193</v>
      </c>
      <c r="K7">
        <f t="shared" ca="1" si="1"/>
        <v>154</v>
      </c>
      <c r="L7">
        <f t="shared" ca="1" si="2"/>
        <v>1.2532467532467533</v>
      </c>
    </row>
    <row r="8" spans="2:16" x14ac:dyDescent="0.2">
      <c r="B8" t="s">
        <v>35</v>
      </c>
      <c r="C8">
        <f t="shared" ca="1" si="0"/>
        <v>81</v>
      </c>
      <c r="D8">
        <f t="shared" ca="1" si="0"/>
        <v>174</v>
      </c>
      <c r="E8">
        <f t="shared" ca="1" si="0"/>
        <v>207</v>
      </c>
      <c r="F8">
        <f ca="1">F7*0.5</f>
        <v>4.7699999999999996</v>
      </c>
      <c r="I8" t="s">
        <v>6</v>
      </c>
      <c r="J8">
        <f t="shared" ca="1" si="1"/>
        <v>120</v>
      </c>
      <c r="K8">
        <f t="shared" ca="1" si="1"/>
        <v>68</v>
      </c>
      <c r="L8">
        <f t="shared" ca="1" si="2"/>
        <v>1.7647058823529411</v>
      </c>
      <c r="O8" t="s">
        <v>67</v>
      </c>
    </row>
    <row r="9" spans="2:16" x14ac:dyDescent="0.2">
      <c r="C9">
        <f ca="1">SUM(C5:C8)</f>
        <v>359</v>
      </c>
      <c r="D9">
        <f ca="1">SUM(D5:D8)</f>
        <v>605</v>
      </c>
      <c r="I9" t="s">
        <v>7</v>
      </c>
      <c r="J9">
        <f t="shared" ca="1" si="1"/>
        <v>159</v>
      </c>
      <c r="K9">
        <f t="shared" ca="1" si="1"/>
        <v>202</v>
      </c>
      <c r="L9">
        <f t="shared" ca="1" si="2"/>
        <v>0.78712871287128716</v>
      </c>
      <c r="N9">
        <v>2010</v>
      </c>
      <c r="O9">
        <f ca="1">RANDBETWEEN(100,400)</f>
        <v>382</v>
      </c>
    </row>
    <row r="10" spans="2:16" x14ac:dyDescent="0.2">
      <c r="I10" t="s">
        <v>8</v>
      </c>
      <c r="J10">
        <f t="shared" ca="1" si="1"/>
        <v>162</v>
      </c>
      <c r="K10">
        <f t="shared" ca="1" si="1"/>
        <v>113</v>
      </c>
      <c r="L10">
        <f t="shared" ca="1" si="2"/>
        <v>1.4336283185840708</v>
      </c>
      <c r="N10">
        <v>2011</v>
      </c>
      <c r="O10">
        <f t="shared" ref="O10:O18" ca="1" si="3">RANDBETWEEN(100,400)</f>
        <v>109</v>
      </c>
    </row>
    <row r="11" spans="2:16" x14ac:dyDescent="0.2">
      <c r="I11" t="s">
        <v>9</v>
      </c>
      <c r="J11">
        <f t="shared" ca="1" si="1"/>
        <v>54</v>
      </c>
      <c r="K11">
        <f t="shared" ca="1" si="1"/>
        <v>136</v>
      </c>
      <c r="L11">
        <f t="shared" ca="1" si="2"/>
        <v>0.39705882352941174</v>
      </c>
      <c r="N11">
        <v>2012</v>
      </c>
      <c r="O11">
        <f t="shared" ca="1" si="3"/>
        <v>293</v>
      </c>
    </row>
    <row r="12" spans="2:16" x14ac:dyDescent="0.2">
      <c r="I12" t="s">
        <v>10</v>
      </c>
      <c r="J12">
        <f t="shared" ca="1" si="1"/>
        <v>87</v>
      </c>
      <c r="K12">
        <f t="shared" ca="1" si="1"/>
        <v>88</v>
      </c>
      <c r="L12">
        <f t="shared" ca="1" si="2"/>
        <v>0.98863636363636365</v>
      </c>
      <c r="N12">
        <v>2013</v>
      </c>
      <c r="O12">
        <f t="shared" ca="1" si="3"/>
        <v>278</v>
      </c>
    </row>
    <row r="13" spans="2:16" x14ac:dyDescent="0.2">
      <c r="I13" t="s">
        <v>11</v>
      </c>
      <c r="J13">
        <f t="shared" ca="1" si="1"/>
        <v>183</v>
      </c>
      <c r="K13">
        <f t="shared" ca="1" si="1"/>
        <v>101</v>
      </c>
      <c r="L13">
        <f t="shared" ca="1" si="2"/>
        <v>1.8118811881188119</v>
      </c>
      <c r="N13">
        <v>2014</v>
      </c>
      <c r="O13">
        <f t="shared" ca="1" si="3"/>
        <v>326</v>
      </c>
    </row>
    <row r="14" spans="2:16" x14ac:dyDescent="0.2">
      <c r="I14" t="s">
        <v>12</v>
      </c>
      <c r="J14">
        <f t="shared" ca="1" si="1"/>
        <v>149</v>
      </c>
      <c r="K14">
        <f t="shared" ca="1" si="1"/>
        <v>62</v>
      </c>
      <c r="L14">
        <f t="shared" ca="1" si="2"/>
        <v>2.403225806451613</v>
      </c>
      <c r="N14">
        <v>2015</v>
      </c>
      <c r="O14">
        <f t="shared" ca="1" si="3"/>
        <v>203</v>
      </c>
    </row>
    <row r="15" spans="2:16" x14ac:dyDescent="0.2">
      <c r="N15">
        <v>2016</v>
      </c>
      <c r="O15">
        <f t="shared" ca="1" si="3"/>
        <v>211</v>
      </c>
    </row>
    <row r="16" spans="2:16" x14ac:dyDescent="0.2">
      <c r="N16">
        <v>2017</v>
      </c>
      <c r="O16">
        <f t="shared" ca="1" si="3"/>
        <v>207</v>
      </c>
    </row>
    <row r="17" spans="2:15" x14ac:dyDescent="0.2">
      <c r="N17">
        <v>2018</v>
      </c>
      <c r="O17">
        <f t="shared" ca="1" si="3"/>
        <v>100</v>
      </c>
    </row>
    <row r="18" spans="2:15" x14ac:dyDescent="0.2">
      <c r="B18" s="1" t="s">
        <v>69</v>
      </c>
      <c r="N18">
        <v>2019</v>
      </c>
      <c r="O18">
        <f t="shared" ca="1" si="3"/>
        <v>325</v>
      </c>
    </row>
    <row r="59" spans="2:10" x14ac:dyDescent="0.2">
      <c r="B59" t="s">
        <v>63</v>
      </c>
    </row>
    <row r="60" spans="2:10" x14ac:dyDescent="0.2">
      <c r="B60" s="3" t="s">
        <v>70</v>
      </c>
      <c r="C60" s="4"/>
      <c r="D60" s="4"/>
      <c r="E60" s="4"/>
      <c r="F60" s="4"/>
      <c r="G60" s="4"/>
      <c r="H60" s="4"/>
      <c r="I60" s="4"/>
      <c r="J60" s="4"/>
    </row>
    <row r="61" spans="2:10" x14ac:dyDescent="0.2">
      <c r="B61" s="2"/>
    </row>
    <row r="62" spans="2:10" x14ac:dyDescent="0.2">
      <c r="B62" s="2"/>
    </row>
    <row r="63" spans="2:10" x14ac:dyDescent="0.2">
      <c r="B6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合同总额分析</vt:lpstr>
      <vt:lpstr>业绩总额分析</vt:lpstr>
      <vt:lpstr>回款分析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2019-06-12T10:17:27Z</dcterms:modified>
</cp:coreProperties>
</file>