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esktop\"/>
    </mc:Choice>
  </mc:AlternateContent>
  <xr:revisionPtr revIDLastSave="0" documentId="13_ncr:1_{DCD782D9-E14E-4121-BCFA-41B28AA0573F}" xr6:coauthVersionLast="43" xr6:coauthVersionMax="43" xr10:uidLastSave="{00000000-0000-0000-0000-000000000000}"/>
  <bookViews>
    <workbookView xWindow="-120" yWindow="-120" windowWidth="20730" windowHeight="11160" activeTab="3" xr2:uid="{792C1FF1-4CC5-4A14-9017-A3F1F62D8DFC}"/>
  </bookViews>
  <sheets>
    <sheet name="合同总额分析" sheetId="1" r:id="rId1"/>
    <sheet name="业绩总额分析" sheetId="2" r:id="rId2"/>
    <sheet name="回款分析" sheetId="5" r:id="rId3"/>
    <sheet name="完工验收分析" sheetId="4" r:id="rId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4" l="1"/>
  <c r="M6" i="4"/>
  <c r="M5" i="4"/>
  <c r="L5" i="4"/>
  <c r="M4" i="4"/>
  <c r="L4" i="4"/>
  <c r="D4" i="4"/>
  <c r="D5" i="4"/>
  <c r="D6" i="4"/>
  <c r="D7" i="4"/>
  <c r="D8" i="4"/>
  <c r="D9" i="4"/>
  <c r="D10" i="4"/>
  <c r="D11" i="4"/>
  <c r="D12" i="4"/>
  <c r="D13" i="4"/>
  <c r="D14" i="4"/>
  <c r="E4" i="4"/>
  <c r="E5" i="4"/>
  <c r="E6" i="4"/>
  <c r="E7" i="4"/>
  <c r="E8" i="4"/>
  <c r="E9" i="4"/>
  <c r="E10" i="4"/>
  <c r="E11" i="4"/>
  <c r="E12" i="4"/>
  <c r="E13" i="4"/>
  <c r="E14" i="4"/>
  <c r="C4" i="4"/>
  <c r="C5" i="4"/>
  <c r="C6" i="4"/>
  <c r="C7" i="4"/>
  <c r="C8" i="4"/>
  <c r="C9" i="4"/>
  <c r="C10" i="4"/>
  <c r="C11" i="4"/>
  <c r="C12" i="4"/>
  <c r="C13" i="4"/>
  <c r="C1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I4" i="4"/>
  <c r="H4" i="4"/>
  <c r="G5" i="4"/>
  <c r="G6" i="4"/>
  <c r="G7" i="4"/>
  <c r="G8" i="4"/>
  <c r="G9" i="4"/>
  <c r="G10" i="4"/>
  <c r="G11" i="4"/>
  <c r="G12" i="4"/>
  <c r="G13" i="4"/>
  <c r="G4" i="4"/>
  <c r="F4" i="4"/>
  <c r="F5" i="4"/>
  <c r="F6" i="4"/>
  <c r="F7" i="4"/>
  <c r="F8" i="4"/>
  <c r="F9" i="4"/>
  <c r="F10" i="4"/>
  <c r="F11" i="4"/>
  <c r="F12" i="4"/>
  <c r="F13" i="4"/>
  <c r="J14" i="5"/>
  <c r="K14" i="5"/>
  <c r="L14" i="5"/>
  <c r="J13" i="5"/>
  <c r="K13" i="5"/>
  <c r="L13" i="5"/>
  <c r="J12" i="5"/>
  <c r="K12" i="5"/>
  <c r="L12" i="5"/>
  <c r="J11" i="5"/>
  <c r="K11" i="5"/>
  <c r="L11" i="5"/>
  <c r="J10" i="5"/>
  <c r="K10" i="5"/>
  <c r="L10" i="5"/>
  <c r="J9" i="5"/>
  <c r="K9" i="5"/>
  <c r="L9" i="5"/>
  <c r="D5" i="5"/>
  <c r="D6" i="5"/>
  <c r="D7" i="5"/>
  <c r="D8" i="5"/>
  <c r="D9" i="5"/>
  <c r="C5" i="5"/>
  <c r="C6" i="5"/>
  <c r="C7" i="5"/>
  <c r="C8" i="5"/>
  <c r="C9" i="5"/>
  <c r="J8" i="5"/>
  <c r="K8" i="5"/>
  <c r="L8" i="5"/>
  <c r="F5" i="5"/>
  <c r="F6" i="5"/>
  <c r="F7" i="5"/>
  <c r="F8" i="5"/>
  <c r="E8" i="5"/>
  <c r="J7" i="5"/>
  <c r="K7" i="5"/>
  <c r="L7" i="5"/>
  <c r="E7" i="5"/>
  <c r="P6" i="5"/>
  <c r="O6" i="5"/>
  <c r="J6" i="5"/>
  <c r="K6" i="5"/>
  <c r="L6" i="5"/>
  <c r="E6" i="5"/>
  <c r="P5" i="5"/>
  <c r="O5" i="5"/>
  <c r="J5" i="5"/>
  <c r="K5" i="5"/>
  <c r="L5" i="5"/>
  <c r="E5" i="5"/>
  <c r="E6" i="2"/>
  <c r="E7" i="2"/>
  <c r="E8" i="2"/>
  <c r="E5" i="2"/>
  <c r="P6" i="2"/>
  <c r="O6" i="2"/>
  <c r="P5" i="2"/>
  <c r="O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5" i="2"/>
  <c r="K5" i="2"/>
  <c r="L5" i="2"/>
  <c r="F5" i="2"/>
  <c r="F6" i="2"/>
  <c r="F7" i="2"/>
  <c r="F8" i="2"/>
  <c r="D5" i="2"/>
  <c r="D6" i="2"/>
  <c r="D7" i="2"/>
  <c r="D8" i="2"/>
  <c r="D9" i="2"/>
  <c r="C5" i="2"/>
  <c r="C6" i="2"/>
  <c r="C7" i="2"/>
  <c r="C8" i="2"/>
  <c r="C9" i="2"/>
  <c r="H5" i="1"/>
  <c r="K6" i="1"/>
  <c r="K7" i="1"/>
  <c r="K8" i="1"/>
  <c r="K9" i="1"/>
  <c r="K10" i="1"/>
  <c r="K11" i="1"/>
  <c r="K12" i="1"/>
  <c r="K13" i="1"/>
  <c r="K14" i="1"/>
  <c r="K5" i="1"/>
  <c r="D5" i="1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  <c r="G5" i="1"/>
</calcChain>
</file>

<file path=xl/sharedStrings.xml><?xml version="1.0" encoding="utf-8"?>
<sst xmlns="http://schemas.openxmlformats.org/spreadsheetml/2006/main" count="116" uniqueCount="60">
  <si>
    <t>合同总额可分析相关数据有合同总额，预计合同金额（从销售立项表中取数）</t>
    <phoneticPr fontId="1" type="noConversion"/>
  </si>
  <si>
    <t>可分析相关维度有年份，大数据二级立项（可能），可进行同期合同金额比较，必须分析项为部门</t>
    <phoneticPr fontId="1" type="noConversion"/>
  </si>
  <si>
    <t>2019年合同总额</t>
    <phoneticPr fontId="1" type="noConversion"/>
  </si>
  <si>
    <t>2018年同期合同总额</t>
    <phoneticPr fontId="1" type="noConversion"/>
  </si>
  <si>
    <t>1部门</t>
    <phoneticPr fontId="1" type="noConversion"/>
  </si>
  <si>
    <t>2部门</t>
    <phoneticPr fontId="1" type="noConversion"/>
  </si>
  <si>
    <t>3部门</t>
  </si>
  <si>
    <t>4部门</t>
  </si>
  <si>
    <t>5部门</t>
  </si>
  <si>
    <t>6部门</t>
  </si>
  <si>
    <t>7部门</t>
  </si>
  <si>
    <t>8部门</t>
  </si>
  <si>
    <t>9部门</t>
  </si>
  <si>
    <t>10部门</t>
  </si>
  <si>
    <t>合同总额</t>
  </si>
  <si>
    <t>合同总额</t>
    <phoneticPr fontId="1" type="noConversion"/>
  </si>
  <si>
    <t>年度</t>
    <phoneticPr fontId="1" type="noConversion"/>
  </si>
  <si>
    <t>1大数据</t>
    <phoneticPr fontId="1" type="noConversion"/>
  </si>
  <si>
    <t>2大数据</t>
  </si>
  <si>
    <t>3大数据</t>
  </si>
  <si>
    <t>4大数据</t>
  </si>
  <si>
    <t>5大数据</t>
  </si>
  <si>
    <t>6大数据</t>
  </si>
  <si>
    <t>7大数据</t>
  </si>
  <si>
    <t>8大数据</t>
  </si>
  <si>
    <t>9大数据</t>
  </si>
  <si>
    <t>10大数据</t>
  </si>
  <si>
    <t>11大数据</t>
  </si>
  <si>
    <t>剩余预计合同总额</t>
    <phoneticPr fontId="1" type="noConversion"/>
  </si>
  <si>
    <t>业绩分析可分析相关数据为业绩总额及业绩目标</t>
    <phoneticPr fontId="1" type="noConversion"/>
  </si>
  <si>
    <t>业绩分析可分析相关维度有季度，年度，部门，同期值，(大项目二级立项)</t>
    <phoneticPr fontId="1" type="noConversion"/>
  </si>
  <si>
    <t>一季度</t>
    <phoneticPr fontId="1" type="noConversion"/>
  </si>
  <si>
    <t>目标</t>
    <phoneticPr fontId="1" type="noConversion"/>
  </si>
  <si>
    <t>实际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</si>
  <si>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</si>
  <si>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</si>
  <si>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</si>
  <si>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当季度预计剩余完成数</t>
    <phoneticPr fontId="1" type="noConversion"/>
  </si>
  <si>
    <t>注：仪表盘展示各季度业绩完成情况，当季度预计剩余完成数为漏斗图，从上至下显示商机到实际预计完成值</t>
    <phoneticPr fontId="1" type="noConversion"/>
  </si>
  <si>
    <t>业绩总额</t>
    <phoneticPr fontId="1" type="noConversion"/>
  </si>
  <si>
    <t>业绩目标</t>
    <phoneticPr fontId="1" type="noConversion"/>
  </si>
  <si>
    <t>完成率</t>
    <phoneticPr fontId="1" type="noConversion"/>
  </si>
  <si>
    <t>2018年同期</t>
    <phoneticPr fontId="1" type="noConversion"/>
  </si>
  <si>
    <t>回款分析可分析相关数据为业绩总额及业绩目标</t>
    <phoneticPr fontId="1" type="noConversion"/>
  </si>
  <si>
    <t>回款分析可分析相关维度有季度，年度，部门，同期值，(大项目二级立项)</t>
    <phoneticPr fontId="1" type="noConversion"/>
  </si>
  <si>
    <t>回款总额</t>
    <phoneticPr fontId="1" type="noConversion"/>
  </si>
  <si>
    <t>回款目标</t>
    <phoneticPr fontId="1" type="noConversion"/>
  </si>
  <si>
    <t>可分析维度有同期情况，大数据二级立项，部门</t>
    <phoneticPr fontId="1" type="noConversion"/>
  </si>
  <si>
    <t>完工及验收可分析数据为，总项目数，完工项目数，验收项目数，存量数据及逾期存量数据</t>
    <phoneticPr fontId="1" type="noConversion"/>
  </si>
  <si>
    <t>总项目数</t>
    <phoneticPr fontId="1" type="noConversion"/>
  </si>
  <si>
    <t>完工项目数</t>
    <phoneticPr fontId="1" type="noConversion"/>
  </si>
  <si>
    <t>验收项目数</t>
    <phoneticPr fontId="1" type="noConversion"/>
  </si>
  <si>
    <t>完工完成率</t>
    <phoneticPr fontId="1" type="noConversion"/>
  </si>
  <si>
    <t>验收完成率</t>
    <phoneticPr fontId="1" type="noConversion"/>
  </si>
  <si>
    <t>逾期存量数据</t>
    <phoneticPr fontId="1" type="noConversion"/>
  </si>
  <si>
    <t>未逾期存量数据</t>
    <phoneticPr fontId="1" type="noConversion"/>
  </si>
  <si>
    <t>2大数据</t>
    <phoneticPr fontId="1" type="noConversion"/>
  </si>
  <si>
    <t>注：完工及验收项目数按仪表图出</t>
    <phoneticPr fontId="1" type="noConversion"/>
  </si>
  <si>
    <t>2018年</t>
    <phoneticPr fontId="1" type="noConversion"/>
  </si>
  <si>
    <t>2019年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</si>
</sst>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部门同期合同总额对比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289484456644753"/>
          <c:y val="8.4656201881002771E-2"/>
          <c:w val="0.54245178068337785"/>
          <c:h val="0.67203350315867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合同总额分析!$C$4</c:f>
              <c:strCache>
                <c:ptCount val="1"/>
                <c:pt idx="0">
                  <c:v>2019年合同总额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合同总额分析!$B$5:$B$14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合同总额分析!$C$5:$C$14</c:f>
              <c:numCache>
                <c:formatCode>General</c:formatCode>
                <c:ptCount val="10"/>
                <c:pt idx="0">
                  <c:v>95</c:v>
                </c:pt>
                <c:pt idx="1">
                  <c:v>87</c:v>
                </c:pt>
                <c:pt idx="2">
                  <c:v>207</c:v>
                </c:pt>
                <c:pt idx="3">
                  <c:v>152</c:v>
                </c:pt>
                <c:pt idx="4">
                  <c:v>72</c:v>
                </c:pt>
                <c:pt idx="5">
                  <c:v>208</c:v>
                </c:pt>
                <c:pt idx="6">
                  <c:v>116</c:v>
                </c:pt>
                <c:pt idx="7">
                  <c:v>54</c:v>
                </c:pt>
                <c:pt idx="8">
                  <c:v>58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F-4170-B91A-AD8F5DD9F217}"/>
            </c:ext>
          </c:extLst>
        </c:ser>
        <c:ser>
          <c:idx val="1"/>
          <c:order val="1"/>
          <c:tx>
            <c:strRef>
              <c:f>合同总额分析!$D$4</c:f>
              <c:strCache>
                <c:ptCount val="1"/>
                <c:pt idx="0">
                  <c:v>2018年同期合同总额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合同总额分析!$B$5:$B$14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合同总额分析!$D$5:$D$14</c:f>
              <c:numCache>
                <c:formatCode>General</c:formatCode>
                <c:ptCount val="10"/>
                <c:pt idx="0">
                  <c:v>200</c:v>
                </c:pt>
                <c:pt idx="1">
                  <c:v>83</c:v>
                </c:pt>
                <c:pt idx="2">
                  <c:v>168</c:v>
                </c:pt>
                <c:pt idx="3">
                  <c:v>160</c:v>
                </c:pt>
                <c:pt idx="4">
                  <c:v>55</c:v>
                </c:pt>
                <c:pt idx="5">
                  <c:v>144</c:v>
                </c:pt>
                <c:pt idx="6">
                  <c:v>203</c:v>
                </c:pt>
                <c:pt idx="7">
                  <c:v>186</c:v>
                </c:pt>
                <c:pt idx="8">
                  <c:v>61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F-4170-B91A-AD8F5DD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9812472"/>
        <c:axId val="509817392"/>
      </c:barChart>
      <c:catAx>
        <c:axId val="509812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17392"/>
        <c:crosses val="autoZero"/>
        <c:auto val="1"/>
        <c:lblAlgn val="ctr"/>
        <c:lblOffset val="100"/>
        <c:noMultiLvlLbl val="0"/>
      </c:catAx>
      <c:valAx>
        <c:axId val="5098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60362638156467"/>
          <c:y val="0.81055075575464186"/>
          <c:w val="0.55734884056924072"/>
          <c:h val="0.10046805025340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业绩总额分析!$F$4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业绩总额分析!$F$5:$F$8</c:f>
              <c:numCache>
                <c:formatCode>General</c:formatCode>
                <c:ptCount val="4"/>
                <c:pt idx="0">
                  <c:v>116</c:v>
                </c:pt>
                <c:pt idx="1">
                  <c:v>34.799999999999997</c:v>
                </c:pt>
                <c:pt idx="2">
                  <c:v>6.96</c:v>
                </c:pt>
                <c:pt idx="3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4-4B8E-AA44-4F25C04D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434584"/>
        <c:axId val="523434256"/>
      </c:barChart>
      <c:catAx>
        <c:axId val="52343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434256"/>
        <c:crosses val="autoZero"/>
        <c:auto val="1"/>
        <c:lblAlgn val="ctr"/>
        <c:lblOffset val="100"/>
        <c:noMultiLvlLbl val="0"/>
      </c:catAx>
      <c:valAx>
        <c:axId val="5234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43458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部门业绩总额完成情况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业绩总额分析!$J$4</c:f>
              <c:strCache>
                <c:ptCount val="1"/>
                <c:pt idx="0">
                  <c:v>业绩总额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业绩总额分析!$J$5:$J$14</c:f>
              <c:numCache>
                <c:formatCode>General</c:formatCode>
                <c:ptCount val="10"/>
                <c:pt idx="0">
                  <c:v>78</c:v>
                </c:pt>
                <c:pt idx="1">
                  <c:v>112</c:v>
                </c:pt>
                <c:pt idx="2">
                  <c:v>154</c:v>
                </c:pt>
                <c:pt idx="3">
                  <c:v>199</c:v>
                </c:pt>
                <c:pt idx="4">
                  <c:v>159</c:v>
                </c:pt>
                <c:pt idx="5">
                  <c:v>189</c:v>
                </c:pt>
                <c:pt idx="6">
                  <c:v>155</c:v>
                </c:pt>
                <c:pt idx="7">
                  <c:v>199</c:v>
                </c:pt>
                <c:pt idx="8">
                  <c:v>152</c:v>
                </c:pt>
                <c:pt idx="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912-9858-9404971F9830}"/>
            </c:ext>
          </c:extLst>
        </c:ser>
        <c:ser>
          <c:idx val="1"/>
          <c:order val="1"/>
          <c:tx>
            <c:strRef>
              <c:f>业绩总额分析!$K$4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业绩总额分析!$K$5:$K$14</c:f>
              <c:numCache>
                <c:formatCode>General</c:formatCode>
                <c:ptCount val="10"/>
                <c:pt idx="0">
                  <c:v>74</c:v>
                </c:pt>
                <c:pt idx="1">
                  <c:v>196</c:v>
                </c:pt>
                <c:pt idx="2">
                  <c:v>146</c:v>
                </c:pt>
                <c:pt idx="3">
                  <c:v>93</c:v>
                </c:pt>
                <c:pt idx="4">
                  <c:v>56</c:v>
                </c:pt>
                <c:pt idx="5">
                  <c:v>156</c:v>
                </c:pt>
                <c:pt idx="6">
                  <c:v>62</c:v>
                </c:pt>
                <c:pt idx="7">
                  <c:v>94</c:v>
                </c:pt>
                <c:pt idx="8">
                  <c:v>126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60176"/>
        <c:axId val="604860832"/>
      </c:barChart>
      <c:lineChart>
        <c:grouping val="standard"/>
        <c:varyColors val="0"/>
        <c:ser>
          <c:idx val="2"/>
          <c:order val="2"/>
          <c:tx>
            <c:strRef>
              <c:f>业绩总额分析!$L$4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业绩总额分析!$L$5:$L$14</c:f>
              <c:numCache>
                <c:formatCode>General</c:formatCode>
                <c:ptCount val="10"/>
                <c:pt idx="0">
                  <c:v>1.0540540540540539</c:v>
                </c:pt>
                <c:pt idx="1">
                  <c:v>0.5714285714285714</c:v>
                </c:pt>
                <c:pt idx="2">
                  <c:v>1.0547945205479452</c:v>
                </c:pt>
                <c:pt idx="3">
                  <c:v>2.139784946236559</c:v>
                </c:pt>
                <c:pt idx="4">
                  <c:v>2.8392857142857144</c:v>
                </c:pt>
                <c:pt idx="5">
                  <c:v>1.2115384615384615</c:v>
                </c:pt>
                <c:pt idx="6">
                  <c:v>2.5</c:v>
                </c:pt>
                <c:pt idx="7">
                  <c:v>2.1170212765957448</c:v>
                </c:pt>
                <c:pt idx="8">
                  <c:v>1.2063492063492063</c:v>
                </c:pt>
                <c:pt idx="9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077920"/>
        <c:axId val="605075952"/>
      </c:lineChart>
      <c:catAx>
        <c:axId val="6048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60832"/>
        <c:crosses val="autoZero"/>
        <c:auto val="1"/>
        <c:lblAlgn val="ctr"/>
        <c:lblOffset val="100"/>
        <c:noMultiLvlLbl val="0"/>
      </c:catAx>
      <c:valAx>
        <c:axId val="6048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60176"/>
        <c:crosses val="autoZero"/>
        <c:crossBetween val="between"/>
      </c:valAx>
      <c:valAx>
        <c:axId val="60507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077920"/>
        <c:crosses val="max"/>
        <c:crossBetween val="between"/>
      </c:valAx>
      <c:catAx>
        <c:axId val="60507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075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业绩总额分析!$N$5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业绩总额分析!$O$5:$P$5</c:f>
              <c:numCache>
                <c:formatCode>General</c:formatCode>
                <c:ptCount val="2"/>
                <c:pt idx="0">
                  <c:v>149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8-45E8-8766-F58D37973F22}"/>
            </c:ext>
          </c:extLst>
        </c:ser>
        <c:ser>
          <c:idx val="1"/>
          <c:order val="1"/>
          <c:tx>
            <c:strRef>
              <c:f>业绩总额分析!$N$6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业绩总额分析!$O$6:$P$6</c:f>
              <c:numCache>
                <c:formatCode>General</c:formatCode>
                <c:ptCount val="2"/>
                <c:pt idx="0">
                  <c:v>128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8-45E8-8766-F58D3797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894864"/>
        <c:axId val="604895192"/>
      </c:barChart>
      <c:catAx>
        <c:axId val="60489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95192"/>
        <c:crosses val="autoZero"/>
        <c:auto val="1"/>
        <c:lblAlgn val="ctr"/>
        <c:lblOffset val="100"/>
        <c:noMultiLvlLbl val="0"/>
      </c:catAx>
      <c:valAx>
        <c:axId val="60489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业绩总额季度同期比较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业绩总额分析!$D$4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业绩总额分析!$D$5:$D$8</c:f>
              <c:numCache>
                <c:formatCode>General</c:formatCode>
                <c:ptCount val="4"/>
                <c:pt idx="0">
                  <c:v>161</c:v>
                </c:pt>
                <c:pt idx="1">
                  <c:v>50</c:v>
                </c:pt>
                <c:pt idx="2">
                  <c:v>152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9-4794-BB5E-1E48E63BA23F}"/>
            </c:ext>
          </c:extLst>
        </c:ser>
        <c:ser>
          <c:idx val="1"/>
          <c:order val="1"/>
          <c:tx>
            <c:strRef>
              <c:f>业绩总额分析!$E$4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业绩总额分析!$E$5:$E$8</c:f>
              <c:numCache>
                <c:formatCode>General</c:formatCode>
                <c:ptCount val="4"/>
                <c:pt idx="0">
                  <c:v>184</c:v>
                </c:pt>
                <c:pt idx="1">
                  <c:v>140</c:v>
                </c:pt>
                <c:pt idx="2">
                  <c:v>208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9-4794-BB5E-1E48E63B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49840"/>
        <c:axId val="603648200"/>
      </c:barChart>
      <c:catAx>
        <c:axId val="6036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648200"/>
        <c:crosses val="autoZero"/>
        <c:auto val="1"/>
        <c:lblAlgn val="ctr"/>
        <c:lblOffset val="100"/>
        <c:noMultiLvlLbl val="0"/>
      </c:catAx>
      <c:valAx>
        <c:axId val="6036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6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回款分析!$B$5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8F-49EB-9BB8-15B91FFCC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8F-49EB-9BB8-15B91FFCCDAB}"/>
              </c:ext>
            </c:extLst>
          </c:dPt>
          <c:cat>
            <c:strRef>
              <c:f>回款分析!$C$4:$D$4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回款分析!$C$5:$D$5</c:f>
              <c:numCache>
                <c:formatCode>General</c:formatCode>
                <c:ptCount val="2"/>
                <c:pt idx="0">
                  <c:v>76</c:v>
                </c:pt>
                <c:pt idx="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8F-49EB-9BB8-15B91FFC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回款分析!$B$6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A5-499A-B271-3E3F2C8DA2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A5-499A-B271-3E3F2C8DA2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A5-499A-B271-3E3F2C8DA2E9}"/>
              </c:ext>
            </c:extLst>
          </c:dPt>
          <c:cat>
            <c:strRef>
              <c:f>回款分析!$C$4:$D$4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(回款分析!$J$10,回款分析!$C$6,回款分析!$D$6)</c:f>
              <c:numCache>
                <c:formatCode>General</c:formatCode>
                <c:ptCount val="3"/>
                <c:pt idx="0">
                  <c:v>93</c:v>
                </c:pt>
                <c:pt idx="1">
                  <c:v>139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5-499A-B271-3E3F2C8D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回款分析!$B$7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E-47AD-B8D5-BAECF0F94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E-47AD-B8D5-BAECF0F94890}"/>
              </c:ext>
            </c:extLst>
          </c:dPt>
          <c:cat>
            <c:strRef>
              <c:f>(回款分析!$C$4,回款分析!$D$4)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(回款分析!$C$7,回款分析!$D$7)</c:f>
              <c:numCache>
                <c:formatCode>General</c:formatCode>
                <c:ptCount val="2"/>
                <c:pt idx="0">
                  <c:v>162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E-47AD-B8D5-BAECF0F9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回款分析!$B$8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9-4505-8E51-F302526728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19-4505-8E51-F30252672849}"/>
              </c:ext>
            </c:extLst>
          </c:dPt>
          <c:cat>
            <c:strRef>
              <c:f>(回款分析!$C$4,回款分析!$D$4)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(回款分析!$C$8,回款分析!$D$8)</c:f>
              <c:numCache>
                <c:formatCode>General</c:formatCode>
                <c:ptCount val="2"/>
                <c:pt idx="0">
                  <c:v>128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19-4505-8E51-F3025267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回款分析!$F$4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回款分析!$F$5:$F$8</c:f>
              <c:numCache>
                <c:formatCode>General</c:formatCode>
                <c:ptCount val="4"/>
                <c:pt idx="0">
                  <c:v>154</c:v>
                </c:pt>
                <c:pt idx="1">
                  <c:v>46.199999999999996</c:v>
                </c:pt>
                <c:pt idx="2">
                  <c:v>9.24</c:v>
                </c:pt>
                <c:pt idx="3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8-4EF8-942E-E3FB4206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434584"/>
        <c:axId val="523434256"/>
      </c:barChart>
      <c:catAx>
        <c:axId val="52343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434256"/>
        <c:crosses val="autoZero"/>
        <c:auto val="1"/>
        <c:lblAlgn val="ctr"/>
        <c:lblOffset val="100"/>
        <c:noMultiLvlLbl val="0"/>
      </c:catAx>
      <c:valAx>
        <c:axId val="5234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43458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部门回款总额完成情况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回款分析!$J$4</c:f>
              <c:strCache>
                <c:ptCount val="1"/>
                <c:pt idx="0">
                  <c:v>回款总额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回款分析!$I$5:$I$14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回款分析!$J$5:$J$14</c:f>
              <c:numCache>
                <c:formatCode>General</c:formatCode>
                <c:ptCount val="10"/>
                <c:pt idx="0">
                  <c:v>95</c:v>
                </c:pt>
                <c:pt idx="1">
                  <c:v>168</c:v>
                </c:pt>
                <c:pt idx="2">
                  <c:v>91</c:v>
                </c:pt>
                <c:pt idx="3">
                  <c:v>167</c:v>
                </c:pt>
                <c:pt idx="4">
                  <c:v>58</c:v>
                </c:pt>
                <c:pt idx="5">
                  <c:v>93</c:v>
                </c:pt>
                <c:pt idx="6">
                  <c:v>157</c:v>
                </c:pt>
                <c:pt idx="7">
                  <c:v>201</c:v>
                </c:pt>
                <c:pt idx="8">
                  <c:v>136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E-4708-BE85-BC8FF82A636F}"/>
            </c:ext>
          </c:extLst>
        </c:ser>
        <c:ser>
          <c:idx val="1"/>
          <c:order val="1"/>
          <c:tx>
            <c:strRef>
              <c:f>回款分析!$K$4</c:f>
              <c:strCache>
                <c:ptCount val="1"/>
                <c:pt idx="0">
                  <c:v>回款目标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回款分析!$I$5:$I$14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回款分析!$K$5:$K$14</c:f>
              <c:numCache>
                <c:formatCode>General</c:formatCode>
                <c:ptCount val="10"/>
                <c:pt idx="0">
                  <c:v>140</c:v>
                </c:pt>
                <c:pt idx="1">
                  <c:v>139</c:v>
                </c:pt>
                <c:pt idx="2">
                  <c:v>172</c:v>
                </c:pt>
                <c:pt idx="3">
                  <c:v>66</c:v>
                </c:pt>
                <c:pt idx="4">
                  <c:v>95</c:v>
                </c:pt>
                <c:pt idx="5">
                  <c:v>86</c:v>
                </c:pt>
                <c:pt idx="6">
                  <c:v>148</c:v>
                </c:pt>
                <c:pt idx="7">
                  <c:v>77</c:v>
                </c:pt>
                <c:pt idx="8">
                  <c:v>191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E-4708-BE85-BC8FF82A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60176"/>
        <c:axId val="604860832"/>
      </c:barChart>
      <c:lineChart>
        <c:grouping val="standard"/>
        <c:varyColors val="0"/>
        <c:ser>
          <c:idx val="2"/>
          <c:order val="2"/>
          <c:tx>
            <c:strRef>
              <c:f>回款分析!$L$4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回款分析!$I$5:$I$14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回款分析!$L$5:$L$14</c:f>
              <c:numCache>
                <c:formatCode>General</c:formatCode>
                <c:ptCount val="10"/>
                <c:pt idx="0">
                  <c:v>0.6785714285714286</c:v>
                </c:pt>
                <c:pt idx="1">
                  <c:v>1.2086330935251799</c:v>
                </c:pt>
                <c:pt idx="2">
                  <c:v>0.52906976744186052</c:v>
                </c:pt>
                <c:pt idx="3">
                  <c:v>2.5303030303030303</c:v>
                </c:pt>
                <c:pt idx="4">
                  <c:v>0.61052631578947369</c:v>
                </c:pt>
                <c:pt idx="5">
                  <c:v>1.0813953488372092</c:v>
                </c:pt>
                <c:pt idx="6">
                  <c:v>1.0608108108108107</c:v>
                </c:pt>
                <c:pt idx="7">
                  <c:v>2.6103896103896105</c:v>
                </c:pt>
                <c:pt idx="8">
                  <c:v>0.7120418848167539</c:v>
                </c:pt>
                <c:pt idx="9">
                  <c:v>2.3076923076923075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E-4708-BE85-BC8FF82A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077920"/>
        <c:axId val="605075952"/>
      </c:lineChart>
      <c:catAx>
        <c:axId val="6048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60832"/>
        <c:crosses val="autoZero"/>
        <c:auto val="1"/>
        <c:lblAlgn val="ctr"/>
        <c:lblOffset val="100"/>
        <c:noMultiLvlLbl val="0"/>
      </c:catAx>
      <c:valAx>
        <c:axId val="6048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60176"/>
        <c:crosses val="autoZero"/>
        <c:crossBetween val="between"/>
      </c:valAx>
      <c:valAx>
        <c:axId val="60507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077920"/>
        <c:crosses val="max"/>
        <c:crossBetween val="between"/>
      </c:valAx>
      <c:catAx>
        <c:axId val="60507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07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同期合同总额对比</a:t>
            </a:r>
          </a:p>
        </c:rich>
      </c:tx>
      <c:layout>
        <c:manualLayout>
          <c:xMode val="edge"/>
          <c:yMode val="edge"/>
          <c:x val="0.30035650623885918"/>
          <c:y val="4.188483977674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413648293963254"/>
          <c:y val="0.15261592300962379"/>
          <c:w val="0.67719685039370081"/>
          <c:h val="0.7631328375619714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(合同总额分析!$C$4,合同总额分析!$D$4)</c:f>
              <c:strCache>
                <c:ptCount val="2"/>
                <c:pt idx="0">
                  <c:v>2019年合同总额</c:v>
                </c:pt>
                <c:pt idx="1">
                  <c:v>2018年同期合同总额</c:v>
                </c:pt>
              </c:strCache>
            </c:strRef>
          </c:cat>
          <c:val>
            <c:numRef>
              <c:f>(合同总额分析!$C$15,合同总额分析!$D$15)</c:f>
              <c:numCache>
                <c:formatCode>General</c:formatCode>
                <c:ptCount val="2"/>
                <c:pt idx="0">
                  <c:v>1111</c:v>
                </c:pt>
                <c:pt idx="1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F-4FCF-B246-97ADD5C5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817720"/>
        <c:axId val="509814440"/>
      </c:barChart>
      <c:catAx>
        <c:axId val="50981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14440"/>
        <c:crosses val="autoZero"/>
        <c:auto val="1"/>
        <c:lblAlgn val="ctr"/>
        <c:lblOffset val="100"/>
        <c:noMultiLvlLbl val="0"/>
      </c:catAx>
      <c:valAx>
        <c:axId val="50981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回款分析!$N$5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回款分析!$O$4:$P$4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回款分析!$O$5:$P$5</c:f>
              <c:numCache>
                <c:formatCode>General</c:formatCode>
                <c:ptCount val="2"/>
                <c:pt idx="0">
                  <c:v>58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4-418C-8CED-6474DF4A8307}"/>
            </c:ext>
          </c:extLst>
        </c:ser>
        <c:ser>
          <c:idx val="1"/>
          <c:order val="1"/>
          <c:tx>
            <c:strRef>
              <c:f>回款分析!$N$6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回款分析!$O$4:$P$4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回款分析!$O$6:$P$6</c:f>
              <c:numCache>
                <c:formatCode>General</c:formatCode>
                <c:ptCount val="2"/>
                <c:pt idx="0">
                  <c:v>148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4-418C-8CED-6474DF4A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894864"/>
        <c:axId val="604895192"/>
      </c:barChart>
      <c:catAx>
        <c:axId val="60489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95192"/>
        <c:crosses val="autoZero"/>
        <c:auto val="1"/>
        <c:lblAlgn val="ctr"/>
        <c:lblOffset val="100"/>
        <c:noMultiLvlLbl val="0"/>
      </c:catAx>
      <c:valAx>
        <c:axId val="60489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回款总额季度同期比较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回款分析!$D$4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回款分析!$B$5:$B$8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回款分析!$D$5:$D$8</c:f>
              <c:numCache>
                <c:formatCode>General</c:formatCode>
                <c:ptCount val="4"/>
                <c:pt idx="0">
                  <c:v>184</c:v>
                </c:pt>
                <c:pt idx="1">
                  <c:v>121</c:v>
                </c:pt>
                <c:pt idx="2">
                  <c:v>188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6-4446-AE39-5BA77CF8D4CF}"/>
            </c:ext>
          </c:extLst>
        </c:ser>
        <c:ser>
          <c:idx val="1"/>
          <c:order val="1"/>
          <c:tx>
            <c:strRef>
              <c:f>回款分析!$E$4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回款分析!$B$5:$B$8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回款分析!$E$5:$E$8</c:f>
              <c:numCache>
                <c:formatCode>General</c:formatCode>
                <c:ptCount val="4"/>
                <c:pt idx="0">
                  <c:v>146</c:v>
                </c:pt>
                <c:pt idx="1">
                  <c:v>81</c:v>
                </c:pt>
                <c:pt idx="2">
                  <c:v>55</c:v>
                </c:pt>
                <c:pt idx="3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6-4446-AE39-5BA77CF8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49840"/>
        <c:axId val="603648200"/>
      </c:barChart>
      <c:catAx>
        <c:axId val="6036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648200"/>
        <c:crosses val="autoZero"/>
        <c:auto val="1"/>
        <c:lblAlgn val="ctr"/>
        <c:lblOffset val="100"/>
        <c:noMultiLvlLbl val="0"/>
      </c:catAx>
      <c:valAx>
        <c:axId val="6036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6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完工验收情况分析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完工验收分析!$C$3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完工验收分析!$C$4:$C$13</c:f>
              <c:numCache>
                <c:formatCode>General</c:formatCode>
                <c:ptCount val="10"/>
                <c:pt idx="0">
                  <c:v>602</c:v>
                </c:pt>
                <c:pt idx="1">
                  <c:v>629</c:v>
                </c:pt>
                <c:pt idx="2">
                  <c:v>706</c:v>
                </c:pt>
                <c:pt idx="3">
                  <c:v>791</c:v>
                </c:pt>
                <c:pt idx="4">
                  <c:v>545</c:v>
                </c:pt>
                <c:pt idx="5">
                  <c:v>733</c:v>
                </c:pt>
                <c:pt idx="6">
                  <c:v>777</c:v>
                </c:pt>
                <c:pt idx="7">
                  <c:v>785</c:v>
                </c:pt>
                <c:pt idx="8">
                  <c:v>714</c:v>
                </c:pt>
                <c:pt idx="9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F-4304-9919-33C7A8ADA6FD}"/>
            </c:ext>
          </c:extLst>
        </c:ser>
        <c:ser>
          <c:idx val="1"/>
          <c:order val="1"/>
          <c:tx>
            <c:strRef>
              <c:f>完工验收分析!$D$3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完工验收分析!$D$4:$D$13</c:f>
              <c:numCache>
                <c:formatCode>General</c:formatCode>
                <c:ptCount val="10"/>
                <c:pt idx="0">
                  <c:v>103</c:v>
                </c:pt>
                <c:pt idx="1">
                  <c:v>110</c:v>
                </c:pt>
                <c:pt idx="2">
                  <c:v>91</c:v>
                </c:pt>
                <c:pt idx="3">
                  <c:v>183</c:v>
                </c:pt>
                <c:pt idx="4">
                  <c:v>67</c:v>
                </c:pt>
                <c:pt idx="5">
                  <c:v>70</c:v>
                </c:pt>
                <c:pt idx="6">
                  <c:v>71</c:v>
                </c:pt>
                <c:pt idx="7">
                  <c:v>126</c:v>
                </c:pt>
                <c:pt idx="8">
                  <c:v>190</c:v>
                </c:pt>
                <c:pt idx="9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F-4304-9919-33C7A8ADA6FD}"/>
            </c:ext>
          </c:extLst>
        </c:ser>
        <c:ser>
          <c:idx val="2"/>
          <c:order val="2"/>
          <c:tx>
            <c:strRef>
              <c:f>完工验收分析!$E$3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完工验收分析!$E$4:$E$13</c:f>
              <c:numCache>
                <c:formatCode>General</c:formatCode>
                <c:ptCount val="10"/>
                <c:pt idx="0">
                  <c:v>168</c:v>
                </c:pt>
                <c:pt idx="1">
                  <c:v>154</c:v>
                </c:pt>
                <c:pt idx="2">
                  <c:v>203</c:v>
                </c:pt>
                <c:pt idx="3">
                  <c:v>116</c:v>
                </c:pt>
                <c:pt idx="4">
                  <c:v>198</c:v>
                </c:pt>
                <c:pt idx="5">
                  <c:v>128</c:v>
                </c:pt>
                <c:pt idx="6">
                  <c:v>206</c:v>
                </c:pt>
                <c:pt idx="7">
                  <c:v>210</c:v>
                </c:pt>
                <c:pt idx="8">
                  <c:v>57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64456"/>
        <c:axId val="417962160"/>
      </c:barChart>
      <c:lineChart>
        <c:grouping val="standard"/>
        <c:varyColors val="0"/>
        <c:ser>
          <c:idx val="3"/>
          <c:order val="3"/>
          <c:tx>
            <c:strRef>
              <c:f>完工验收分析!$F$3</c:f>
              <c:strCache>
                <c:ptCount val="1"/>
                <c:pt idx="0">
                  <c:v>完工完成率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完工验收分析!$F$4:$F$13</c:f>
              <c:numCache>
                <c:formatCode>General</c:formatCode>
                <c:ptCount val="10"/>
                <c:pt idx="0">
                  <c:v>0.17109634551495018</c:v>
                </c:pt>
                <c:pt idx="1">
                  <c:v>0.17488076311605724</c:v>
                </c:pt>
                <c:pt idx="2">
                  <c:v>0.12889518413597734</c:v>
                </c:pt>
                <c:pt idx="3">
                  <c:v>0.23135271807838179</c:v>
                </c:pt>
                <c:pt idx="4">
                  <c:v>0.12293577981651377</c:v>
                </c:pt>
                <c:pt idx="5">
                  <c:v>9.5497953615279671E-2</c:v>
                </c:pt>
                <c:pt idx="6">
                  <c:v>9.137709137709138E-2</c:v>
                </c:pt>
                <c:pt idx="7">
                  <c:v>0.16050955414012738</c:v>
                </c:pt>
                <c:pt idx="8">
                  <c:v>0.26610644257703081</c:v>
                </c:pt>
                <c:pt idx="9">
                  <c:v>0.25779036827195467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F-4304-9919-33C7A8ADA6FD}"/>
            </c:ext>
          </c:extLst>
        </c:ser>
        <c:ser>
          <c:idx val="4"/>
          <c:order val="4"/>
          <c:tx>
            <c:strRef>
              <c:f>完工验收分析!$G$3</c:f>
              <c:strCache>
                <c:ptCount val="1"/>
                <c:pt idx="0">
                  <c:v>验收完成率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完工验收分析!$G$4:$G$13</c:f>
              <c:numCache>
                <c:formatCode>General</c:formatCode>
                <c:ptCount val="10"/>
                <c:pt idx="0">
                  <c:v>0.27906976744186046</c:v>
                </c:pt>
                <c:pt idx="1">
                  <c:v>0.24483306836248012</c:v>
                </c:pt>
                <c:pt idx="2">
                  <c:v>0.28753541076487255</c:v>
                </c:pt>
                <c:pt idx="3">
                  <c:v>0.14664981036662453</c:v>
                </c:pt>
                <c:pt idx="4">
                  <c:v>0.363302752293578</c:v>
                </c:pt>
                <c:pt idx="5">
                  <c:v>0.17462482946793997</c:v>
                </c:pt>
                <c:pt idx="6">
                  <c:v>0.26512226512226511</c:v>
                </c:pt>
                <c:pt idx="7">
                  <c:v>0.26751592356687898</c:v>
                </c:pt>
                <c:pt idx="8">
                  <c:v>7.9831932773109238E-2</c:v>
                </c:pt>
                <c:pt idx="9">
                  <c:v>0.29745042492917845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133088"/>
        <c:axId val="607130792"/>
      </c:lineChart>
      <c:catAx>
        <c:axId val="41796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962160"/>
        <c:crosses val="autoZero"/>
        <c:auto val="1"/>
        <c:lblAlgn val="ctr"/>
        <c:lblOffset val="100"/>
        <c:noMultiLvlLbl val="0"/>
      </c:catAx>
      <c:valAx>
        <c:axId val="4179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964456"/>
        <c:crosses val="autoZero"/>
        <c:crossBetween val="between"/>
      </c:valAx>
      <c:valAx>
        <c:axId val="60713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133088"/>
        <c:crosses val="max"/>
        <c:crossBetween val="between"/>
      </c:valAx>
      <c:catAx>
        <c:axId val="6071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130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存量数据对比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30603949375438017"/>
          <c:w val="0.83986351706036744"/>
          <c:h val="0.39798656058045101"/>
        </c:manualLayout>
      </c:layout>
      <c:areaChart>
        <c:grouping val="stacked"/>
        <c:varyColors val="0"/>
        <c:ser>
          <c:idx val="0"/>
          <c:order val="0"/>
          <c:tx>
            <c:strRef>
              <c:f>完工验收分析!$H$3</c:f>
              <c:strCache>
                <c:ptCount val="1"/>
                <c:pt idx="0">
                  <c:v>逾期存量数据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完工验收分析!$H$4:$H$13</c:f>
              <c:numCache>
                <c:formatCode>General</c:formatCode>
                <c:ptCount val="10"/>
                <c:pt idx="0">
                  <c:v>689</c:v>
                </c:pt>
                <c:pt idx="1">
                  <c:v>442</c:v>
                </c:pt>
                <c:pt idx="2">
                  <c:v>556</c:v>
                </c:pt>
                <c:pt idx="3">
                  <c:v>449</c:v>
                </c:pt>
                <c:pt idx="4">
                  <c:v>776</c:v>
                </c:pt>
                <c:pt idx="5">
                  <c:v>794</c:v>
                </c:pt>
                <c:pt idx="6">
                  <c:v>788</c:v>
                </c:pt>
                <c:pt idx="7">
                  <c:v>455</c:v>
                </c:pt>
                <c:pt idx="8">
                  <c:v>436</c:v>
                </c:pt>
                <c:pt idx="9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9-45C4-AEBE-8988196C4678}"/>
            </c:ext>
          </c:extLst>
        </c:ser>
        <c:ser>
          <c:idx val="1"/>
          <c:order val="1"/>
          <c:tx>
            <c:strRef>
              <c:f>完工验收分析!$I$3</c:f>
              <c:strCache>
                <c:ptCount val="1"/>
                <c:pt idx="0">
                  <c:v>未逾期存量数据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完工验收分析!$I$4:$I$13</c:f>
              <c:numCache>
                <c:formatCode>General</c:formatCode>
                <c:ptCount val="10"/>
                <c:pt idx="0">
                  <c:v>637</c:v>
                </c:pt>
                <c:pt idx="1">
                  <c:v>777</c:v>
                </c:pt>
                <c:pt idx="2">
                  <c:v>422</c:v>
                </c:pt>
                <c:pt idx="3">
                  <c:v>584</c:v>
                </c:pt>
                <c:pt idx="4">
                  <c:v>562</c:v>
                </c:pt>
                <c:pt idx="5">
                  <c:v>687</c:v>
                </c:pt>
                <c:pt idx="6">
                  <c:v>795</c:v>
                </c:pt>
                <c:pt idx="7">
                  <c:v>544</c:v>
                </c:pt>
                <c:pt idx="8">
                  <c:v>421</c:v>
                </c:pt>
                <c:pt idx="9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9-45C4-AEBE-8988196C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75296"/>
        <c:axId val="418573344"/>
      </c:areaChart>
      <c:catAx>
        <c:axId val="6050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573344"/>
        <c:crosses val="autoZero"/>
        <c:auto val="1"/>
        <c:lblAlgn val="ctr"/>
        <c:lblOffset val="100"/>
        <c:noMultiLvlLbl val="0"/>
      </c:catAx>
      <c:valAx>
        <c:axId val="4185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07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大数据二级立项对比分析</a:t>
            </a:r>
          </a:p>
        </c:rich>
      </c:tx>
      <c:layout>
        <c:manualLayout>
          <c:xMode val="edge"/>
          <c:yMode val="edge"/>
          <c:x val="0.2857142857142857"/>
          <c:y val="2.633219174740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完工验收分析!$C$3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完工验收分析!$A$4:$A$13</c:f>
              <c:strCache>
                <c:ptCount val="10"/>
                <c:pt idx="0">
                  <c:v>1大数据</c:v>
                </c:pt>
                <c:pt idx="1">
                  <c:v>2大数据</c:v>
                </c:pt>
                <c:pt idx="2">
                  <c:v>3大数据</c:v>
                </c:pt>
                <c:pt idx="3">
                  <c:v>4大数据</c:v>
                </c:pt>
                <c:pt idx="4">
                  <c:v>5大数据</c:v>
                </c:pt>
                <c:pt idx="5">
                  <c:v>6大数据</c:v>
                </c:pt>
                <c:pt idx="6">
                  <c:v>7大数据</c:v>
                </c:pt>
                <c:pt idx="7">
                  <c:v>8大数据</c:v>
                </c:pt>
                <c:pt idx="8">
                  <c:v>9大数据</c:v>
                </c:pt>
                <c:pt idx="9">
                  <c:v>10大数据</c:v>
                </c:pt>
              </c:strCache>
            </c:strRef>
          </c:cat>
          <c:val>
            <c:numRef>
              <c:f>完工验收分析!$C$4:$C$13</c:f>
              <c:numCache>
                <c:formatCode>General</c:formatCode>
                <c:ptCount val="10"/>
                <c:pt idx="0">
                  <c:v>602</c:v>
                </c:pt>
                <c:pt idx="1">
                  <c:v>629</c:v>
                </c:pt>
                <c:pt idx="2">
                  <c:v>706</c:v>
                </c:pt>
                <c:pt idx="3">
                  <c:v>791</c:v>
                </c:pt>
                <c:pt idx="4">
                  <c:v>545</c:v>
                </c:pt>
                <c:pt idx="5">
                  <c:v>733</c:v>
                </c:pt>
                <c:pt idx="6">
                  <c:v>777</c:v>
                </c:pt>
                <c:pt idx="7">
                  <c:v>785</c:v>
                </c:pt>
                <c:pt idx="8">
                  <c:v>714</c:v>
                </c:pt>
                <c:pt idx="9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46C8-80DD-23E144BB4D92}"/>
            </c:ext>
          </c:extLst>
        </c:ser>
        <c:ser>
          <c:idx val="1"/>
          <c:order val="1"/>
          <c:tx>
            <c:strRef>
              <c:f>完工验收分析!$D$3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完工验收分析!$A$4:$A$13</c:f>
              <c:strCache>
                <c:ptCount val="10"/>
                <c:pt idx="0">
                  <c:v>1大数据</c:v>
                </c:pt>
                <c:pt idx="1">
                  <c:v>2大数据</c:v>
                </c:pt>
                <c:pt idx="2">
                  <c:v>3大数据</c:v>
                </c:pt>
                <c:pt idx="3">
                  <c:v>4大数据</c:v>
                </c:pt>
                <c:pt idx="4">
                  <c:v>5大数据</c:v>
                </c:pt>
                <c:pt idx="5">
                  <c:v>6大数据</c:v>
                </c:pt>
                <c:pt idx="6">
                  <c:v>7大数据</c:v>
                </c:pt>
                <c:pt idx="7">
                  <c:v>8大数据</c:v>
                </c:pt>
                <c:pt idx="8">
                  <c:v>9大数据</c:v>
                </c:pt>
                <c:pt idx="9">
                  <c:v>10大数据</c:v>
                </c:pt>
              </c:strCache>
            </c:strRef>
          </c:cat>
          <c:val>
            <c:numRef>
              <c:f>完工验收分析!$D$4:$D$13</c:f>
              <c:numCache>
                <c:formatCode>General</c:formatCode>
                <c:ptCount val="10"/>
                <c:pt idx="0">
                  <c:v>103</c:v>
                </c:pt>
                <c:pt idx="1">
                  <c:v>110</c:v>
                </c:pt>
                <c:pt idx="2">
                  <c:v>91</c:v>
                </c:pt>
                <c:pt idx="3">
                  <c:v>183</c:v>
                </c:pt>
                <c:pt idx="4">
                  <c:v>67</c:v>
                </c:pt>
                <c:pt idx="5">
                  <c:v>70</c:v>
                </c:pt>
                <c:pt idx="6">
                  <c:v>71</c:v>
                </c:pt>
                <c:pt idx="7">
                  <c:v>126</c:v>
                </c:pt>
                <c:pt idx="8">
                  <c:v>190</c:v>
                </c:pt>
                <c:pt idx="9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7-46C8-80DD-23E144BB4D92}"/>
            </c:ext>
          </c:extLst>
        </c:ser>
        <c:ser>
          <c:idx val="2"/>
          <c:order val="2"/>
          <c:tx>
            <c:strRef>
              <c:f>完工验收分析!$E$3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完工验收分析!$A$4:$A$13</c:f>
              <c:strCache>
                <c:ptCount val="10"/>
                <c:pt idx="0">
                  <c:v>1大数据</c:v>
                </c:pt>
                <c:pt idx="1">
                  <c:v>2大数据</c:v>
                </c:pt>
                <c:pt idx="2">
                  <c:v>3大数据</c:v>
                </c:pt>
                <c:pt idx="3">
                  <c:v>4大数据</c:v>
                </c:pt>
                <c:pt idx="4">
                  <c:v>5大数据</c:v>
                </c:pt>
                <c:pt idx="5">
                  <c:v>6大数据</c:v>
                </c:pt>
                <c:pt idx="6">
                  <c:v>7大数据</c:v>
                </c:pt>
                <c:pt idx="7">
                  <c:v>8大数据</c:v>
                </c:pt>
                <c:pt idx="8">
                  <c:v>9大数据</c:v>
                </c:pt>
                <c:pt idx="9">
                  <c:v>10大数据</c:v>
                </c:pt>
              </c:strCache>
            </c:strRef>
          </c:cat>
          <c:val>
            <c:numRef>
              <c:f>完工验收分析!$E$4:$E$13</c:f>
              <c:numCache>
                <c:formatCode>General</c:formatCode>
                <c:ptCount val="10"/>
                <c:pt idx="0">
                  <c:v>168</c:v>
                </c:pt>
                <c:pt idx="1">
                  <c:v>154</c:v>
                </c:pt>
                <c:pt idx="2">
                  <c:v>203</c:v>
                </c:pt>
                <c:pt idx="3">
                  <c:v>116</c:v>
                </c:pt>
                <c:pt idx="4">
                  <c:v>198</c:v>
                </c:pt>
                <c:pt idx="5">
                  <c:v>128</c:v>
                </c:pt>
                <c:pt idx="6">
                  <c:v>206</c:v>
                </c:pt>
                <c:pt idx="7">
                  <c:v>210</c:v>
                </c:pt>
                <c:pt idx="8">
                  <c:v>57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7-46C8-80DD-23E144BB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118144"/>
        <c:axId val="701115192"/>
      </c:barChart>
      <c:catAx>
        <c:axId val="70111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115192"/>
        <c:crosses val="autoZero"/>
        <c:auto val="1"/>
        <c:lblAlgn val="ctr"/>
        <c:lblOffset val="100"/>
        <c:noMultiLvlLbl val="0"/>
      </c:catAx>
      <c:valAx>
        <c:axId val="70111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1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完工项目数分析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(完工验收分析!$C$3,完工验收分析!$D$3)</c:f>
              <c:strCache>
                <c:ptCount val="2"/>
                <c:pt idx="0">
                  <c:v>总项目数</c:v>
                </c:pt>
                <c:pt idx="1">
                  <c:v>完工项目数</c:v>
                </c:pt>
              </c:strCache>
            </c:strRef>
          </c:cat>
          <c:val>
            <c:numRef>
              <c:f>(完工验收分析!$C$14,完工验收分析!$D$14)</c:f>
              <c:numCache>
                <c:formatCode>General</c:formatCode>
                <c:ptCount val="2"/>
                <c:pt idx="0">
                  <c:v>6988</c:v>
                </c:pt>
                <c:pt idx="1">
                  <c:v>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4-40EE-9B6D-EB6871E4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验收项目数分析</a:t>
            </a:r>
          </a:p>
        </c:rich>
      </c:tx>
      <c:layout>
        <c:manualLayout>
          <c:xMode val="edge"/>
          <c:yMode val="edge"/>
          <c:x val="0.12962962962962962"/>
          <c:y val="7.2072072072072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(完工验收分析!$C$3,完工验收分析!$E$3)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(完工验收分析!$C$14,完工验收分析!$E$14)</c:f>
              <c:numCache>
                <c:formatCode>General</c:formatCode>
                <c:ptCount val="2"/>
                <c:pt idx="0">
                  <c:v>6988</c:v>
                </c:pt>
                <c:pt idx="1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同期分析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完工验收分析!$L$3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完工验收分析!$K$4:$K$6</c:f>
              <c:strCache>
                <c:ptCount val="3"/>
                <c:pt idx="0">
                  <c:v>总项目数</c:v>
                </c:pt>
                <c:pt idx="1">
                  <c:v>完工项目数</c:v>
                </c:pt>
                <c:pt idx="2">
                  <c:v>验收项目数</c:v>
                </c:pt>
              </c:strCache>
            </c:strRef>
          </c:cat>
          <c:val>
            <c:numRef>
              <c:f>完工验收分析!$L$4:$L$6</c:f>
              <c:numCache>
                <c:formatCode>General</c:formatCode>
                <c:ptCount val="3"/>
                <c:pt idx="0">
                  <c:v>633</c:v>
                </c:pt>
                <c:pt idx="1">
                  <c:v>150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1-4EFE-8516-8C65D60EB6FF}"/>
            </c:ext>
          </c:extLst>
        </c:ser>
        <c:ser>
          <c:idx val="1"/>
          <c:order val="1"/>
          <c:tx>
            <c:strRef>
              <c:f>完工验收分析!$M$3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完工验收分析!$K$4:$K$6</c:f>
              <c:strCache>
                <c:ptCount val="3"/>
                <c:pt idx="0">
                  <c:v>总项目数</c:v>
                </c:pt>
                <c:pt idx="1">
                  <c:v>完工项目数</c:v>
                </c:pt>
                <c:pt idx="2">
                  <c:v>验收项目数</c:v>
                </c:pt>
              </c:strCache>
            </c:strRef>
          </c:cat>
          <c:val>
            <c:numRef>
              <c:f>完工验收分析!$M$4:$M$6</c:f>
              <c:numCache>
                <c:formatCode>General</c:formatCode>
                <c:ptCount val="3"/>
                <c:pt idx="0">
                  <c:v>718</c:v>
                </c:pt>
                <c:pt idx="1">
                  <c:v>80</c:v>
                </c:pt>
                <c:pt idx="2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1-4EFE-8516-8C65D60E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573016"/>
        <c:axId val="524944696"/>
      </c:barChart>
      <c:catAx>
        <c:axId val="41857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944696"/>
        <c:crosses val="autoZero"/>
        <c:auto val="1"/>
        <c:lblAlgn val="ctr"/>
        <c:lblOffset val="100"/>
        <c:noMultiLvlLbl val="0"/>
      </c:catAx>
      <c:valAx>
        <c:axId val="5249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57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合同总额年度变化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28082911257714405"/>
          <c:w val="0.89019685039370078"/>
          <c:h val="0.55197616514151948"/>
        </c:manualLayout>
      </c:layout>
      <c:lineChart>
        <c:grouping val="standard"/>
        <c:varyColors val="0"/>
        <c:ser>
          <c:idx val="0"/>
          <c:order val="0"/>
          <c:tx>
            <c:strRef>
              <c:f>合同总额分析!$K$4</c:f>
              <c:strCache>
                <c:ptCount val="1"/>
                <c:pt idx="0">
                  <c:v>合同总额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合同总额分析!$J$5:$J$14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合同总额分析!$K$5:$K$14</c:f>
              <c:numCache>
                <c:formatCode>General</c:formatCode>
                <c:ptCount val="10"/>
                <c:pt idx="0">
                  <c:v>289</c:v>
                </c:pt>
                <c:pt idx="1">
                  <c:v>388</c:v>
                </c:pt>
                <c:pt idx="2">
                  <c:v>188</c:v>
                </c:pt>
                <c:pt idx="3">
                  <c:v>109</c:v>
                </c:pt>
                <c:pt idx="4">
                  <c:v>323</c:v>
                </c:pt>
                <c:pt idx="5">
                  <c:v>143</c:v>
                </c:pt>
                <c:pt idx="6">
                  <c:v>264</c:v>
                </c:pt>
                <c:pt idx="7">
                  <c:v>103</c:v>
                </c:pt>
                <c:pt idx="8">
                  <c:v>356</c:v>
                </c:pt>
                <c:pt idx="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0-4DA5-93E2-10D97461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56064"/>
        <c:axId val="522956392"/>
      </c:lineChart>
      <c:catAx>
        <c:axId val="5229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56392"/>
        <c:crosses val="autoZero"/>
        <c:auto val="1"/>
        <c:lblAlgn val="ctr"/>
        <c:lblOffset val="100"/>
        <c:noMultiLvlLbl val="0"/>
      </c:catAx>
      <c:valAx>
        <c:axId val="5229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大数据二级同期合同总额对比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51210265383496"/>
          <c:y val="0.1845301108194809"/>
          <c:w val="0.81967634413796431"/>
          <c:h val="0.606303587051618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合同总额分析!$C$4</c:f>
              <c:strCache>
                <c:ptCount val="1"/>
                <c:pt idx="0">
                  <c:v>2019年合同总额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合同总额分析!$C$5:$C$15</c:f>
              <c:numCache>
                <c:formatCode>General</c:formatCode>
                <c:ptCount val="11"/>
                <c:pt idx="0">
                  <c:v>95</c:v>
                </c:pt>
                <c:pt idx="1">
                  <c:v>87</c:v>
                </c:pt>
                <c:pt idx="2">
                  <c:v>207</c:v>
                </c:pt>
                <c:pt idx="3">
                  <c:v>152</c:v>
                </c:pt>
                <c:pt idx="4">
                  <c:v>72</c:v>
                </c:pt>
                <c:pt idx="5">
                  <c:v>208</c:v>
                </c:pt>
                <c:pt idx="6">
                  <c:v>116</c:v>
                </c:pt>
                <c:pt idx="7">
                  <c:v>54</c:v>
                </c:pt>
                <c:pt idx="8">
                  <c:v>58</c:v>
                </c:pt>
                <c:pt idx="9">
                  <c:v>62</c:v>
                </c:pt>
                <c:pt idx="10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C1F-A2C4-243099DB0473}"/>
            </c:ext>
          </c:extLst>
        </c:ser>
        <c:ser>
          <c:idx val="1"/>
          <c:order val="1"/>
          <c:tx>
            <c:strRef>
              <c:f>合同总额分析!$D$4</c:f>
              <c:strCache>
                <c:ptCount val="1"/>
                <c:pt idx="0">
                  <c:v>2018年同期合同总额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合同总额分析!$D$5:$D$15</c:f>
              <c:numCache>
                <c:formatCode>General</c:formatCode>
                <c:ptCount val="11"/>
                <c:pt idx="0">
                  <c:v>200</c:v>
                </c:pt>
                <c:pt idx="1">
                  <c:v>83</c:v>
                </c:pt>
                <c:pt idx="2">
                  <c:v>168</c:v>
                </c:pt>
                <c:pt idx="3">
                  <c:v>160</c:v>
                </c:pt>
                <c:pt idx="4">
                  <c:v>55</c:v>
                </c:pt>
                <c:pt idx="5">
                  <c:v>144</c:v>
                </c:pt>
                <c:pt idx="6">
                  <c:v>203</c:v>
                </c:pt>
                <c:pt idx="7">
                  <c:v>186</c:v>
                </c:pt>
                <c:pt idx="8">
                  <c:v>61</c:v>
                </c:pt>
                <c:pt idx="9">
                  <c:v>69</c:v>
                </c:pt>
                <c:pt idx="10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5-4C1F-A2C4-243099DB0473}"/>
            </c:ext>
          </c:extLst>
        </c:ser>
        <c:ser>
          <c:idx val="2"/>
          <c:order val="2"/>
          <c:tx>
            <c:strRef>
              <c:f>合同总额分析!$E$4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合同总额分析!$E$5:$E$15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C1F-A2C4-243099DB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8579744"/>
        <c:axId val="418580072"/>
      </c:barChart>
      <c:catAx>
        <c:axId val="41857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580072"/>
        <c:crosses val="autoZero"/>
        <c:auto val="1"/>
        <c:lblAlgn val="ctr"/>
        <c:lblOffset val="100"/>
        <c:noMultiLvlLbl val="0"/>
      </c:catAx>
      <c:valAx>
        <c:axId val="41858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5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合同总额分析!$G$4:$H$4</c:f>
              <c:strCache>
                <c:ptCount val="2"/>
                <c:pt idx="0">
                  <c:v>合同总额</c:v>
                </c:pt>
                <c:pt idx="1">
                  <c:v>剩余预计合同总额</c:v>
                </c:pt>
              </c:strCache>
            </c:strRef>
          </c:cat>
          <c:val>
            <c:numRef>
              <c:f>合同总额分析!$G$5:$H$5</c:f>
              <c:numCache>
                <c:formatCode>General</c:formatCode>
                <c:ptCount val="2"/>
                <c:pt idx="0">
                  <c:v>132</c:v>
                </c:pt>
                <c:pt idx="1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A-44B2-98C5-FF260079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业绩总额分析!$C$5:$D$5</c:f>
              <c:numCache>
                <c:formatCode>General</c:formatCode>
                <c:ptCount val="2"/>
                <c:pt idx="0">
                  <c:v>204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6-4A73-AC0B-96357C3B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F4-4232-B759-0CB9F00AA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F4-4232-B759-0CB9F00AA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(业绩总额分析!$J$10,业绩总额分析!$C$6,业绩总额分析!$D$6)</c:f>
              <c:numCache>
                <c:formatCode>General</c:formatCode>
                <c:ptCount val="3"/>
                <c:pt idx="0">
                  <c:v>189</c:v>
                </c:pt>
                <c:pt idx="1">
                  <c:v>95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4-4232-B759-0CB9F00A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(业绩总额分析!$C$7,业绩总额分析!$D$7)</c:f>
              <c:numCache>
                <c:formatCode>General</c:formatCode>
                <c:ptCount val="2"/>
                <c:pt idx="0">
                  <c:v>205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6-4AC4-B5A5-E76085E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(业绩总额分析!$C$8,业绩总额分析!$D$8)</c:f>
              <c:numCache>
                <c:formatCode>General</c:formatCode>
                <c:ptCount val="2"/>
                <c:pt idx="0">
                  <c:v>146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B-4A3D-8D72-FA7FCDA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16</xdr:row>
      <xdr:rowOff>133350</xdr:rowOff>
    </xdr:from>
    <xdr:to>
      <xdr:col>13</xdr:col>
      <xdr:colOff>323850</xdr:colOff>
      <xdr:row>39</xdr:row>
      <xdr:rowOff>47624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BD8D6E-AFFF-4E61-BC71-8C548617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733426</xdr:colOff>
      <xdr:row>17</xdr:row>
      <xdr:rowOff>47625</xdr:rowOff>
    </xdr:from>
    <xdr:to>
      <xdr:col>6</xdr:col>
      <xdr:colOff>295276</xdr:colOff>
      <xdr:row>27</xdr:row>
      <xdr:rowOff>57149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163F245-FA6B-444C-8A0D-4AB64E15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723900</xdr:colOff>
      <xdr:row>27</xdr:row>
      <xdr:rowOff>142876</xdr:rowOff>
    </xdr:from>
    <xdr:to>
      <xdr:col>10</xdr:col>
      <xdr:colOff>190500</xdr:colOff>
      <xdr:row>39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F82D587-133B-434F-97CD-EA0C08CE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17</xdr:row>
      <xdr:rowOff>104774</xdr:rowOff>
    </xdr:from>
    <xdr:to>
      <xdr:col>2</xdr:col>
      <xdr:colOff>619125</xdr:colOff>
      <xdr:row>39</xdr:row>
      <xdr:rowOff>57149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942A1EC-FBD0-4992-A747-812B55766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17</xdr:row>
      <xdr:rowOff>28576</xdr:rowOff>
    </xdr:from>
    <xdr:to>
      <xdr:col>10</xdr:col>
      <xdr:colOff>161925</xdr:colOff>
      <xdr:row>27</xdr:row>
      <xdr:rowOff>19050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62B2CE2-40A3-4E0C-90DE-395F74A0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1974BE-89D3-4CE9-ACAC-0C7C268FB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E043DC-3BE8-41F9-AEB7-F8A5BB8DC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96004C-1EDA-4281-A3DC-69ADF195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498A1A7-9FC6-4F78-9CE4-142CA7A4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9526</xdr:rowOff>
    </xdr:from>
    <xdr:to>
      <xdr:col>6</xdr:col>
      <xdr:colOff>361950</xdr:colOff>
      <xdr:row>37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70C552F-0371-4CDA-97DF-CE74B920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</xdr:colOff>
      <xdr:row>37</xdr:row>
      <xdr:rowOff>123824</xdr:rowOff>
    </xdr:from>
    <xdr:to>
      <xdr:col>12</xdr:col>
      <xdr:colOff>352425</xdr:colOff>
      <xdr:row>48</xdr:row>
      <xdr:rowOff>104774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F0BF6C0-FE53-40C4-A5D0-6174669C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38100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8B507B8-AF97-4CB5-8D1C-D2AB7451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504825</xdr:colOff>
      <xdr:row>28</xdr:row>
      <xdr:rowOff>47624</xdr:rowOff>
    </xdr:from>
    <xdr:to>
      <xdr:col>12</xdr:col>
      <xdr:colOff>447675</xdr:colOff>
      <xdr:row>37</xdr:row>
      <xdr:rowOff>57150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7224C6D-49A3-465C-AA53-E2B50D4D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F4BABF-2B1E-4A5D-A971-AF7B4A324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70F66C-2255-4AE9-A73C-722B1648C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1E3DBE-8B8A-48F3-B893-1183D0250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90472A-7D26-459E-9D2F-242516B2B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9527</xdr:rowOff>
    </xdr:from>
    <xdr:to>
      <xdr:col>6</xdr:col>
      <xdr:colOff>361950</xdr:colOff>
      <xdr:row>37</xdr:row>
      <xdr:rowOff>104776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BD8DE96-522A-4E3C-B5CC-82F5BEFFC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619125</xdr:colOff>
      <xdr:row>38</xdr:row>
      <xdr:rowOff>28574</xdr:rowOff>
    </xdr:from>
    <xdr:to>
      <xdr:col>12</xdr:col>
      <xdr:colOff>228600</xdr:colOff>
      <xdr:row>49</xdr:row>
      <xdr:rowOff>9524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0F3A4C-5F7B-4E1F-A29B-1CBC80575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52BC23-A4CD-40F1-8048-8FE7DB626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504825</xdr:colOff>
      <xdr:row>28</xdr:row>
      <xdr:rowOff>47624</xdr:rowOff>
    </xdr:from>
    <xdr:to>
      <xdr:col>12</xdr:col>
      <xdr:colOff>200025</xdr:colOff>
      <xdr:row>37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0CBDFA5-11CA-4B96-9E9B-B7BB1B0F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32</xdr:row>
      <xdr:rowOff>133350</xdr:rowOff>
    </xdr:from>
    <xdr:to>
      <xdr:col>13</xdr:col>
      <xdr:colOff>76200</xdr:colOff>
      <xdr:row>41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7BB223-E3D5-469F-BBDE-032AF6F1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24</xdr:row>
      <xdr:rowOff>9525</xdr:rowOff>
    </xdr:from>
    <xdr:to>
      <xdr:col>13</xdr:col>
      <xdr:colOff>76200</xdr:colOff>
      <xdr:row>32</xdr:row>
      <xdr:rowOff>76201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85BB0F-E5A3-4D0E-9379-8D9F75745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57151</xdr:rowOff>
    </xdr:from>
    <xdr:to>
      <xdr:col>3</xdr:col>
      <xdr:colOff>133350</xdr:colOff>
      <xdr:row>41</xdr:row>
      <xdr:rowOff>104776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98F33F4-8863-4A6B-A5BF-A6E62B524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14</xdr:row>
      <xdr:rowOff>38100</xdr:rowOff>
    </xdr:from>
    <xdr:to>
      <xdr:col>6</xdr:col>
      <xdr:colOff>0</xdr:colOff>
      <xdr:row>23</xdr:row>
      <xdr:rowOff>133350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E9AEC35-6774-4A8F-A80A-C2D0A552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14</xdr:row>
      <xdr:rowOff>19050</xdr:rowOff>
    </xdr:from>
    <xdr:to>
      <xdr:col>8</xdr:col>
      <xdr:colOff>495300</xdr:colOff>
      <xdr:row>23</xdr:row>
      <xdr:rowOff>104774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23109D0-4A27-4856-9F08-C53082F5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13</xdr:row>
      <xdr:rowOff>161924</xdr:rowOff>
    </xdr:from>
    <xdr:to>
      <xdr:col>13</xdr:col>
      <xdr:colOff>123826</xdr:colOff>
      <xdr:row>23</xdr:row>
      <xdr:rowOff>123825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F7402BD-9F92-4B34-BACA-E83AAD98B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63F8-61B5-43C5-8474-C2614CB0ED2F}">
  <dimension ref="B1:K15"/>
  <sheetViews>
    <sheetView workbookViewId="0">
      <selection activeCell="B1" sqref="B1:B2"/>
    </sheetView>
  </sheetViews>
  <sheetFormatPr defaultRowHeight="14.25" x14ac:dyDescent="0.2"/>
  <cols>
    <col min="3" max="3" width="12" customWidth="1"/>
  </cols>
  <sheetData>
    <row r="1" spans="2:11" x14ac:dyDescent="0.2">
      <c r="B1" t="s">
        <v>0</v>
      </c>
    </row>
    <row r="2" spans="2:11" x14ac:dyDescent="0.2">
      <c r="B2" t="s">
        <v>1</v>
      </c>
    </row>
    <row r="4" spans="2:11" x14ac:dyDescent="0.2">
      <c r="C4" t="s">
        <v>2</v>
      </c>
      <c r="D4" t="s">
        <v>3</v>
      </c>
      <c r="G4" t="s">
        <v>14</v>
      </c>
      <c r="H4" t="s">
        <v>28</v>
      </c>
      <c r="J4" t="s">
        <v>16</v>
      </c>
      <c r="K4" t="s">
        <v>15</v>
      </c>
    </row>
    <row r="5" spans="2:11" x14ac:dyDescent="0.2">
      <c r="B5" t="s">
        <v>4</v>
      </c>
      <c r="C5">
        <f ca="1">RANDBETWEEN(50,210)</f>
        <v>95</v>
      </c>
      <c r="D5">
        <f ca="1">RANDBETWEEN(50,210)</f>
        <v>200</v>
      </c>
      <c r="E5" t="s">
        <v>17</v>
      </c>
      <c r="G5">
        <f ca="1">RANDBETWEEN(100,400)</f>
        <v>132</v>
      </c>
      <c r="H5">
        <f ca="1">RANDBETWEEN(300,800)</f>
        <v>730</v>
      </c>
      <c r="J5">
        <v>2010</v>
      </c>
      <c r="K5">
        <f ca="1">RANDBETWEEN(100,400)</f>
        <v>289</v>
      </c>
    </row>
    <row r="6" spans="2:11" x14ac:dyDescent="0.2">
      <c r="B6" t="s">
        <v>5</v>
      </c>
      <c r="C6">
        <f t="shared" ref="C6:D14" ca="1" si="0">RANDBETWEEN(50,210)</f>
        <v>87</v>
      </c>
      <c r="D6">
        <f t="shared" ca="1" si="0"/>
        <v>83</v>
      </c>
      <c r="E6" t="s">
        <v>18</v>
      </c>
      <c r="J6">
        <v>2011</v>
      </c>
      <c r="K6">
        <f t="shared" ref="K6:K14" ca="1" si="1">RANDBETWEEN(100,400)</f>
        <v>388</v>
      </c>
    </row>
    <row r="7" spans="2:11" x14ac:dyDescent="0.2">
      <c r="B7" t="s">
        <v>6</v>
      </c>
      <c r="C7">
        <f t="shared" ca="1" si="0"/>
        <v>207</v>
      </c>
      <c r="D7">
        <f t="shared" ca="1" si="0"/>
        <v>168</v>
      </c>
      <c r="E7" t="s">
        <v>19</v>
      </c>
      <c r="J7">
        <v>2012</v>
      </c>
      <c r="K7">
        <f t="shared" ca="1" si="1"/>
        <v>188</v>
      </c>
    </row>
    <row r="8" spans="2:11" x14ac:dyDescent="0.2">
      <c r="B8" t="s">
        <v>7</v>
      </c>
      <c r="C8">
        <f t="shared" ca="1" si="0"/>
        <v>152</v>
      </c>
      <c r="D8">
        <f t="shared" ca="1" si="0"/>
        <v>160</v>
      </c>
      <c r="E8" t="s">
        <v>20</v>
      </c>
      <c r="J8">
        <v>2013</v>
      </c>
      <c r="K8">
        <f t="shared" ca="1" si="1"/>
        <v>109</v>
      </c>
    </row>
    <row r="9" spans="2:11" x14ac:dyDescent="0.2">
      <c r="B9" t="s">
        <v>8</v>
      </c>
      <c r="C9">
        <f t="shared" ca="1" si="0"/>
        <v>72</v>
      </c>
      <c r="D9">
        <f t="shared" ca="1" si="0"/>
        <v>55</v>
      </c>
      <c r="E9" t="s">
        <v>21</v>
      </c>
      <c r="J9">
        <v>2014</v>
      </c>
      <c r="K9">
        <f t="shared" ca="1" si="1"/>
        <v>323</v>
      </c>
    </row>
    <row r="10" spans="2:11" x14ac:dyDescent="0.2">
      <c r="B10" t="s">
        <v>9</v>
      </c>
      <c r="C10">
        <f t="shared" ca="1" si="0"/>
        <v>208</v>
      </c>
      <c r="D10">
        <f t="shared" ca="1" si="0"/>
        <v>144</v>
      </c>
      <c r="E10" t="s">
        <v>22</v>
      </c>
      <c r="J10">
        <v>2015</v>
      </c>
      <c r="K10">
        <f t="shared" ca="1" si="1"/>
        <v>143</v>
      </c>
    </row>
    <row r="11" spans="2:11" x14ac:dyDescent="0.2">
      <c r="B11" t="s">
        <v>10</v>
      </c>
      <c r="C11">
        <f t="shared" ca="1" si="0"/>
        <v>116</v>
      </c>
      <c r="D11">
        <f t="shared" ca="1" si="0"/>
        <v>203</v>
      </c>
      <c r="E11" t="s">
        <v>23</v>
      </c>
      <c r="J11">
        <v>2016</v>
      </c>
      <c r="K11">
        <f t="shared" ca="1" si="1"/>
        <v>264</v>
      </c>
    </row>
    <row r="12" spans="2:11" x14ac:dyDescent="0.2">
      <c r="B12" t="s">
        <v>11</v>
      </c>
      <c r="C12">
        <f t="shared" ca="1" si="0"/>
        <v>54</v>
      </c>
      <c r="D12">
        <f t="shared" ca="1" si="0"/>
        <v>186</v>
      </c>
      <c r="E12" t="s">
        <v>24</v>
      </c>
      <c r="J12">
        <v>2017</v>
      </c>
      <c r="K12">
        <f t="shared" ca="1" si="1"/>
        <v>103</v>
      </c>
    </row>
    <row r="13" spans="2:11" x14ac:dyDescent="0.2">
      <c r="B13" t="s">
        <v>12</v>
      </c>
      <c r="C13">
        <f t="shared" ca="1" si="0"/>
        <v>58</v>
      </c>
      <c r="D13">
        <f t="shared" ca="1" si="0"/>
        <v>61</v>
      </c>
      <c r="E13" t="s">
        <v>25</v>
      </c>
      <c r="J13">
        <v>2018</v>
      </c>
      <c r="K13">
        <f t="shared" ca="1" si="1"/>
        <v>356</v>
      </c>
    </row>
    <row r="14" spans="2:11" x14ac:dyDescent="0.2">
      <c r="B14" t="s">
        <v>13</v>
      </c>
      <c r="C14">
        <f t="shared" ca="1" si="0"/>
        <v>62</v>
      </c>
      <c r="D14">
        <f t="shared" ca="1" si="0"/>
        <v>69</v>
      </c>
      <c r="E14" t="s">
        <v>26</v>
      </c>
      <c r="J14">
        <v>2019</v>
      </c>
      <c r="K14">
        <f t="shared" ca="1" si="1"/>
        <v>118</v>
      </c>
    </row>
    <row r="15" spans="2:11" x14ac:dyDescent="0.2">
      <c r="C15">
        <f ca="1">SUM(C5:C14)</f>
        <v>1111</v>
      </c>
      <c r="D15">
        <f ca="1">SUM(D5:D14)</f>
        <v>1329</v>
      </c>
      <c r="E15" t="s">
        <v>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1A90-E63B-4212-B076-9A0CEB0C71C1}">
  <dimension ref="B1:P18"/>
  <sheetViews>
    <sheetView workbookViewId="0">
      <selection activeCell="B1" sqref="B1:B2"/>
    </sheetView>
  </sheetViews>
  <sheetFormatPr defaultRowHeight="14.25" x14ac:dyDescent="0.2"/>
  <sheetData>
    <row r="1" spans="2:16" x14ac:dyDescent="0.2">
      <c r="B1" t="s">
        <v>29</v>
      </c>
    </row>
    <row r="2" spans="2:16" x14ac:dyDescent="0.2">
      <c r="B2" t="s">
        <v>30</v>
      </c>
    </row>
    <row r="4" spans="2:16" x14ac:dyDescent="0.2">
      <c r="C4" t="s">
        <v>32</v>
      </c>
      <c r="D4" t="s">
        <v>33</v>
      </c>
      <c r="E4" t="s">
        <v>42</v>
      </c>
      <c r="F4" t="s">
        <v>37</v>
      </c>
      <c r="J4" t="s">
        <v>39</v>
      </c>
      <c r="K4" t="s">
        <v>40</v>
      </c>
      <c r="L4" t="s">
        <v>41</v>
      </c>
      <c r="O4">
        <v>2019</v>
      </c>
      <c r="P4">
        <v>2018</v>
      </c>
    </row>
    <row r="5" spans="2:16" x14ac:dyDescent="0.2">
      <c r="B5" t="s">
        <v>31</v>
      </c>
      <c r="C5">
        <f ca="1">RANDBETWEEN(50,210)</f>
        <v>204</v>
      </c>
      <c r="D5">
        <f ca="1">RANDBETWEEN(50,210)</f>
        <v>161</v>
      </c>
      <c r="E5">
        <f ca="1">RANDBETWEEN(50,210)</f>
        <v>184</v>
      </c>
      <c r="F5">
        <f ca="1">RANDBETWEEN(50,210)</f>
        <v>116</v>
      </c>
      <c r="I5" t="s">
        <v>4</v>
      </c>
      <c r="J5">
        <f ca="1">RANDBETWEEN(50,210)</f>
        <v>78</v>
      </c>
      <c r="K5">
        <f ca="1">RANDBETWEEN(50,210)</f>
        <v>74</v>
      </c>
      <c r="L5">
        <f ca="1">J5/K5</f>
        <v>1.0540540540540539</v>
      </c>
      <c r="N5" t="s">
        <v>33</v>
      </c>
      <c r="O5">
        <f ca="1">RANDBETWEEN(50,210)</f>
        <v>149</v>
      </c>
      <c r="P5">
        <f ca="1">RANDBETWEEN(50,210)</f>
        <v>84</v>
      </c>
    </row>
    <row r="6" spans="2:16" x14ac:dyDescent="0.2">
      <c r="B6" t="s">
        <v>34</v>
      </c>
      <c r="C6">
        <f t="shared" ref="C6:E9" ca="1" si="0">RANDBETWEEN(50,210)</f>
        <v>95</v>
      </c>
      <c r="D6">
        <f t="shared" ca="1" si="0"/>
        <v>50</v>
      </c>
      <c r="E6">
        <f t="shared" ca="1" si="0"/>
        <v>140</v>
      </c>
      <c r="F6">
        <f ca="1">F5*0.3</f>
        <v>34.799999999999997</v>
      </c>
      <c r="I6" t="s">
        <v>5</v>
      </c>
      <c r="J6">
        <f t="shared" ref="J6:K14" ca="1" si="1">RANDBETWEEN(50,210)</f>
        <v>112</v>
      </c>
      <c r="K6">
        <f t="shared" ca="1" si="1"/>
        <v>196</v>
      </c>
      <c r="L6">
        <f t="shared" ref="L6:L14" ca="1" si="2">J6/K6</f>
        <v>0.5714285714285714</v>
      </c>
      <c r="N6" t="s">
        <v>32</v>
      </c>
      <c r="O6">
        <f ca="1">RANDBETWEEN(50,210)</f>
        <v>128</v>
      </c>
      <c r="P6">
        <f ca="1">RANDBETWEEN(50,210)</f>
        <v>200</v>
      </c>
    </row>
    <row r="7" spans="2:16" x14ac:dyDescent="0.2">
      <c r="B7" t="s">
        <v>35</v>
      </c>
      <c r="C7">
        <f t="shared" ca="1" si="0"/>
        <v>205</v>
      </c>
      <c r="D7">
        <f t="shared" ca="1" si="0"/>
        <v>152</v>
      </c>
      <c r="E7">
        <f t="shared" ca="1" si="0"/>
        <v>208</v>
      </c>
      <c r="F7">
        <f ca="1">F6*0.2</f>
        <v>6.96</v>
      </c>
      <c r="I7" t="s">
        <v>6</v>
      </c>
      <c r="J7">
        <f t="shared" ca="1" si="1"/>
        <v>154</v>
      </c>
      <c r="K7">
        <f t="shared" ca="1" si="1"/>
        <v>146</v>
      </c>
      <c r="L7">
        <f t="shared" ca="1" si="2"/>
        <v>1.0547945205479452</v>
      </c>
    </row>
    <row r="8" spans="2:16" x14ac:dyDescent="0.2">
      <c r="B8" t="s">
        <v>36</v>
      </c>
      <c r="C8">
        <f t="shared" ca="1" si="0"/>
        <v>146</v>
      </c>
      <c r="D8">
        <f t="shared" ca="1" si="0"/>
        <v>112</v>
      </c>
      <c r="E8">
        <f t="shared" ca="1" si="0"/>
        <v>145</v>
      </c>
      <c r="F8">
        <f ca="1">F7*0.5</f>
        <v>3.48</v>
      </c>
      <c r="I8" t="s">
        <v>7</v>
      </c>
      <c r="J8">
        <f t="shared" ca="1" si="1"/>
        <v>199</v>
      </c>
      <c r="K8">
        <f t="shared" ca="1" si="1"/>
        <v>93</v>
      </c>
      <c r="L8">
        <f t="shared" ca="1" si="2"/>
        <v>2.139784946236559</v>
      </c>
    </row>
    <row r="9" spans="2:16" x14ac:dyDescent="0.2">
      <c r="C9">
        <f ca="1">SUM(C5:C8)</f>
        <v>650</v>
      </c>
      <c r="D9">
        <f ca="1">SUM(D5:D8)</f>
        <v>475</v>
      </c>
      <c r="I9" t="s">
        <v>8</v>
      </c>
      <c r="J9">
        <f t="shared" ca="1" si="1"/>
        <v>159</v>
      </c>
      <c r="K9">
        <f t="shared" ca="1" si="1"/>
        <v>56</v>
      </c>
      <c r="L9">
        <f t="shared" ca="1" si="2"/>
        <v>2.8392857142857144</v>
      </c>
    </row>
    <row r="10" spans="2:16" x14ac:dyDescent="0.2">
      <c r="I10" t="s">
        <v>9</v>
      </c>
      <c r="J10">
        <f t="shared" ca="1" si="1"/>
        <v>189</v>
      </c>
      <c r="K10">
        <f t="shared" ca="1" si="1"/>
        <v>156</v>
      </c>
      <c r="L10">
        <f t="shared" ca="1" si="2"/>
        <v>1.2115384615384615</v>
      </c>
    </row>
    <row r="11" spans="2:16" x14ac:dyDescent="0.2">
      <c r="I11" t="s">
        <v>10</v>
      </c>
      <c r="J11">
        <f t="shared" ca="1" si="1"/>
        <v>155</v>
      </c>
      <c r="K11">
        <f t="shared" ca="1" si="1"/>
        <v>62</v>
      </c>
      <c r="L11">
        <f t="shared" ca="1" si="2"/>
        <v>2.5</v>
      </c>
    </row>
    <row r="12" spans="2:16" x14ac:dyDescent="0.2">
      <c r="I12" t="s">
        <v>11</v>
      </c>
      <c r="J12">
        <f t="shared" ca="1" si="1"/>
        <v>199</v>
      </c>
      <c r="K12">
        <f t="shared" ca="1" si="1"/>
        <v>94</v>
      </c>
      <c r="L12">
        <f t="shared" ca="1" si="2"/>
        <v>2.1170212765957448</v>
      </c>
    </row>
    <row r="13" spans="2:16" x14ac:dyDescent="0.2">
      <c r="I13" t="s">
        <v>12</v>
      </c>
      <c r="J13">
        <f t="shared" ca="1" si="1"/>
        <v>152</v>
      </c>
      <c r="K13">
        <f t="shared" ca="1" si="1"/>
        <v>126</v>
      </c>
      <c r="L13">
        <f t="shared" ca="1" si="2"/>
        <v>1.2063492063492063</v>
      </c>
    </row>
    <row r="14" spans="2:16" x14ac:dyDescent="0.2">
      <c r="I14" t="s">
        <v>13</v>
      </c>
      <c r="J14">
        <f t="shared" ca="1" si="1"/>
        <v>170</v>
      </c>
      <c r="K14">
        <f t="shared" ca="1" si="1"/>
        <v>187</v>
      </c>
      <c r="L14">
        <f t="shared" ca="1" si="2"/>
        <v>0.90909090909090906</v>
      </c>
    </row>
    <row r="18" spans="2:2" x14ac:dyDescent="0.2">
      <c r="B18" s="1" t="s">
        <v>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A210-5AC4-430B-87DB-A06ED6D90ABC}">
  <dimension ref="B1:P18"/>
  <sheetViews>
    <sheetView workbookViewId="0">
      <selection activeCell="B1" sqref="B1:B2"/>
    </sheetView>
  </sheetViews>
  <sheetFormatPr defaultRowHeight="14.25" x14ac:dyDescent="0.2"/>
  <sheetData>
    <row r="1" spans="2:16" x14ac:dyDescent="0.2">
      <c r="B1" t="s">
        <v>43</v>
      </c>
    </row>
    <row r="2" spans="2:16" x14ac:dyDescent="0.2">
      <c r="B2" t="s">
        <v>44</v>
      </c>
    </row>
    <row r="4" spans="2:16" x14ac:dyDescent="0.2">
      <c r="C4" t="s">
        <v>32</v>
      </c>
      <c r="D4" t="s">
        <v>33</v>
      </c>
      <c r="E4" t="s">
        <v>42</v>
      </c>
      <c r="F4" t="s">
        <v>37</v>
      </c>
      <c r="J4" t="s">
        <v>45</v>
      </c>
      <c r="K4" t="s">
        <v>46</v>
      </c>
      <c r="L4" t="s">
        <v>41</v>
      </c>
      <c r="O4">
        <v>2019</v>
      </c>
      <c r="P4">
        <v>2018</v>
      </c>
    </row>
    <row r="5" spans="2:16" x14ac:dyDescent="0.2">
      <c r="B5" t="s">
        <v>31</v>
      </c>
      <c r="C5">
        <f ca="1">RANDBETWEEN(50,210)</f>
        <v>76</v>
      </c>
      <c r="D5">
        <f ca="1">RANDBETWEEN(50,210)</f>
        <v>184</v>
      </c>
      <c r="E5">
        <f ca="1">RANDBETWEEN(50,210)</f>
        <v>146</v>
      </c>
      <c r="F5">
        <f ca="1">RANDBETWEEN(50,210)</f>
        <v>154</v>
      </c>
      <c r="I5" t="s">
        <v>4</v>
      </c>
      <c r="J5">
        <f ca="1">RANDBETWEEN(50,210)</f>
        <v>95</v>
      </c>
      <c r="K5">
        <f ca="1">RANDBETWEEN(50,210)</f>
        <v>140</v>
      </c>
      <c r="L5">
        <f ca="1">J5/K5</f>
        <v>0.6785714285714286</v>
      </c>
      <c r="N5" t="s">
        <v>33</v>
      </c>
      <c r="O5">
        <f ca="1">RANDBETWEEN(50,210)</f>
        <v>58</v>
      </c>
      <c r="P5">
        <f ca="1">RANDBETWEEN(50,210)</f>
        <v>176</v>
      </c>
    </row>
    <row r="6" spans="2:16" x14ac:dyDescent="0.2">
      <c r="B6" t="s">
        <v>34</v>
      </c>
      <c r="C6">
        <f t="shared" ref="C6:E9" ca="1" si="0">RANDBETWEEN(50,210)</f>
        <v>139</v>
      </c>
      <c r="D6">
        <f t="shared" ca="1" si="0"/>
        <v>121</v>
      </c>
      <c r="E6">
        <f t="shared" ca="1" si="0"/>
        <v>81</v>
      </c>
      <c r="F6">
        <f ca="1">F5*0.3</f>
        <v>46.199999999999996</v>
      </c>
      <c r="I6" t="s">
        <v>5</v>
      </c>
      <c r="J6">
        <f t="shared" ref="J6:K14" ca="1" si="1">RANDBETWEEN(50,210)</f>
        <v>168</v>
      </c>
      <c r="K6">
        <f t="shared" ca="1" si="1"/>
        <v>139</v>
      </c>
      <c r="L6">
        <f t="shared" ref="L6:L14" ca="1" si="2">J6/K6</f>
        <v>1.2086330935251799</v>
      </c>
      <c r="N6" t="s">
        <v>32</v>
      </c>
      <c r="O6">
        <f ca="1">RANDBETWEEN(50,210)</f>
        <v>148</v>
      </c>
      <c r="P6">
        <f ca="1">RANDBETWEEN(50,210)</f>
        <v>50</v>
      </c>
    </row>
    <row r="7" spans="2:16" x14ac:dyDescent="0.2">
      <c r="B7" t="s">
        <v>35</v>
      </c>
      <c r="C7">
        <f t="shared" ca="1" si="0"/>
        <v>162</v>
      </c>
      <c r="D7">
        <f t="shared" ca="1" si="0"/>
        <v>188</v>
      </c>
      <c r="E7">
        <f t="shared" ca="1" si="0"/>
        <v>55</v>
      </c>
      <c r="F7">
        <f ca="1">F6*0.2</f>
        <v>9.24</v>
      </c>
      <c r="I7" t="s">
        <v>6</v>
      </c>
      <c r="J7">
        <f t="shared" ca="1" si="1"/>
        <v>91</v>
      </c>
      <c r="K7">
        <f t="shared" ca="1" si="1"/>
        <v>172</v>
      </c>
      <c r="L7">
        <f t="shared" ca="1" si="2"/>
        <v>0.52906976744186052</v>
      </c>
    </row>
    <row r="8" spans="2:16" x14ac:dyDescent="0.2">
      <c r="B8" t="s">
        <v>36</v>
      </c>
      <c r="C8">
        <f t="shared" ca="1" si="0"/>
        <v>128</v>
      </c>
      <c r="D8">
        <f t="shared" ca="1" si="0"/>
        <v>69</v>
      </c>
      <c r="E8">
        <f t="shared" ca="1" si="0"/>
        <v>173</v>
      </c>
      <c r="F8">
        <f ca="1">F7*0.5</f>
        <v>4.62</v>
      </c>
      <c r="I8" t="s">
        <v>7</v>
      </c>
      <c r="J8">
        <f t="shared" ca="1" si="1"/>
        <v>167</v>
      </c>
      <c r="K8">
        <f t="shared" ca="1" si="1"/>
        <v>66</v>
      </c>
      <c r="L8">
        <f t="shared" ca="1" si="2"/>
        <v>2.5303030303030303</v>
      </c>
    </row>
    <row r="9" spans="2:16" x14ac:dyDescent="0.2">
      <c r="C9">
        <f ca="1">SUM(C5:C8)</f>
        <v>505</v>
      </c>
      <c r="D9">
        <f ca="1">SUM(D5:D8)</f>
        <v>562</v>
      </c>
      <c r="I9" t="s">
        <v>8</v>
      </c>
      <c r="J9">
        <f t="shared" ca="1" si="1"/>
        <v>58</v>
      </c>
      <c r="K9">
        <f t="shared" ca="1" si="1"/>
        <v>95</v>
      </c>
      <c r="L9">
        <f t="shared" ca="1" si="2"/>
        <v>0.61052631578947369</v>
      </c>
    </row>
    <row r="10" spans="2:16" x14ac:dyDescent="0.2">
      <c r="I10" t="s">
        <v>9</v>
      </c>
      <c r="J10">
        <f t="shared" ca="1" si="1"/>
        <v>93</v>
      </c>
      <c r="K10">
        <f t="shared" ca="1" si="1"/>
        <v>86</v>
      </c>
      <c r="L10">
        <f t="shared" ca="1" si="2"/>
        <v>1.0813953488372092</v>
      </c>
    </row>
    <row r="11" spans="2:16" x14ac:dyDescent="0.2">
      <c r="I11" t="s">
        <v>10</v>
      </c>
      <c r="J11">
        <f t="shared" ca="1" si="1"/>
        <v>157</v>
      </c>
      <c r="K11">
        <f t="shared" ca="1" si="1"/>
        <v>148</v>
      </c>
      <c r="L11">
        <f t="shared" ca="1" si="2"/>
        <v>1.0608108108108107</v>
      </c>
    </row>
    <row r="12" spans="2:16" x14ac:dyDescent="0.2">
      <c r="I12" t="s">
        <v>11</v>
      </c>
      <c r="J12">
        <f t="shared" ca="1" si="1"/>
        <v>201</v>
      </c>
      <c r="K12">
        <f t="shared" ca="1" si="1"/>
        <v>77</v>
      </c>
      <c r="L12">
        <f t="shared" ca="1" si="2"/>
        <v>2.6103896103896105</v>
      </c>
    </row>
    <row r="13" spans="2:16" x14ac:dyDescent="0.2">
      <c r="I13" t="s">
        <v>12</v>
      </c>
      <c r="J13">
        <f t="shared" ca="1" si="1"/>
        <v>136</v>
      </c>
      <c r="K13">
        <f t="shared" ca="1" si="1"/>
        <v>191</v>
      </c>
      <c r="L13">
        <f t="shared" ca="1" si="2"/>
        <v>0.7120418848167539</v>
      </c>
    </row>
    <row r="14" spans="2:16" x14ac:dyDescent="0.2">
      <c r="I14" t="s">
        <v>13</v>
      </c>
      <c r="J14">
        <f t="shared" ca="1" si="1"/>
        <v>120</v>
      </c>
      <c r="K14">
        <f t="shared" ca="1" si="1"/>
        <v>52</v>
      </c>
      <c r="L14">
        <f t="shared" ca="1" si="2"/>
        <v>2.3076923076923075</v>
      </c>
    </row>
    <row r="18" spans="2:2" x14ac:dyDescent="0.2">
      <c r="B18" s="1" t="s">
        <v>38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9979-98DD-47E3-A2A7-AA98E1FF0612}">
  <dimension ref="A1:M14"/>
  <sheetViews>
    <sheetView tabSelected="1" workbookViewId="0">
      <selection activeCell="B1" sqref="B1:B2"/>
    </sheetView>
  </sheetViews>
  <sheetFormatPr defaultRowHeight="14.25" x14ac:dyDescent="0.2"/>
  <sheetData>
    <row r="1" spans="1:13" x14ac:dyDescent="0.2">
      <c r="B1" t="s">
        <v>48</v>
      </c>
    </row>
    <row r="2" spans="1:13" x14ac:dyDescent="0.2">
      <c r="B2" t="s">
        <v>47</v>
      </c>
    </row>
    <row r="3" spans="1:13" x14ac:dyDescent="0.2"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L3" t="s">
        <v>58</v>
      </c>
      <c r="M3" t="s">
        <v>59</v>
      </c>
    </row>
    <row r="4" spans="1:13" x14ac:dyDescent="0.2">
      <c r="A4" t="s">
        <v>17</v>
      </c>
      <c r="B4" t="s">
        <v>4</v>
      </c>
      <c r="C4">
        <f ca="1">RANDBETWEEN(400,810)</f>
        <v>602</v>
      </c>
      <c r="D4">
        <f ca="1">RANDBETWEEN(50,210)</f>
        <v>103</v>
      </c>
      <c r="E4">
        <f ca="1">RANDBETWEEN(50,210)</f>
        <v>168</v>
      </c>
      <c r="F4">
        <f ca="1">D4/C4</f>
        <v>0.17109634551495018</v>
      </c>
      <c r="G4">
        <f ca="1">E4/C4</f>
        <v>0.27906976744186046</v>
      </c>
      <c r="H4">
        <f ca="1">RANDBETWEEN(400,810)</f>
        <v>689</v>
      </c>
      <c r="I4">
        <f ca="1">RANDBETWEEN(400,810)</f>
        <v>637</v>
      </c>
      <c r="K4" t="s">
        <v>49</v>
      </c>
      <c r="L4">
        <f ca="1">RANDBETWEEN(400,810)</f>
        <v>633</v>
      </c>
      <c r="M4">
        <f ca="1">RANDBETWEEN(400,810)</f>
        <v>718</v>
      </c>
    </row>
    <row r="5" spans="1:13" x14ac:dyDescent="0.2">
      <c r="A5" t="s">
        <v>56</v>
      </c>
      <c r="B5" t="s">
        <v>5</v>
      </c>
      <c r="C5">
        <f t="shared" ref="C5:C13" ca="1" si="0">RANDBETWEEN(400,810)</f>
        <v>629</v>
      </c>
      <c r="D5">
        <f t="shared" ref="C5:E13" ca="1" si="1">RANDBETWEEN(50,210)</f>
        <v>110</v>
      </c>
      <c r="E5">
        <f t="shared" ca="1" si="1"/>
        <v>154</v>
      </c>
      <c r="F5">
        <f t="shared" ref="F5:F13" ca="1" si="2">D5/C5</f>
        <v>0.17488076311605724</v>
      </c>
      <c r="G5">
        <f t="shared" ref="G5:G13" ca="1" si="3">E5/C5</f>
        <v>0.24483306836248012</v>
      </c>
      <c r="H5">
        <f t="shared" ref="H5:I13" ca="1" si="4">RANDBETWEEN(400,810)</f>
        <v>442</v>
      </c>
      <c r="I5">
        <f t="shared" ca="1" si="4"/>
        <v>777</v>
      </c>
      <c r="K5" t="s">
        <v>50</v>
      </c>
      <c r="L5">
        <f ca="1">RANDBETWEEN(50,210)</f>
        <v>150</v>
      </c>
      <c r="M5">
        <f ca="1">RANDBETWEEN(50,210)</f>
        <v>80</v>
      </c>
    </row>
    <row r="6" spans="1:13" x14ac:dyDescent="0.2">
      <c r="A6" t="s">
        <v>19</v>
      </c>
      <c r="B6" t="s">
        <v>6</v>
      </c>
      <c r="C6">
        <f t="shared" ca="1" si="0"/>
        <v>706</v>
      </c>
      <c r="D6">
        <f t="shared" ca="1" si="1"/>
        <v>91</v>
      </c>
      <c r="E6">
        <f t="shared" ca="1" si="1"/>
        <v>203</v>
      </c>
      <c r="F6">
        <f t="shared" ca="1" si="2"/>
        <v>0.12889518413597734</v>
      </c>
      <c r="G6">
        <f t="shared" ca="1" si="3"/>
        <v>0.28753541076487255</v>
      </c>
      <c r="H6">
        <f t="shared" ca="1" si="4"/>
        <v>556</v>
      </c>
      <c r="I6">
        <f t="shared" ca="1" si="4"/>
        <v>422</v>
      </c>
      <c r="K6" t="s">
        <v>51</v>
      </c>
      <c r="L6">
        <f ca="1">RANDBETWEEN(50,210)</f>
        <v>59</v>
      </c>
      <c r="M6">
        <f ca="1">RANDBETWEEN(50,210)</f>
        <v>199</v>
      </c>
    </row>
    <row r="7" spans="1:13" x14ac:dyDescent="0.2">
      <c r="A7" t="s">
        <v>20</v>
      </c>
      <c r="B7" t="s">
        <v>7</v>
      </c>
      <c r="C7">
        <f t="shared" ca="1" si="0"/>
        <v>791</v>
      </c>
      <c r="D7">
        <f t="shared" ca="1" si="1"/>
        <v>183</v>
      </c>
      <c r="E7">
        <f t="shared" ca="1" si="1"/>
        <v>116</v>
      </c>
      <c r="F7">
        <f t="shared" ca="1" si="2"/>
        <v>0.23135271807838179</v>
      </c>
      <c r="G7">
        <f t="shared" ca="1" si="3"/>
        <v>0.14664981036662453</v>
      </c>
      <c r="H7">
        <f t="shared" ca="1" si="4"/>
        <v>449</v>
      </c>
      <c r="I7">
        <f t="shared" ca="1" si="4"/>
        <v>584</v>
      </c>
    </row>
    <row r="8" spans="1:13" x14ac:dyDescent="0.2">
      <c r="A8" t="s">
        <v>21</v>
      </c>
      <c r="B8" t="s">
        <v>8</v>
      </c>
      <c r="C8">
        <f t="shared" ca="1" si="0"/>
        <v>545</v>
      </c>
      <c r="D8">
        <f t="shared" ca="1" si="1"/>
        <v>67</v>
      </c>
      <c r="E8">
        <f t="shared" ca="1" si="1"/>
        <v>198</v>
      </c>
      <c r="F8">
        <f t="shared" ca="1" si="2"/>
        <v>0.12293577981651377</v>
      </c>
      <c r="G8">
        <f t="shared" ca="1" si="3"/>
        <v>0.363302752293578</v>
      </c>
      <c r="H8">
        <f t="shared" ca="1" si="4"/>
        <v>776</v>
      </c>
      <c r="I8">
        <f t="shared" ca="1" si="4"/>
        <v>562</v>
      </c>
    </row>
    <row r="9" spans="1:13" x14ac:dyDescent="0.2">
      <c r="A9" t="s">
        <v>22</v>
      </c>
      <c r="B9" t="s">
        <v>9</v>
      </c>
      <c r="C9">
        <f t="shared" ca="1" si="0"/>
        <v>733</v>
      </c>
      <c r="D9">
        <f t="shared" ca="1" si="1"/>
        <v>70</v>
      </c>
      <c r="E9">
        <f t="shared" ca="1" si="1"/>
        <v>128</v>
      </c>
      <c r="F9">
        <f t="shared" ca="1" si="2"/>
        <v>9.5497953615279671E-2</v>
      </c>
      <c r="G9">
        <f t="shared" ca="1" si="3"/>
        <v>0.17462482946793997</v>
      </c>
      <c r="H9">
        <f t="shared" ca="1" si="4"/>
        <v>794</v>
      </c>
      <c r="I9">
        <f t="shared" ca="1" si="4"/>
        <v>687</v>
      </c>
    </row>
    <row r="10" spans="1:13" x14ac:dyDescent="0.2">
      <c r="A10" t="s">
        <v>23</v>
      </c>
      <c r="B10" t="s">
        <v>10</v>
      </c>
      <c r="C10">
        <f t="shared" ca="1" si="0"/>
        <v>777</v>
      </c>
      <c r="D10">
        <f t="shared" ca="1" si="1"/>
        <v>71</v>
      </c>
      <c r="E10">
        <f t="shared" ca="1" si="1"/>
        <v>206</v>
      </c>
      <c r="F10">
        <f t="shared" ca="1" si="2"/>
        <v>9.137709137709138E-2</v>
      </c>
      <c r="G10">
        <f t="shared" ca="1" si="3"/>
        <v>0.26512226512226511</v>
      </c>
      <c r="H10">
        <f t="shared" ca="1" si="4"/>
        <v>788</v>
      </c>
      <c r="I10">
        <f t="shared" ca="1" si="4"/>
        <v>795</v>
      </c>
    </row>
    <row r="11" spans="1:13" x14ac:dyDescent="0.2">
      <c r="A11" t="s">
        <v>24</v>
      </c>
      <c r="B11" t="s">
        <v>11</v>
      </c>
      <c r="C11">
        <f t="shared" ca="1" si="0"/>
        <v>785</v>
      </c>
      <c r="D11">
        <f t="shared" ca="1" si="1"/>
        <v>126</v>
      </c>
      <c r="E11">
        <f t="shared" ca="1" si="1"/>
        <v>210</v>
      </c>
      <c r="F11">
        <f t="shared" ca="1" si="2"/>
        <v>0.16050955414012738</v>
      </c>
      <c r="G11">
        <f t="shared" ca="1" si="3"/>
        <v>0.26751592356687898</v>
      </c>
      <c r="H11">
        <f t="shared" ca="1" si="4"/>
        <v>455</v>
      </c>
      <c r="I11">
        <f t="shared" ca="1" si="4"/>
        <v>544</v>
      </c>
    </row>
    <row r="12" spans="1:13" x14ac:dyDescent="0.2">
      <c r="A12" t="s">
        <v>25</v>
      </c>
      <c r="B12" t="s">
        <v>12</v>
      </c>
      <c r="C12">
        <f t="shared" ca="1" si="0"/>
        <v>714</v>
      </c>
      <c r="D12">
        <f t="shared" ca="1" si="1"/>
        <v>190</v>
      </c>
      <c r="E12">
        <f t="shared" ca="1" si="1"/>
        <v>57</v>
      </c>
      <c r="F12">
        <f t="shared" ca="1" si="2"/>
        <v>0.26610644257703081</v>
      </c>
      <c r="G12">
        <f t="shared" ca="1" si="3"/>
        <v>7.9831932773109238E-2</v>
      </c>
      <c r="H12">
        <f t="shared" ca="1" si="4"/>
        <v>436</v>
      </c>
      <c r="I12">
        <f t="shared" ca="1" si="4"/>
        <v>421</v>
      </c>
    </row>
    <row r="13" spans="1:13" x14ac:dyDescent="0.2">
      <c r="A13" t="s">
        <v>26</v>
      </c>
      <c r="B13" t="s">
        <v>13</v>
      </c>
      <c r="C13">
        <f t="shared" ca="1" si="0"/>
        <v>706</v>
      </c>
      <c r="D13">
        <f t="shared" ca="1" si="1"/>
        <v>182</v>
      </c>
      <c r="E13">
        <f t="shared" ca="1" si="1"/>
        <v>210</v>
      </c>
      <c r="F13">
        <f t="shared" ca="1" si="2"/>
        <v>0.25779036827195467</v>
      </c>
      <c r="G13">
        <f t="shared" ca="1" si="3"/>
        <v>0.29745042492917845</v>
      </c>
      <c r="H13">
        <f t="shared" ca="1" si="4"/>
        <v>757</v>
      </c>
      <c r="I13">
        <f t="shared" ca="1" si="4"/>
        <v>615</v>
      </c>
    </row>
    <row r="14" spans="1:13" x14ac:dyDescent="0.2">
      <c r="C14">
        <f ca="1">SUM(C4:C13)</f>
        <v>6988</v>
      </c>
      <c r="D14">
        <f t="shared" ref="D14:E14" ca="1" si="5">SUM(D4:D13)</f>
        <v>1193</v>
      </c>
      <c r="E14">
        <f t="shared" ca="1" si="5"/>
        <v>1650</v>
      </c>
      <c r="G14" s="1" t="s">
        <v>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合同总额分析</vt:lpstr>
      <vt:lpstr>业绩总额分析</vt:lpstr>
      <vt:lpstr>回款分析</vt:lpstr>
      <vt:lpstr>完工验收分析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高祥云</dc:creator>
  <cp:lastModifiedBy>高祥云</cp:lastModifiedBy>
  <dcterms:created xsi:type="dcterms:W3CDTF">2019-06-09T13:11:27Z</dcterms:created>
  <dcterms:modified xsi:type="dcterms:W3CDTF">2019-06-09T16:03:54Z</dcterms:modified>
</cp:coreProperties>
</file>