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6FFDB774_6F14_4B45_8C21_2F9DFC12FA62_.wvu.FilterData">Data!$B$1:$E$1015</definedName>
    <definedName hidden="1" localSheetId="2" name="Z_7C1E1014_A9F5_4E0F_AF6A_8959C406C335_.wvu.FilterData">Data!$B$1:$E$1015</definedName>
  </definedNames>
  <calcPr/>
  <customWorkbookViews>
    <customWorkbookView activeSheetId="0" maximized="1" tabRatio="600" windowHeight="0" windowWidth="0" guid="{6FFDB774-6F14-4B45-8C21-2F9DFC12FA62}" name="Filter 2"/>
    <customWorkbookView activeSheetId="0" maximized="1" tabRatio="600" windowHeight="0" windowWidth="0" guid="{7C1E1014-A9F5-4E0F-AF6A-8959C406C33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<sst xmlns="http://schemas.openxmlformats.org/spreadsheetml/2006/main" count="2064" uniqueCount="33">
  <si>
    <t>Timestamp</t>
  </si>
  <si>
    <t>Timepoint</t>
  </si>
  <si>
    <t>SG</t>
  </si>
  <si>
    <t>Temp</t>
  </si>
  <si>
    <t>Color</t>
  </si>
  <si>
    <t>Beer</t>
  </si>
  <si>
    <t>Comment</t>
  </si>
  <si>
    <t>BLACK</t>
  </si>
  <si>
    <t>Uncle Sams Cider 2</t>
  </si>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</sst>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812458550"/>
        <c:axId val="1354891241"/>
      </c:lineChart>
      <c:catAx>
        <c:axId val="18124585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4891241"/>
      </c:catAx>
      <c:valAx>
        <c:axId val="1354891241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2458550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792372572"/>
        <c:axId val="758386571"/>
      </c:lineChart>
      <c:catAx>
        <c:axId val="1792372572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758386571"/>
      </c:catAx>
      <c:valAx>
        <c:axId val="7583865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2372572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 t="s">
        <v>9</v>
      </c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43653.59553</v>
      </c>
      <c r="C2" s="17">
        <f>IFERROR(__xludf.DUMMYFUNCTION("""COMPUTED_VALUE"""),43666.0511094791)</f>
        <v>43666.05111</v>
      </c>
      <c r="D2" s="18">
        <f>IFERROR(__xludf.DUMMYFUNCTION("""COMPUTED_VALUE"""),1.004)</f>
        <v>1.004</v>
      </c>
      <c r="E2" s="19">
        <f>IFERROR(__xludf.DUMMYFUNCTION("""COMPUTED_VALUE"""),999.0)</f>
        <v>999</v>
      </c>
      <c r="F2" s="20" t="str">
        <f>IFERROR(__xludf.DUMMYFUNCTION("""COMPUTED_VALUE"""),"BLACK")</f>
        <v>BLACK</v>
      </c>
      <c r="G2" t="str">
        <f>IFERROR(__xludf.DUMMYFUNCTION("""COMPUTED_VALUE"""),"Uncle Sams Cider 2")</f>
        <v>Uncle Sams Cider 2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43666.05111</v>
      </c>
      <c r="C3" s="17">
        <f>IFERROR(__xludf.DUMMYFUNCTION("""COMPUTED_VALUE"""),43666.0132562384)</f>
        <v>43666.01326</v>
      </c>
      <c r="D3" s="23">
        <f>IFERROR(__xludf.DUMMYFUNCTION("""COMPUTED_VALUE"""),1.096)</f>
        <v>1.096</v>
      </c>
      <c r="E3" s="24">
        <f>IFERROR(__xludf.DUMMYFUNCTION("""COMPUTED_VALUE"""),74.0)</f>
        <v>74</v>
      </c>
      <c r="F3" s="20" t="str">
        <f>IFERROR(__xludf.DUMMYFUNCTION("""COMPUTED_VALUE"""),"BLACK")</f>
        <v>BLACK</v>
      </c>
      <c r="G3" t="str">
        <f>IFERROR(__xludf.DUMMYFUNCTION("""COMPUTED_VALUE"""),"Uncle Sams Cider 2")</f>
        <v>Uncle Sams Cider 2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IFERROR(__xludf.DUMMYFUNCTION("""COMPUTED_VALUE"""),43666.0028351967)</f>
        <v>43666.00284</v>
      </c>
      <c r="D4" s="23">
        <f>IFERROR(__xludf.DUMMYFUNCTION("""COMPUTED_VALUE"""),0.991)</f>
        <v>0.991</v>
      </c>
      <c r="E4" s="24">
        <f>IFERROR(__xludf.DUMMYFUNCTION("""COMPUTED_VALUE"""),74.0)</f>
        <v>74</v>
      </c>
      <c r="F4" s="27" t="str">
        <f>IFERROR(__xludf.DUMMYFUNCTION("""COMPUTED_VALUE"""),"BLACK")</f>
        <v>BLACK</v>
      </c>
      <c r="G4" s="28" t="str">
        <f>IFERROR(__xludf.DUMMYFUNCTION("""COMPUTED_VALUE"""),"Uncle Sams Cider 2")</f>
        <v>Uncle Sams Cider 2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IFERROR(__xludf.DUMMYFUNCTION("""COMPUTED_VALUE"""),43665.9811903124)</f>
        <v>43665.98119</v>
      </c>
      <c r="D5" s="23">
        <f>IFERROR(__xludf.DUMMYFUNCTION("""COMPUTED_VALUE"""),0.992)</f>
        <v>0.992</v>
      </c>
      <c r="E5" s="24">
        <f>IFERROR(__xludf.DUMMYFUNCTION("""COMPUTED_VALUE"""),74.0)</f>
        <v>74</v>
      </c>
      <c r="F5" s="27" t="str">
        <f>IFERROR(__xludf.DUMMYFUNCTION("""COMPUTED_VALUE"""),"BLACK")</f>
        <v>BLACK</v>
      </c>
      <c r="G5" s="28" t="str">
        <f>IFERROR(__xludf.DUMMYFUNCTION("""COMPUTED_VALUE"""),"Uncle Sams Cider 2")</f>
        <v>Uncle Sams Cider 2</v>
      </c>
      <c r="H5" s="27" t="str">
        <f>IFERROR(__xludf.DUMMYFUNCTION("""COMPUTED_VALUE"""),"")</f>
        <v/>
      </c>
    </row>
    <row r="6">
      <c r="A6" s="29" t="s">
        <v>16</v>
      </c>
      <c r="B6" s="30" t="s">
        <v>2</v>
      </c>
      <c r="C6" s="17">
        <f>IFERROR(__xludf.DUMMYFUNCTION("""COMPUTED_VALUE"""),43665.9707672453)</f>
        <v>43665.97077</v>
      </c>
      <c r="D6" s="23">
        <f>IFERROR(__xludf.DUMMYFUNCTION("""COMPUTED_VALUE"""),0.992)</f>
        <v>0.992</v>
      </c>
      <c r="E6" s="24">
        <f>IFERROR(__xludf.DUMMYFUNCTION("""COMPUTED_VALUE"""),74.0)</f>
        <v>74</v>
      </c>
      <c r="F6" s="27" t="str">
        <f>IFERROR(__xludf.DUMMYFUNCTION("""COMPUTED_VALUE"""),"BLACK")</f>
        <v>BLACK</v>
      </c>
      <c r="G6" s="28" t="str">
        <f>IFERROR(__xludf.DUMMYFUNCTION("""COMPUTED_VALUE"""),"Uncle Sams Cider 2")</f>
        <v>Uncle Sams Cider 2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IFERROR(__xludf.DUMMYFUNCTION("""COMPUTED_VALUE"""),43665.9603474189)</f>
        <v>43665.96035</v>
      </c>
      <c r="D7" s="23">
        <f>IFERROR(__xludf.DUMMYFUNCTION("""COMPUTED_VALUE"""),0.993)</f>
        <v>0.993</v>
      </c>
      <c r="E7" s="24">
        <f>IFERROR(__xludf.DUMMYFUNCTION("""COMPUTED_VALUE"""),74.0)</f>
        <v>74</v>
      </c>
      <c r="F7" s="27" t="str">
        <f>IFERROR(__xludf.DUMMYFUNCTION("""COMPUTED_VALUE"""),"BLACK")</f>
        <v>BLACK</v>
      </c>
      <c r="G7" s="28" t="str">
        <f>IFERROR(__xludf.DUMMYFUNCTION("""COMPUTED_VALUE"""),"Uncle Sams Cider 2")</f>
        <v>Uncle Sams Cider 2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1.004</v>
      </c>
      <c r="C8" s="17">
        <f>IFERROR(__xludf.DUMMYFUNCTION("""COMPUTED_VALUE"""),43665.9499255439)</f>
        <v>43665.94993</v>
      </c>
      <c r="D8" s="23">
        <f>IFERROR(__xludf.DUMMYFUNCTION("""COMPUTED_VALUE"""),0.993)</f>
        <v>0.993</v>
      </c>
      <c r="E8" s="24">
        <f>IFERROR(__xludf.DUMMYFUNCTION("""COMPUTED_VALUE"""),74.0)</f>
        <v>74</v>
      </c>
      <c r="F8" s="27" t="str">
        <f>IFERROR(__xludf.DUMMYFUNCTION("""COMPUTED_VALUE"""),"BLACK")</f>
        <v>BLACK</v>
      </c>
      <c r="G8" s="28" t="str">
        <f>IFERROR(__xludf.DUMMYFUNCTION("""COMPUTED_VALUE"""),"Uncle Sams Cider 2")</f>
        <v>Uncle Sams Cider 2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-0.01001453681</v>
      </c>
      <c r="C9" s="17">
        <f>IFERROR(__xludf.DUMMYFUNCTION("""COMPUTED_VALUE"""),43665.9394688657)</f>
        <v>43665.93947</v>
      </c>
      <c r="D9" s="23">
        <f>IFERROR(__xludf.DUMMYFUNCTION("""COMPUTED_VALUE"""),0.992)</f>
        <v>0.992</v>
      </c>
      <c r="E9" s="24">
        <f>IFERROR(__xludf.DUMMYFUNCTION("""COMPUTED_VALUE"""),74.0)</f>
        <v>74</v>
      </c>
      <c r="F9" s="27" t="str">
        <f>IFERROR(__xludf.DUMMYFUNCTION("""COMPUTED_VALUE"""),"BLACK")</f>
        <v>BLACK</v>
      </c>
      <c r="G9" s="28" t="str">
        <f>IFERROR(__xludf.DUMMYFUNCTION("""COMPUTED_VALUE"""),"Uncle Sams Cider 2")</f>
        <v>Uncle Sams Cider 2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12.45557652</v>
      </c>
      <c r="C10" s="17">
        <f>IFERROR(__xludf.DUMMYFUNCTION("""COMPUTED_VALUE"""),43665.9290492129)</f>
        <v>43665.92905</v>
      </c>
      <c r="D10" s="23">
        <f>IFERROR(__xludf.DUMMYFUNCTION("""COMPUTED_VALUE"""),0.993)</f>
        <v>0.993</v>
      </c>
      <c r="E10" s="19">
        <f>IFERROR(__xludf.DUMMYFUNCTION("""COMPUTED_VALUE"""),74.0)</f>
        <v>74</v>
      </c>
      <c r="F10" s="20" t="str">
        <f>IFERROR(__xludf.DUMMYFUNCTION("""COMPUTED_VALUE"""),"BLACK")</f>
        <v>BLACK</v>
      </c>
      <c r="G10" s="38" t="str">
        <f>IFERROR(__xludf.DUMMYFUNCTION("""COMPUTED_VALUE"""),"Uncle Sams Cider 2")</f>
        <v>Uncle Sams Cider 2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1.10587</v>
      </c>
      <c r="C11" s="17">
        <f>IFERROR(__xludf.DUMMYFUNCTION("""COMPUTED_VALUE"""),43665.9186168981)</f>
        <v>43665.91862</v>
      </c>
      <c r="D11" s="23">
        <f>IFERROR(__xludf.DUMMYFUNCTION("""COMPUTED_VALUE"""),0.993)</f>
        <v>0.993</v>
      </c>
      <c r="E11" s="19">
        <f>IFERROR(__xludf.DUMMYFUNCTION("""COMPUTED_VALUE"""),74.0)</f>
        <v>74</v>
      </c>
      <c r="F11" s="27" t="str">
        <f>IFERROR(__xludf.DUMMYFUNCTION("""COMPUTED_VALUE"""),"BLACK")</f>
        <v>BLACK</v>
      </c>
      <c r="G11" s="28" t="str">
        <f>IFERROR(__xludf.DUMMYFUNCTION("""COMPUTED_VALUE"""),"Uncle Sams Cider 2")</f>
        <v>Uncle Sams Cider 2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0.992</v>
      </c>
      <c r="C12" s="17">
        <f>IFERROR(__xludf.DUMMYFUNCTION("""COMPUTED_VALUE"""),43665.9081824074)</f>
        <v>43665.90818</v>
      </c>
      <c r="D12" s="23">
        <f>IFERROR(__xludf.DUMMYFUNCTION("""COMPUTED_VALUE"""),0.993)</f>
        <v>0.993</v>
      </c>
      <c r="E12" s="19">
        <f>IFERROR(__xludf.DUMMYFUNCTION("""COMPUTED_VALUE"""),74.0)</f>
        <v>74</v>
      </c>
      <c r="F12" s="27" t="str">
        <f>IFERROR(__xludf.DUMMYFUNCTION("""COMPUTED_VALUE"""),"BLACK")</f>
        <v>BLACK</v>
      </c>
      <c r="G12" s="28" t="str">
        <f>IFERROR(__xludf.DUMMYFUNCTION("""COMPUTED_VALUE"""),"Uncle Sams Cider 2")</f>
        <v>Uncle Sams Cider 2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IFERROR(__xludf.DUMMYFUNCTION("""COMPUTED_VALUE"""),43665.8977493171)</f>
        <v>43665.89775</v>
      </c>
      <c r="D13" s="23">
        <f>IFERROR(__xludf.DUMMYFUNCTION("""COMPUTED_VALUE"""),0.993)</f>
        <v>0.993</v>
      </c>
      <c r="E13" s="24">
        <f>IFERROR(__xludf.DUMMYFUNCTION("""COMPUTED_VALUE"""),74.0)</f>
        <v>74</v>
      </c>
      <c r="F13" s="27" t="str">
        <f>IFERROR(__xludf.DUMMYFUNCTION("""COMPUTED_VALUE"""),"BLACK")</f>
        <v>BLACK</v>
      </c>
      <c r="G13" s="28" t="str">
        <f>IFERROR(__xludf.DUMMYFUNCTION("""COMPUTED_VALUE"""),"Uncle Sams Cider 2")</f>
        <v>Uncle Sams Cider 2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999</v>
      </c>
      <c r="C14" s="17">
        <f>IFERROR(__xludf.DUMMYFUNCTION("""COMPUTED_VALUE"""),43665.8873287268)</f>
        <v>43665.88733</v>
      </c>
      <c r="D14" s="23">
        <f>IFERROR(__xludf.DUMMYFUNCTION("""COMPUTED_VALUE"""),0.993)</f>
        <v>0.993</v>
      </c>
      <c r="E14" s="24">
        <f>IFERROR(__xludf.DUMMYFUNCTION("""COMPUTED_VALUE"""),74.0)</f>
        <v>74</v>
      </c>
      <c r="F14" s="27" t="str">
        <f>IFERROR(__xludf.DUMMYFUNCTION("""COMPUTED_VALUE"""),"BLACK")</f>
        <v>BLACK</v>
      </c>
      <c r="G14" s="28" t="str">
        <f>IFERROR(__xludf.DUMMYFUNCTION("""COMPUTED_VALUE"""),"Uncle Sams Cider 2")</f>
        <v>Uncle Sams Cider 2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72.93786982</v>
      </c>
      <c r="C15" s="17">
        <f>IFERROR(__xludf.DUMMYFUNCTION("""COMPUTED_VALUE"""),43665.876896493)</f>
        <v>43665.8769</v>
      </c>
      <c r="D15" s="23">
        <f>IFERROR(__xludf.DUMMYFUNCTION("""COMPUTED_VALUE"""),0.993)</f>
        <v>0.993</v>
      </c>
      <c r="E15" s="24">
        <f>IFERROR(__xludf.DUMMYFUNCTION("""COMPUTED_VALUE"""),74.0)</f>
        <v>74</v>
      </c>
      <c r="F15" s="27" t="str">
        <f>IFERROR(__xludf.DUMMYFUNCTION("""COMPUTED_VALUE"""),"BLACK")</f>
        <v>BLACK</v>
      </c>
      <c r="G15" s="28" t="str">
        <f>IFERROR(__xludf.DUMMYFUNCTION("""COMPUTED_VALUE"""),"Uncle Sams Cider 2")</f>
        <v>Uncle Sams Cider 2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12.45557652</v>
      </c>
      <c r="C16" s="17">
        <f>IFERROR(__xludf.DUMMYFUNCTION("""COMPUTED_VALUE"""),43665.8664755439)</f>
        <v>43665.86648</v>
      </c>
      <c r="D16" s="23">
        <f>IFERROR(__xludf.DUMMYFUNCTION("""COMPUTED_VALUE"""),0.993)</f>
        <v>0.993</v>
      </c>
      <c r="E16" s="24">
        <f>IFERROR(__xludf.DUMMYFUNCTION("""COMPUTED_VALUE"""),74.0)</f>
        <v>74</v>
      </c>
      <c r="F16" s="27" t="str">
        <f>IFERROR(__xludf.DUMMYFUNCTION("""COMPUTED_VALUE"""),"BLACK")</f>
        <v>BLACK</v>
      </c>
      <c r="G16" s="28" t="str">
        <f>IFERROR(__xludf.DUMMYFUNCTION("""COMPUTED_VALUE"""),"Uncle Sams Cider 2")</f>
        <v>Uncle Sams Cider 2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74</v>
      </c>
      <c r="C17" s="45">
        <f>IFERROR(__xludf.DUMMYFUNCTION("""COMPUTED_VALUE"""),43665.8560418865)</f>
        <v>43665.85604</v>
      </c>
      <c r="D17" s="23">
        <f>IFERROR(__xludf.DUMMYFUNCTION("""COMPUTED_VALUE"""),0.993)</f>
        <v>0.993</v>
      </c>
      <c r="E17" s="24">
        <f>IFERROR(__xludf.DUMMYFUNCTION("""COMPUTED_VALUE"""),74.0)</f>
        <v>74</v>
      </c>
      <c r="F17" s="27" t="str">
        <f>IFERROR(__xludf.DUMMYFUNCTION("""COMPUTED_VALUE"""),"BLACK")</f>
        <v>BLACK</v>
      </c>
      <c r="G17" s="28" t="str">
        <f>IFERROR(__xludf.DUMMYFUNCTION("""COMPUTED_VALUE"""),"Uncle Sams Cider 2")</f>
        <v>Uncle Sams Cider 2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64</v>
      </c>
      <c r="C18" s="17">
        <f>IFERROR(__xludf.DUMMYFUNCTION("""COMPUTED_VALUE"""),43665.8455729166)</f>
        <v>43665.84557</v>
      </c>
      <c r="D18" s="23">
        <f>IFERROR(__xludf.DUMMYFUNCTION("""COMPUTED_VALUE"""),0.993)</f>
        <v>0.993</v>
      </c>
      <c r="E18" s="24">
        <f>IFERROR(__xludf.DUMMYFUNCTION("""COMPUTED_VALUE"""),74.0)</f>
        <v>74</v>
      </c>
      <c r="F18" s="27" t="str">
        <f>IFERROR(__xludf.DUMMYFUNCTION("""COMPUTED_VALUE"""),"BLACK")</f>
        <v>BLACK</v>
      </c>
      <c r="G18" s="28" t="str">
        <f>IFERROR(__xludf.DUMMYFUNCTION("""COMPUTED_VALUE"""),"Uncle Sams Cider 2")</f>
        <v>Uncle Sams Cider 2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IFERROR(__xludf.DUMMYFUNCTION("""COMPUTED_VALUE"""),43665.8351511921)</f>
        <v>43665.83515</v>
      </c>
      <c r="D19" s="23">
        <f>IFERROR(__xludf.DUMMYFUNCTION("""COMPUTED_VALUE"""),0.992)</f>
        <v>0.992</v>
      </c>
      <c r="E19" s="24">
        <f>IFERROR(__xludf.DUMMYFUNCTION("""COMPUTED_VALUE"""),74.0)</f>
        <v>74</v>
      </c>
      <c r="F19" s="27" t="str">
        <f>IFERROR(__xludf.DUMMYFUNCTION("""COMPUTED_VALUE"""),"BLACK")</f>
        <v>BLACK</v>
      </c>
      <c r="G19" s="28" t="str">
        <f>IFERROR(__xludf.DUMMYFUNCTION("""COMPUTED_VALUE"""),"Uncle Sams Cider 2")</f>
        <v>Uncle Sams Cider 2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0.9622178143</v>
      </c>
      <c r="C20" s="17">
        <f>IFERROR(__xludf.DUMMYFUNCTION("""COMPUTED_VALUE"""),43665.8247172685)</f>
        <v>43665.82472</v>
      </c>
      <c r="D20" s="23">
        <f>IFERROR(__xludf.DUMMYFUNCTION("""COMPUTED_VALUE"""),0.992)</f>
        <v>0.992</v>
      </c>
      <c r="E20" s="24">
        <f>IFERROR(__xludf.DUMMYFUNCTION("""COMPUTED_VALUE"""),74.0)</f>
        <v>74</v>
      </c>
      <c r="F20" s="27" t="str">
        <f>IFERROR(__xludf.DUMMYFUNCTION("""COMPUTED_VALUE"""),"BLACK")</f>
        <v>BLACK</v>
      </c>
      <c r="G20" s="28" t="str">
        <f>IFERROR(__xludf.DUMMYFUNCTION("""COMPUTED_VALUE"""),"Uncle Sams Cider 2")</f>
        <v>Uncle Sams Cider 2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0.133704375</v>
      </c>
      <c r="C21" s="17">
        <f>IFERROR(__xludf.DUMMYFUNCTION("""COMPUTED_VALUE"""),43665.8142953819)</f>
        <v>43665.8143</v>
      </c>
      <c r="D21" s="23">
        <f>IFERROR(__xludf.DUMMYFUNCTION("""COMPUTED_VALUE"""),0.992)</f>
        <v>0.992</v>
      </c>
      <c r="E21" s="24">
        <f>IFERROR(__xludf.DUMMYFUNCTION("""COMPUTED_VALUE"""),74.0)</f>
        <v>74</v>
      </c>
      <c r="F21" s="27" t="str">
        <f>IFERROR(__xludf.DUMMYFUNCTION("""COMPUTED_VALUE"""),"BLACK")</f>
        <v>BLACK</v>
      </c>
      <c r="G21" s="28" t="str">
        <f>IFERROR(__xludf.DUMMYFUNCTION("""COMPUTED_VALUE"""),"Uncle Sams Cider 2")</f>
        <v>Uncle Sams Cider 2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IFERROR(__xludf.DUMMYFUNCTION("""COMPUTED_VALUE"""),43665.803863287)</f>
        <v>43665.80386</v>
      </c>
      <c r="D22" s="23">
        <f>IFERROR(__xludf.DUMMYFUNCTION("""COMPUTED_VALUE"""),0.993)</f>
        <v>0.993</v>
      </c>
      <c r="E22" s="24">
        <f>IFERROR(__xludf.DUMMYFUNCTION("""COMPUTED_VALUE"""),74.0)</f>
        <v>74</v>
      </c>
      <c r="F22" s="27" t="str">
        <f>IFERROR(__xludf.DUMMYFUNCTION("""COMPUTED_VALUE"""),"BLACK")</f>
        <v>BLACK</v>
      </c>
      <c r="G22" s="28" t="str">
        <f>IFERROR(__xludf.DUMMYFUNCTION("""COMPUTED_VALUE"""),"Uncle Sams Cider 2")</f>
        <v>Uncle Sams Cider 2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IFERROR(__xludf.DUMMYFUNCTION("""COMPUTED_VALUE"""),43665.7934410069)</f>
        <v>43665.79344</v>
      </c>
      <c r="D23" s="23">
        <f>IFERROR(__xludf.DUMMYFUNCTION("""COMPUTED_VALUE"""),0.992)</f>
        <v>0.992</v>
      </c>
      <c r="E23" s="24">
        <f>IFERROR(__xludf.DUMMYFUNCTION("""COMPUTED_VALUE"""),74.0)</f>
        <v>74</v>
      </c>
      <c r="F23" s="27" t="str">
        <f>IFERROR(__xludf.DUMMYFUNCTION("""COMPUTED_VALUE"""),"BLACK")</f>
        <v>BLACK</v>
      </c>
      <c r="G23" s="28" t="str">
        <f>IFERROR(__xludf.DUMMYFUNCTION("""COMPUTED_VALUE"""),"Uncle Sams Cider 2")</f>
        <v>Uncle Sams Cider 2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IFERROR(__xludf.DUMMYFUNCTION("""COMPUTED_VALUE"""),43665.78302)</f>
        <v>43665.78302</v>
      </c>
      <c r="D24" s="23">
        <f>IFERROR(__xludf.DUMMYFUNCTION("""COMPUTED_VALUE"""),0.992)</f>
        <v>0.992</v>
      </c>
      <c r="E24" s="24">
        <f>IFERROR(__xludf.DUMMYFUNCTION("""COMPUTED_VALUE"""),74.0)</f>
        <v>74</v>
      </c>
      <c r="F24" s="27" t="str">
        <f>IFERROR(__xludf.DUMMYFUNCTION("""COMPUTED_VALUE"""),"BLACK")</f>
        <v>BLACK</v>
      </c>
      <c r="G24" s="28" t="str">
        <f>IFERROR(__xludf.DUMMYFUNCTION("""COMPUTED_VALUE"""),"Uncle Sams Cider 2")</f>
        <v>Uncle Sams Cider 2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IFERROR(__xludf.DUMMYFUNCTION("""COMPUTED_VALUE"""),43665.7725860185)</f>
        <v>43665.77259</v>
      </c>
      <c r="D25" s="23">
        <f>IFERROR(__xludf.DUMMYFUNCTION("""COMPUTED_VALUE"""),0.993)</f>
        <v>0.993</v>
      </c>
      <c r="E25" s="24">
        <f>IFERROR(__xludf.DUMMYFUNCTION("""COMPUTED_VALUE"""),74.0)</f>
        <v>74</v>
      </c>
      <c r="F25" s="27" t="str">
        <f>IFERROR(__xludf.DUMMYFUNCTION("""COMPUTED_VALUE"""),"BLACK")</f>
        <v>BLACK</v>
      </c>
      <c r="G25" s="28" t="str">
        <f>IFERROR(__xludf.DUMMYFUNCTION("""COMPUTED_VALUE"""),"Uncle Sams Cider 2")</f>
        <v>Uncle Sams Cider 2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IFERROR(__xludf.DUMMYFUNCTION("""COMPUTED_VALUE"""),43665.7621523958)</f>
        <v>43665.76215</v>
      </c>
      <c r="D26" s="23">
        <f>IFERROR(__xludf.DUMMYFUNCTION("""COMPUTED_VALUE"""),0.993)</f>
        <v>0.993</v>
      </c>
      <c r="E26" s="24">
        <f>IFERROR(__xludf.DUMMYFUNCTION("""COMPUTED_VALUE"""),74.0)</f>
        <v>74</v>
      </c>
      <c r="F26" s="27" t="str">
        <f>IFERROR(__xludf.DUMMYFUNCTION("""COMPUTED_VALUE"""),"BLACK")</f>
        <v>BLACK</v>
      </c>
      <c r="G26" s="28" t="str">
        <f>IFERROR(__xludf.DUMMYFUNCTION("""COMPUTED_VALUE"""),"Uncle Sams Cider 2")</f>
        <v>Uncle Sams Cider 2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IFERROR(__xludf.DUMMYFUNCTION("""COMPUTED_VALUE"""),43665.751706412)</f>
        <v>43665.75171</v>
      </c>
      <c r="D27" s="23">
        <f>IFERROR(__xludf.DUMMYFUNCTION("""COMPUTED_VALUE"""),0.992)</f>
        <v>0.992</v>
      </c>
      <c r="E27" s="24">
        <f>IFERROR(__xludf.DUMMYFUNCTION("""COMPUTED_VALUE"""),74.0)</f>
        <v>74</v>
      </c>
      <c r="F27" s="27" t="str">
        <f>IFERROR(__xludf.DUMMYFUNCTION("""COMPUTED_VALUE"""),"BLACK")</f>
        <v>BLACK</v>
      </c>
      <c r="G27" s="28" t="str">
        <f>IFERROR(__xludf.DUMMYFUNCTION("""COMPUTED_VALUE"""),"Uncle Sams Cider 2")</f>
        <v>Uncle Sams Cider 2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IFERROR(__xludf.DUMMYFUNCTION("""COMPUTED_VALUE"""),43665.7412738194)</f>
        <v>43665.74127</v>
      </c>
      <c r="D28" s="23">
        <f>IFERROR(__xludf.DUMMYFUNCTION("""COMPUTED_VALUE"""),0.992)</f>
        <v>0.992</v>
      </c>
      <c r="E28" s="24">
        <f>IFERROR(__xludf.DUMMYFUNCTION("""COMPUTED_VALUE"""),74.0)</f>
        <v>74</v>
      </c>
      <c r="F28" s="27" t="str">
        <f>IFERROR(__xludf.DUMMYFUNCTION("""COMPUTED_VALUE"""),"BLACK")</f>
        <v>BLACK</v>
      </c>
      <c r="G28" s="28" t="str">
        <f>IFERROR(__xludf.DUMMYFUNCTION("""COMPUTED_VALUE"""),"Uncle Sams Cider 2")</f>
        <v>Uncle Sams Cider 2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IFERROR(__xludf.DUMMYFUNCTION("""COMPUTED_VALUE"""),43665.7308432175)</f>
        <v>43665.73084</v>
      </c>
      <c r="D29" s="23">
        <f>IFERROR(__xludf.DUMMYFUNCTION("""COMPUTED_VALUE"""),0.993)</f>
        <v>0.993</v>
      </c>
      <c r="E29" s="24">
        <f>IFERROR(__xludf.DUMMYFUNCTION("""COMPUTED_VALUE"""),74.0)</f>
        <v>74</v>
      </c>
      <c r="F29" s="27" t="str">
        <f>IFERROR(__xludf.DUMMYFUNCTION("""COMPUTED_VALUE"""),"BLACK")</f>
        <v>BLACK</v>
      </c>
      <c r="G29" s="28" t="str">
        <f>IFERROR(__xludf.DUMMYFUNCTION("""COMPUTED_VALUE"""),"Uncle Sams Cider 2")</f>
        <v>Uncle Sams Cider 2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IFERROR(__xludf.DUMMYFUNCTION("""COMPUTED_VALUE"""),43665.7204215393)</f>
        <v>43665.72042</v>
      </c>
      <c r="D30" s="23">
        <f>IFERROR(__xludf.DUMMYFUNCTION("""COMPUTED_VALUE"""),0.993)</f>
        <v>0.993</v>
      </c>
      <c r="E30" s="24">
        <f>IFERROR(__xludf.DUMMYFUNCTION("""COMPUTED_VALUE"""),74.0)</f>
        <v>74</v>
      </c>
      <c r="F30" s="27" t="str">
        <f>IFERROR(__xludf.DUMMYFUNCTION("""COMPUTED_VALUE"""),"BLACK")</f>
        <v>BLACK</v>
      </c>
      <c r="G30" s="28" t="str">
        <f>IFERROR(__xludf.DUMMYFUNCTION("""COMPUTED_VALUE"""),"Uncle Sams Cider 2")</f>
        <v>Uncle Sams Cider 2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IFERROR(__xludf.DUMMYFUNCTION("""COMPUTED_VALUE"""),43665.7100012962)</f>
        <v>43665.71</v>
      </c>
      <c r="D31" s="23">
        <f>IFERROR(__xludf.DUMMYFUNCTION("""COMPUTED_VALUE"""),0.992)</f>
        <v>0.992</v>
      </c>
      <c r="E31" s="24">
        <f>IFERROR(__xludf.DUMMYFUNCTION("""COMPUTED_VALUE"""),74.0)</f>
        <v>74</v>
      </c>
      <c r="F31" s="27" t="str">
        <f>IFERROR(__xludf.DUMMYFUNCTION("""COMPUTED_VALUE"""),"BLACK")</f>
        <v>BLACK</v>
      </c>
      <c r="G31" s="28" t="str">
        <f>IFERROR(__xludf.DUMMYFUNCTION("""COMPUTED_VALUE"""),"Uncle Sams Cider 2")</f>
        <v>Uncle Sams Cider 2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IFERROR(__xludf.DUMMYFUNCTION("""COMPUTED_VALUE"""),43665.6995798148)</f>
        <v>43665.69958</v>
      </c>
      <c r="D32" s="23">
        <f>IFERROR(__xludf.DUMMYFUNCTION("""COMPUTED_VALUE"""),0.993)</f>
        <v>0.993</v>
      </c>
      <c r="E32" s="24">
        <f>IFERROR(__xludf.DUMMYFUNCTION("""COMPUTED_VALUE"""),74.0)</f>
        <v>74</v>
      </c>
      <c r="F32" s="27" t="str">
        <f>IFERROR(__xludf.DUMMYFUNCTION("""COMPUTED_VALUE"""),"BLACK")</f>
        <v>BLACK</v>
      </c>
      <c r="G32" s="28" t="str">
        <f>IFERROR(__xludf.DUMMYFUNCTION("""COMPUTED_VALUE"""),"Uncle Sams Cider 2")</f>
        <v>Uncle Sams Cider 2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IFERROR(__xludf.DUMMYFUNCTION("""COMPUTED_VALUE"""),43665.689148449)</f>
        <v>43665.68915</v>
      </c>
      <c r="D33" s="23">
        <f>IFERROR(__xludf.DUMMYFUNCTION("""COMPUTED_VALUE"""),0.993)</f>
        <v>0.993</v>
      </c>
      <c r="E33" s="24">
        <f>IFERROR(__xludf.DUMMYFUNCTION("""COMPUTED_VALUE"""),74.0)</f>
        <v>74</v>
      </c>
      <c r="F33" s="27" t="str">
        <f>IFERROR(__xludf.DUMMYFUNCTION("""COMPUTED_VALUE"""),"BLACK")</f>
        <v>BLACK</v>
      </c>
      <c r="G33" s="28" t="str">
        <f>IFERROR(__xludf.DUMMYFUNCTION("""COMPUTED_VALUE"""),"Uncle Sams Cider 2")</f>
        <v>Uncle Sams Cider 2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IFERROR(__xludf.DUMMYFUNCTION("""COMPUTED_VALUE"""),43665.6787168287)</f>
        <v>43665.67872</v>
      </c>
      <c r="D34" s="23">
        <f>IFERROR(__xludf.DUMMYFUNCTION("""COMPUTED_VALUE"""),0.993)</f>
        <v>0.993</v>
      </c>
      <c r="E34" s="24">
        <f>IFERROR(__xludf.DUMMYFUNCTION("""COMPUTED_VALUE"""),74.0)</f>
        <v>74</v>
      </c>
      <c r="F34" s="27" t="str">
        <f>IFERROR(__xludf.DUMMYFUNCTION("""COMPUTED_VALUE"""),"BLACK")</f>
        <v>BLACK</v>
      </c>
      <c r="G34" s="28" t="str">
        <f>IFERROR(__xludf.DUMMYFUNCTION("""COMPUTED_VALUE"""),"Uncle Sams Cider 2")</f>
        <v>Uncle Sams Cider 2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IFERROR(__xludf.DUMMYFUNCTION("""COMPUTED_VALUE"""),43665.6682942476)</f>
        <v>43665.66829</v>
      </c>
      <c r="D35" s="23">
        <f>IFERROR(__xludf.DUMMYFUNCTION("""COMPUTED_VALUE"""),0.993)</f>
        <v>0.993</v>
      </c>
      <c r="E35" s="24">
        <f>IFERROR(__xludf.DUMMYFUNCTION("""COMPUTED_VALUE"""),74.0)</f>
        <v>74</v>
      </c>
      <c r="F35" s="27" t="str">
        <f>IFERROR(__xludf.DUMMYFUNCTION("""COMPUTED_VALUE"""),"BLACK")</f>
        <v>BLACK</v>
      </c>
      <c r="G35" s="28" t="str">
        <f>IFERROR(__xludf.DUMMYFUNCTION("""COMPUTED_VALUE"""),"Uncle Sams Cider 2")</f>
        <v>Uncle Sams Cider 2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IFERROR(__xludf.DUMMYFUNCTION("""COMPUTED_VALUE"""),43665.6578614583)</f>
        <v>43665.65786</v>
      </c>
      <c r="D36" s="23">
        <f>IFERROR(__xludf.DUMMYFUNCTION("""COMPUTED_VALUE"""),0.993)</f>
        <v>0.993</v>
      </c>
      <c r="E36" s="24">
        <f>IFERROR(__xludf.DUMMYFUNCTION("""COMPUTED_VALUE"""),74.0)</f>
        <v>74</v>
      </c>
      <c r="F36" s="27" t="str">
        <f>IFERROR(__xludf.DUMMYFUNCTION("""COMPUTED_VALUE"""),"BLACK")</f>
        <v>BLACK</v>
      </c>
      <c r="G36" s="28" t="str">
        <f>IFERROR(__xludf.DUMMYFUNCTION("""COMPUTED_VALUE"""),"Uncle Sams Cider 2")</f>
        <v>Uncle Sams Cider 2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IFERROR(__xludf.DUMMYFUNCTION("""COMPUTED_VALUE"""),43665.6474162615)</f>
        <v>43665.64742</v>
      </c>
      <c r="D37" s="23">
        <f>IFERROR(__xludf.DUMMYFUNCTION("""COMPUTED_VALUE"""),0.993)</f>
        <v>0.993</v>
      </c>
      <c r="E37" s="24">
        <f>IFERROR(__xludf.DUMMYFUNCTION("""COMPUTED_VALUE"""),74.0)</f>
        <v>74</v>
      </c>
      <c r="F37" s="27" t="str">
        <f>IFERROR(__xludf.DUMMYFUNCTION("""COMPUTED_VALUE"""),"BLACK")</f>
        <v>BLACK</v>
      </c>
      <c r="G37" s="28" t="str">
        <f>IFERROR(__xludf.DUMMYFUNCTION("""COMPUTED_VALUE"""),"Uncle Sams Cider 2")</f>
        <v>Uncle Sams Cider 2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IFERROR(__xludf.DUMMYFUNCTION("""COMPUTED_VALUE"""),43665.6369733217)</f>
        <v>43665.63697</v>
      </c>
      <c r="D38" s="23">
        <f>IFERROR(__xludf.DUMMYFUNCTION("""COMPUTED_VALUE"""),0.993)</f>
        <v>0.993</v>
      </c>
      <c r="E38" s="24">
        <f>IFERROR(__xludf.DUMMYFUNCTION("""COMPUTED_VALUE"""),74.0)</f>
        <v>74</v>
      </c>
      <c r="F38" s="27" t="str">
        <f>IFERROR(__xludf.DUMMYFUNCTION("""COMPUTED_VALUE"""),"BLACK")</f>
        <v>BLACK</v>
      </c>
      <c r="G38" s="28" t="str">
        <f>IFERROR(__xludf.DUMMYFUNCTION("""COMPUTED_VALUE"""),"Uncle Sams Cider 2")</f>
        <v>Uncle Sams Cider 2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IFERROR(__xludf.DUMMYFUNCTION("""COMPUTED_VALUE"""),43665.6265530671)</f>
        <v>43665.62655</v>
      </c>
      <c r="D39" s="23">
        <f>IFERROR(__xludf.DUMMYFUNCTION("""COMPUTED_VALUE"""),0.993)</f>
        <v>0.993</v>
      </c>
      <c r="E39" s="24">
        <f>IFERROR(__xludf.DUMMYFUNCTION("""COMPUTED_VALUE"""),74.0)</f>
        <v>74</v>
      </c>
      <c r="F39" s="27" t="str">
        <f>IFERROR(__xludf.DUMMYFUNCTION("""COMPUTED_VALUE"""),"BLACK")</f>
        <v>BLACK</v>
      </c>
      <c r="G39" s="28" t="str">
        <f>IFERROR(__xludf.DUMMYFUNCTION("""COMPUTED_VALUE"""),"Uncle Sams Cider 2")</f>
        <v>Uncle Sams Cider 2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IFERROR(__xludf.DUMMYFUNCTION("""COMPUTED_VALUE"""),43665.6161311574)</f>
        <v>43665.61613</v>
      </c>
      <c r="D40" s="23">
        <f>IFERROR(__xludf.DUMMYFUNCTION("""COMPUTED_VALUE"""),0.993)</f>
        <v>0.993</v>
      </c>
      <c r="E40" s="24">
        <f>IFERROR(__xludf.DUMMYFUNCTION("""COMPUTED_VALUE"""),74.0)</f>
        <v>74</v>
      </c>
      <c r="F40" s="27" t="str">
        <f>IFERROR(__xludf.DUMMYFUNCTION("""COMPUTED_VALUE"""),"BLACK")</f>
        <v>BLACK</v>
      </c>
      <c r="G40" s="28" t="str">
        <f>IFERROR(__xludf.DUMMYFUNCTION("""COMPUTED_VALUE"""),"Uncle Sams Cider 2")</f>
        <v>Uncle Sams Cider 2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IFERROR(__xludf.DUMMYFUNCTION("""COMPUTED_VALUE"""),43665.6056851967)</f>
        <v>43665.60569</v>
      </c>
      <c r="D41" s="23">
        <f>IFERROR(__xludf.DUMMYFUNCTION("""COMPUTED_VALUE"""),0.993)</f>
        <v>0.993</v>
      </c>
      <c r="E41" s="24">
        <f>IFERROR(__xludf.DUMMYFUNCTION("""COMPUTED_VALUE"""),74.0)</f>
        <v>74</v>
      </c>
      <c r="F41" s="27" t="str">
        <f>IFERROR(__xludf.DUMMYFUNCTION("""COMPUTED_VALUE"""),"BLACK")</f>
        <v>BLACK</v>
      </c>
      <c r="G41" s="28" t="str">
        <f>IFERROR(__xludf.DUMMYFUNCTION("""COMPUTED_VALUE"""),"Uncle Sams Cider 2")</f>
        <v>Uncle Sams Cider 2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IFERROR(__xludf.DUMMYFUNCTION("""COMPUTED_VALUE"""),43665.5952636921)</f>
        <v>43665.59526</v>
      </c>
      <c r="D42" s="23">
        <f>IFERROR(__xludf.DUMMYFUNCTION("""COMPUTED_VALUE"""),0.993)</f>
        <v>0.993</v>
      </c>
      <c r="E42" s="24">
        <f>IFERROR(__xludf.DUMMYFUNCTION("""COMPUTED_VALUE"""),74.0)</f>
        <v>74</v>
      </c>
      <c r="F42" s="27" t="str">
        <f>IFERROR(__xludf.DUMMYFUNCTION("""COMPUTED_VALUE"""),"BLACK")</f>
        <v>BLACK</v>
      </c>
      <c r="G42" s="28" t="str">
        <f>IFERROR(__xludf.DUMMYFUNCTION("""COMPUTED_VALUE"""),"Uncle Sams Cider 2")</f>
        <v>Uncle Sams Cider 2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IFERROR(__xludf.DUMMYFUNCTION("""COMPUTED_VALUE"""),43665.5848417939)</f>
        <v>43665.58484</v>
      </c>
      <c r="D43" s="23">
        <f>IFERROR(__xludf.DUMMYFUNCTION("""COMPUTED_VALUE"""),0.993)</f>
        <v>0.993</v>
      </c>
      <c r="E43" s="24">
        <f>IFERROR(__xludf.DUMMYFUNCTION("""COMPUTED_VALUE"""),74.0)</f>
        <v>74</v>
      </c>
      <c r="F43" s="27" t="str">
        <f>IFERROR(__xludf.DUMMYFUNCTION("""COMPUTED_VALUE"""),"BLACK")</f>
        <v>BLACK</v>
      </c>
      <c r="G43" s="28" t="str">
        <f>IFERROR(__xludf.DUMMYFUNCTION("""COMPUTED_VALUE"""),"Uncle Sams Cider 2")</f>
        <v>Uncle Sams Cider 2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IFERROR(__xludf.DUMMYFUNCTION("""COMPUTED_VALUE"""),43665.5743968402)</f>
        <v>43665.5744</v>
      </c>
      <c r="D44" s="23">
        <f>IFERROR(__xludf.DUMMYFUNCTION("""COMPUTED_VALUE"""),0.993)</f>
        <v>0.993</v>
      </c>
      <c r="E44" s="24">
        <f>IFERROR(__xludf.DUMMYFUNCTION("""COMPUTED_VALUE"""),74.0)</f>
        <v>74</v>
      </c>
      <c r="F44" s="27" t="str">
        <f>IFERROR(__xludf.DUMMYFUNCTION("""COMPUTED_VALUE"""),"BLACK")</f>
        <v>BLACK</v>
      </c>
      <c r="G44" s="28" t="str">
        <f>IFERROR(__xludf.DUMMYFUNCTION("""COMPUTED_VALUE"""),"Uncle Sams Cider 2")</f>
        <v>Uncle Sams Cider 2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IFERROR(__xludf.DUMMYFUNCTION("""COMPUTED_VALUE"""),43665.5639525347)</f>
        <v>43665.56395</v>
      </c>
      <c r="D45" s="23">
        <f>IFERROR(__xludf.DUMMYFUNCTION("""COMPUTED_VALUE"""),0.993)</f>
        <v>0.993</v>
      </c>
      <c r="E45" s="24">
        <f>IFERROR(__xludf.DUMMYFUNCTION("""COMPUTED_VALUE"""),74.0)</f>
        <v>74</v>
      </c>
      <c r="F45" s="27" t="str">
        <f>IFERROR(__xludf.DUMMYFUNCTION("""COMPUTED_VALUE"""),"BLACK")</f>
        <v>BLACK</v>
      </c>
      <c r="G45" s="28" t="str">
        <f>IFERROR(__xludf.DUMMYFUNCTION("""COMPUTED_VALUE"""),"Uncle Sams Cider 2")</f>
        <v>Uncle Sams Cider 2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IFERROR(__xludf.DUMMYFUNCTION("""COMPUTED_VALUE"""),43665.5535174884)</f>
        <v>43665.55352</v>
      </c>
      <c r="D46" s="23">
        <f>IFERROR(__xludf.DUMMYFUNCTION("""COMPUTED_VALUE"""),0.993)</f>
        <v>0.993</v>
      </c>
      <c r="E46" s="24">
        <f>IFERROR(__xludf.DUMMYFUNCTION("""COMPUTED_VALUE"""),74.0)</f>
        <v>74</v>
      </c>
      <c r="F46" s="27" t="str">
        <f>IFERROR(__xludf.DUMMYFUNCTION("""COMPUTED_VALUE"""),"BLACK")</f>
        <v>BLACK</v>
      </c>
      <c r="G46" s="28" t="str">
        <f>IFERROR(__xludf.DUMMYFUNCTION("""COMPUTED_VALUE"""),"Uncle Sams Cider 2")</f>
        <v>Uncle Sams Cider 2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IFERROR(__xludf.DUMMYFUNCTION("""COMPUTED_VALUE"""),43665.5430867476)</f>
        <v>43665.54309</v>
      </c>
      <c r="D47" s="23">
        <f>IFERROR(__xludf.DUMMYFUNCTION("""COMPUTED_VALUE"""),0.993)</f>
        <v>0.993</v>
      </c>
      <c r="E47" s="24">
        <f>IFERROR(__xludf.DUMMYFUNCTION("""COMPUTED_VALUE"""),74.0)</f>
        <v>74</v>
      </c>
      <c r="F47" s="27" t="str">
        <f>IFERROR(__xludf.DUMMYFUNCTION("""COMPUTED_VALUE"""),"BLACK")</f>
        <v>BLACK</v>
      </c>
      <c r="G47" s="28" t="str">
        <f>IFERROR(__xludf.DUMMYFUNCTION("""COMPUTED_VALUE"""),"Uncle Sams Cider 2")</f>
        <v>Uncle Sams Cider 2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IFERROR(__xludf.DUMMYFUNCTION("""COMPUTED_VALUE"""),43665.5326671412)</f>
        <v>43665.53267</v>
      </c>
      <c r="D48" s="23">
        <f>IFERROR(__xludf.DUMMYFUNCTION("""COMPUTED_VALUE"""),0.993)</f>
        <v>0.993</v>
      </c>
      <c r="E48" s="24">
        <f>IFERROR(__xludf.DUMMYFUNCTION("""COMPUTED_VALUE"""),74.0)</f>
        <v>74</v>
      </c>
      <c r="F48" s="27" t="str">
        <f>IFERROR(__xludf.DUMMYFUNCTION("""COMPUTED_VALUE"""),"BLACK")</f>
        <v>BLACK</v>
      </c>
      <c r="G48" s="28" t="str">
        <f>IFERROR(__xludf.DUMMYFUNCTION("""COMPUTED_VALUE"""),"Uncle Sams Cider 2")</f>
        <v>Uncle Sams Cider 2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IFERROR(__xludf.DUMMYFUNCTION("""COMPUTED_VALUE"""),43665.5222329398)</f>
        <v>43665.52223</v>
      </c>
      <c r="D49" s="23">
        <f>IFERROR(__xludf.DUMMYFUNCTION("""COMPUTED_VALUE"""),0.993)</f>
        <v>0.993</v>
      </c>
      <c r="E49" s="24">
        <f>IFERROR(__xludf.DUMMYFUNCTION("""COMPUTED_VALUE"""),74.0)</f>
        <v>74</v>
      </c>
      <c r="F49" s="27" t="str">
        <f>IFERROR(__xludf.DUMMYFUNCTION("""COMPUTED_VALUE"""),"BLACK")</f>
        <v>BLACK</v>
      </c>
      <c r="G49" s="28" t="str">
        <f>IFERROR(__xludf.DUMMYFUNCTION("""COMPUTED_VALUE"""),"Uncle Sams Cider 2")</f>
        <v>Uncle Sams Cider 2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IFERROR(__xludf.DUMMYFUNCTION("""COMPUTED_VALUE"""),43665.5117881712)</f>
        <v>43665.51179</v>
      </c>
      <c r="D50" s="23">
        <f>IFERROR(__xludf.DUMMYFUNCTION("""COMPUTED_VALUE"""),0.993)</f>
        <v>0.993</v>
      </c>
      <c r="E50" s="24">
        <f>IFERROR(__xludf.DUMMYFUNCTION("""COMPUTED_VALUE"""),74.0)</f>
        <v>74</v>
      </c>
      <c r="F50" s="27" t="str">
        <f>IFERROR(__xludf.DUMMYFUNCTION("""COMPUTED_VALUE"""),"BLACK")</f>
        <v>BLACK</v>
      </c>
      <c r="G50" s="28" t="str">
        <f>IFERROR(__xludf.DUMMYFUNCTION("""COMPUTED_VALUE"""),"Uncle Sams Cider 2")</f>
        <v>Uncle Sams Cider 2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IFERROR(__xludf.DUMMYFUNCTION("""COMPUTED_VALUE"""),43665.5013090625)</f>
        <v>43665.50131</v>
      </c>
      <c r="D51" s="23">
        <f>IFERROR(__xludf.DUMMYFUNCTION("""COMPUTED_VALUE"""),0.993)</f>
        <v>0.993</v>
      </c>
      <c r="E51" s="24">
        <f>IFERROR(__xludf.DUMMYFUNCTION("""COMPUTED_VALUE"""),74.0)</f>
        <v>74</v>
      </c>
      <c r="F51" s="27" t="str">
        <f>IFERROR(__xludf.DUMMYFUNCTION("""COMPUTED_VALUE"""),"BLACK")</f>
        <v>BLACK</v>
      </c>
      <c r="G51" s="28" t="str">
        <f>IFERROR(__xludf.DUMMYFUNCTION("""COMPUTED_VALUE"""),"Uncle Sams Cider 2")</f>
        <v>Uncle Sams Cider 2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IFERROR(__xludf.DUMMYFUNCTION("""COMPUTED_VALUE"""),43665.4908412152)</f>
        <v>43665.49084</v>
      </c>
      <c r="D52" s="23">
        <f>IFERROR(__xludf.DUMMYFUNCTION("""COMPUTED_VALUE"""),0.993)</f>
        <v>0.993</v>
      </c>
      <c r="E52" s="24">
        <f>IFERROR(__xludf.DUMMYFUNCTION("""COMPUTED_VALUE"""),74.0)</f>
        <v>74</v>
      </c>
      <c r="F52" s="27" t="str">
        <f>IFERROR(__xludf.DUMMYFUNCTION("""COMPUTED_VALUE"""),"BLACK")</f>
        <v>BLACK</v>
      </c>
      <c r="G52" s="28" t="str">
        <f>IFERROR(__xludf.DUMMYFUNCTION("""COMPUTED_VALUE"""),"Uncle Sams Cider 2")</f>
        <v>Uncle Sams Cider 2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IFERROR(__xludf.DUMMYFUNCTION("""COMPUTED_VALUE"""),43665.4803965856)</f>
        <v>43665.4804</v>
      </c>
      <c r="D53" s="23">
        <f>IFERROR(__xludf.DUMMYFUNCTION("""COMPUTED_VALUE"""),0.993)</f>
        <v>0.993</v>
      </c>
      <c r="E53" s="24">
        <f>IFERROR(__xludf.DUMMYFUNCTION("""COMPUTED_VALUE"""),74.0)</f>
        <v>74</v>
      </c>
      <c r="F53" s="27" t="str">
        <f>IFERROR(__xludf.DUMMYFUNCTION("""COMPUTED_VALUE"""),"BLACK")</f>
        <v>BLACK</v>
      </c>
      <c r="G53" s="28" t="str">
        <f>IFERROR(__xludf.DUMMYFUNCTION("""COMPUTED_VALUE"""),"Uncle Sams Cider 2")</f>
        <v>Uncle Sams Cider 2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IFERROR(__xludf.DUMMYFUNCTION("""COMPUTED_VALUE"""),43665.4699390509)</f>
        <v>43665.46994</v>
      </c>
      <c r="D54" s="23">
        <f>IFERROR(__xludf.DUMMYFUNCTION("""COMPUTED_VALUE"""),0.993)</f>
        <v>0.993</v>
      </c>
      <c r="E54" s="24">
        <f>IFERROR(__xludf.DUMMYFUNCTION("""COMPUTED_VALUE"""),74.0)</f>
        <v>74</v>
      </c>
      <c r="F54" s="27" t="str">
        <f>IFERROR(__xludf.DUMMYFUNCTION("""COMPUTED_VALUE"""),"BLACK")</f>
        <v>BLACK</v>
      </c>
      <c r="G54" s="28" t="str">
        <f>IFERROR(__xludf.DUMMYFUNCTION("""COMPUTED_VALUE"""),"Uncle Sams Cider 2")</f>
        <v>Uncle Sams Cider 2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IFERROR(__xludf.DUMMYFUNCTION("""COMPUTED_VALUE"""),43665.4595167013)</f>
        <v>43665.45952</v>
      </c>
      <c r="D55" s="23">
        <f>IFERROR(__xludf.DUMMYFUNCTION("""COMPUTED_VALUE"""),0.993)</f>
        <v>0.993</v>
      </c>
      <c r="E55" s="24">
        <f>IFERROR(__xludf.DUMMYFUNCTION("""COMPUTED_VALUE"""),74.0)</f>
        <v>74</v>
      </c>
      <c r="F55" s="27" t="str">
        <f>IFERROR(__xludf.DUMMYFUNCTION("""COMPUTED_VALUE"""),"BLACK")</f>
        <v>BLACK</v>
      </c>
      <c r="G55" s="28" t="str">
        <f>IFERROR(__xludf.DUMMYFUNCTION("""COMPUTED_VALUE"""),"Uncle Sams Cider 2")</f>
        <v>Uncle Sams Cider 2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IFERROR(__xludf.DUMMYFUNCTION("""COMPUTED_VALUE"""),43665.4490835532)</f>
        <v>43665.44908</v>
      </c>
      <c r="D56" s="23">
        <f>IFERROR(__xludf.DUMMYFUNCTION("""COMPUTED_VALUE"""),0.993)</f>
        <v>0.993</v>
      </c>
      <c r="E56" s="24">
        <f>IFERROR(__xludf.DUMMYFUNCTION("""COMPUTED_VALUE"""),74.0)</f>
        <v>74</v>
      </c>
      <c r="F56" s="27" t="str">
        <f>IFERROR(__xludf.DUMMYFUNCTION("""COMPUTED_VALUE"""),"BLACK")</f>
        <v>BLACK</v>
      </c>
      <c r="G56" s="28" t="str">
        <f>IFERROR(__xludf.DUMMYFUNCTION("""COMPUTED_VALUE"""),"Uncle Sams Cider 2")</f>
        <v>Uncle Sams Cider 2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IFERROR(__xludf.DUMMYFUNCTION("""COMPUTED_VALUE"""),43665.4386502199)</f>
        <v>43665.43865</v>
      </c>
      <c r="D57" s="23">
        <f>IFERROR(__xludf.DUMMYFUNCTION("""COMPUTED_VALUE"""),0.993)</f>
        <v>0.993</v>
      </c>
      <c r="E57" s="24">
        <f>IFERROR(__xludf.DUMMYFUNCTION("""COMPUTED_VALUE"""),74.0)</f>
        <v>74</v>
      </c>
      <c r="F57" s="27" t="str">
        <f>IFERROR(__xludf.DUMMYFUNCTION("""COMPUTED_VALUE"""),"BLACK")</f>
        <v>BLACK</v>
      </c>
      <c r="G57" s="28" t="str">
        <f>IFERROR(__xludf.DUMMYFUNCTION("""COMPUTED_VALUE"""),"Uncle Sams Cider 2")</f>
        <v>Uncle Sams Cider 2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IFERROR(__xludf.DUMMYFUNCTION("""COMPUTED_VALUE"""),43665.4282173726)</f>
        <v>43665.42822</v>
      </c>
      <c r="D58" s="23">
        <f>IFERROR(__xludf.DUMMYFUNCTION("""COMPUTED_VALUE"""),0.993)</f>
        <v>0.993</v>
      </c>
      <c r="E58" s="24">
        <f>IFERROR(__xludf.DUMMYFUNCTION("""COMPUTED_VALUE"""),74.0)</f>
        <v>74</v>
      </c>
      <c r="F58" s="27" t="str">
        <f>IFERROR(__xludf.DUMMYFUNCTION("""COMPUTED_VALUE"""),"BLACK")</f>
        <v>BLACK</v>
      </c>
      <c r="G58" s="28" t="str">
        <f>IFERROR(__xludf.DUMMYFUNCTION("""COMPUTED_VALUE"""),"Uncle Sams Cider 2")</f>
        <v>Uncle Sams Cider 2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IFERROR(__xludf.DUMMYFUNCTION("""COMPUTED_VALUE"""),43665.4177962963)</f>
        <v>43665.4178</v>
      </c>
      <c r="D59" s="23">
        <f>IFERROR(__xludf.DUMMYFUNCTION("""COMPUTED_VALUE"""),0.993)</f>
        <v>0.993</v>
      </c>
      <c r="E59" s="24">
        <f>IFERROR(__xludf.DUMMYFUNCTION("""COMPUTED_VALUE"""),74.0)</f>
        <v>74</v>
      </c>
      <c r="F59" s="27" t="str">
        <f>IFERROR(__xludf.DUMMYFUNCTION("""COMPUTED_VALUE"""),"BLACK")</f>
        <v>BLACK</v>
      </c>
      <c r="G59" s="28" t="str">
        <f>IFERROR(__xludf.DUMMYFUNCTION("""COMPUTED_VALUE"""),"Uncle Sams Cider 2")</f>
        <v>Uncle Sams Cider 2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IFERROR(__xludf.DUMMYFUNCTION("""COMPUTED_VALUE"""),43665.407338912)</f>
        <v>43665.40734</v>
      </c>
      <c r="D60" s="23">
        <f>IFERROR(__xludf.DUMMYFUNCTION("""COMPUTED_VALUE"""),0.993)</f>
        <v>0.993</v>
      </c>
      <c r="E60" s="24">
        <f>IFERROR(__xludf.DUMMYFUNCTION("""COMPUTED_VALUE"""),74.0)</f>
        <v>74</v>
      </c>
      <c r="F60" s="27" t="str">
        <f>IFERROR(__xludf.DUMMYFUNCTION("""COMPUTED_VALUE"""),"BLACK")</f>
        <v>BLACK</v>
      </c>
      <c r="G60" s="28" t="str">
        <f>IFERROR(__xludf.DUMMYFUNCTION("""COMPUTED_VALUE"""),"Uncle Sams Cider 2")</f>
        <v>Uncle Sams Cider 2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IFERROR(__xludf.DUMMYFUNCTION("""COMPUTED_VALUE"""),43665.3968948842)</f>
        <v>43665.39689</v>
      </c>
      <c r="D61" s="23">
        <f>IFERROR(__xludf.DUMMYFUNCTION("""COMPUTED_VALUE"""),0.993)</f>
        <v>0.993</v>
      </c>
      <c r="E61" s="24">
        <f>IFERROR(__xludf.DUMMYFUNCTION("""COMPUTED_VALUE"""),74.0)</f>
        <v>74</v>
      </c>
      <c r="F61" s="27" t="str">
        <f>IFERROR(__xludf.DUMMYFUNCTION("""COMPUTED_VALUE"""),"BLACK")</f>
        <v>BLACK</v>
      </c>
      <c r="G61" s="28" t="str">
        <f>IFERROR(__xludf.DUMMYFUNCTION("""COMPUTED_VALUE"""),"Uncle Sams Cider 2")</f>
        <v>Uncle Sams Cider 2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IFERROR(__xludf.DUMMYFUNCTION("""COMPUTED_VALUE"""),43665.3864732291)</f>
        <v>43665.38647</v>
      </c>
      <c r="D62" s="23">
        <f>IFERROR(__xludf.DUMMYFUNCTION("""COMPUTED_VALUE"""),0.993)</f>
        <v>0.993</v>
      </c>
      <c r="E62" s="24">
        <f>IFERROR(__xludf.DUMMYFUNCTION("""COMPUTED_VALUE"""),74.0)</f>
        <v>74</v>
      </c>
      <c r="F62" s="27" t="str">
        <f>IFERROR(__xludf.DUMMYFUNCTION("""COMPUTED_VALUE"""),"BLACK")</f>
        <v>BLACK</v>
      </c>
      <c r="G62" s="28" t="str">
        <f>IFERROR(__xludf.DUMMYFUNCTION("""COMPUTED_VALUE"""),"Uncle Sams Cider 2")</f>
        <v>Uncle Sams Cider 2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IFERROR(__xludf.DUMMYFUNCTION("""COMPUTED_VALUE"""),43665.3760522453)</f>
        <v>43665.37605</v>
      </c>
      <c r="D63" s="23">
        <f>IFERROR(__xludf.DUMMYFUNCTION("""COMPUTED_VALUE"""),0.993)</f>
        <v>0.993</v>
      </c>
      <c r="E63" s="24">
        <f>IFERROR(__xludf.DUMMYFUNCTION("""COMPUTED_VALUE"""),74.0)</f>
        <v>74</v>
      </c>
      <c r="F63" s="27" t="str">
        <f>IFERROR(__xludf.DUMMYFUNCTION("""COMPUTED_VALUE"""),"BLACK")</f>
        <v>BLACK</v>
      </c>
      <c r="G63" s="28" t="str">
        <f>IFERROR(__xludf.DUMMYFUNCTION("""COMPUTED_VALUE"""),"Uncle Sams Cider 2")</f>
        <v>Uncle Sams Cider 2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IFERROR(__xludf.DUMMYFUNCTION("""COMPUTED_VALUE"""),43665.3656314699)</f>
        <v>43665.36563</v>
      </c>
      <c r="D64" s="23">
        <f>IFERROR(__xludf.DUMMYFUNCTION("""COMPUTED_VALUE"""),0.993)</f>
        <v>0.993</v>
      </c>
      <c r="E64" s="24">
        <f>IFERROR(__xludf.DUMMYFUNCTION("""COMPUTED_VALUE"""),74.0)</f>
        <v>74</v>
      </c>
      <c r="F64" s="27" t="str">
        <f>IFERROR(__xludf.DUMMYFUNCTION("""COMPUTED_VALUE"""),"BLACK")</f>
        <v>BLACK</v>
      </c>
      <c r="G64" s="28" t="str">
        <f>IFERROR(__xludf.DUMMYFUNCTION("""COMPUTED_VALUE"""),"Uncle Sams Cider 2")</f>
        <v>Uncle Sams Cider 2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IFERROR(__xludf.DUMMYFUNCTION("""COMPUTED_VALUE"""),43665.3551978125)</f>
        <v>43665.3552</v>
      </c>
      <c r="D65" s="23">
        <f>IFERROR(__xludf.DUMMYFUNCTION("""COMPUTED_VALUE"""),0.993)</f>
        <v>0.993</v>
      </c>
      <c r="E65" s="24">
        <f>IFERROR(__xludf.DUMMYFUNCTION("""COMPUTED_VALUE"""),74.0)</f>
        <v>74</v>
      </c>
      <c r="F65" s="27" t="str">
        <f>IFERROR(__xludf.DUMMYFUNCTION("""COMPUTED_VALUE"""),"BLACK")</f>
        <v>BLACK</v>
      </c>
      <c r="G65" s="28" t="str">
        <f>IFERROR(__xludf.DUMMYFUNCTION("""COMPUTED_VALUE"""),"Uncle Sams Cider 2")</f>
        <v>Uncle Sams Cider 2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IFERROR(__xludf.DUMMYFUNCTION("""COMPUTED_VALUE"""),43665.3447529976)</f>
        <v>43665.34475</v>
      </c>
      <c r="D66" s="23">
        <f>IFERROR(__xludf.DUMMYFUNCTION("""COMPUTED_VALUE"""),0.993)</f>
        <v>0.993</v>
      </c>
      <c r="E66" s="24">
        <f>IFERROR(__xludf.DUMMYFUNCTION("""COMPUTED_VALUE"""),74.0)</f>
        <v>74</v>
      </c>
      <c r="F66" s="27" t="str">
        <f>IFERROR(__xludf.DUMMYFUNCTION("""COMPUTED_VALUE"""),"BLACK")</f>
        <v>BLACK</v>
      </c>
      <c r="G66" s="28" t="str">
        <f>IFERROR(__xludf.DUMMYFUNCTION("""COMPUTED_VALUE"""),"Uncle Sams Cider 2")</f>
        <v>Uncle Sams Cider 2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IFERROR(__xludf.DUMMYFUNCTION("""COMPUTED_VALUE"""),43665.3343209027)</f>
        <v>43665.33432</v>
      </c>
      <c r="D67" s="23">
        <f>IFERROR(__xludf.DUMMYFUNCTION("""COMPUTED_VALUE"""),0.993)</f>
        <v>0.993</v>
      </c>
      <c r="E67" s="24">
        <f>IFERROR(__xludf.DUMMYFUNCTION("""COMPUTED_VALUE"""),74.0)</f>
        <v>74</v>
      </c>
      <c r="F67" s="27" t="str">
        <f>IFERROR(__xludf.DUMMYFUNCTION("""COMPUTED_VALUE"""),"BLACK")</f>
        <v>BLACK</v>
      </c>
      <c r="G67" s="28" t="str">
        <f>IFERROR(__xludf.DUMMYFUNCTION("""COMPUTED_VALUE"""),"Uncle Sams Cider 2")</f>
        <v>Uncle Sams Cider 2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IFERROR(__xludf.DUMMYFUNCTION("""COMPUTED_VALUE"""),43665.3238883101)</f>
        <v>43665.32389</v>
      </c>
      <c r="D68" s="23">
        <f>IFERROR(__xludf.DUMMYFUNCTION("""COMPUTED_VALUE"""),0.993)</f>
        <v>0.993</v>
      </c>
      <c r="E68" s="24">
        <f>IFERROR(__xludf.DUMMYFUNCTION("""COMPUTED_VALUE"""),74.0)</f>
        <v>74</v>
      </c>
      <c r="F68" s="27" t="str">
        <f>IFERROR(__xludf.DUMMYFUNCTION("""COMPUTED_VALUE"""),"BLACK")</f>
        <v>BLACK</v>
      </c>
      <c r="G68" s="28" t="str">
        <f>IFERROR(__xludf.DUMMYFUNCTION("""COMPUTED_VALUE"""),"Uncle Sams Cider 2")</f>
        <v>Uncle Sams Cider 2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IFERROR(__xludf.DUMMYFUNCTION("""COMPUTED_VALUE"""),43665.3134666435)</f>
        <v>43665.31347</v>
      </c>
      <c r="D69" s="23">
        <f>IFERROR(__xludf.DUMMYFUNCTION("""COMPUTED_VALUE"""),0.994)</f>
        <v>0.994</v>
      </c>
      <c r="E69" s="24">
        <f>IFERROR(__xludf.DUMMYFUNCTION("""COMPUTED_VALUE"""),74.0)</f>
        <v>74</v>
      </c>
      <c r="F69" s="27" t="str">
        <f>IFERROR(__xludf.DUMMYFUNCTION("""COMPUTED_VALUE"""),"BLACK")</f>
        <v>BLACK</v>
      </c>
      <c r="G69" s="28" t="str">
        <f>IFERROR(__xludf.DUMMYFUNCTION("""COMPUTED_VALUE"""),"Uncle Sams Cider 2")</f>
        <v>Uncle Sams Cider 2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IFERROR(__xludf.DUMMYFUNCTION("""COMPUTED_VALUE"""),43665.3030352893)</f>
        <v>43665.30304</v>
      </c>
      <c r="D70" s="23">
        <f>IFERROR(__xludf.DUMMYFUNCTION("""COMPUTED_VALUE"""),0.993)</f>
        <v>0.993</v>
      </c>
      <c r="E70" s="24">
        <f>IFERROR(__xludf.DUMMYFUNCTION("""COMPUTED_VALUE"""),74.0)</f>
        <v>74</v>
      </c>
      <c r="F70" s="27" t="str">
        <f>IFERROR(__xludf.DUMMYFUNCTION("""COMPUTED_VALUE"""),"BLACK")</f>
        <v>BLACK</v>
      </c>
      <c r="G70" s="28" t="str">
        <f>IFERROR(__xludf.DUMMYFUNCTION("""COMPUTED_VALUE"""),"Uncle Sams Cider 2")</f>
        <v>Uncle Sams Cider 2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IFERROR(__xludf.DUMMYFUNCTION("""COMPUTED_VALUE"""),43665.2925792129)</f>
        <v>43665.29258</v>
      </c>
      <c r="D71" s="23">
        <f>IFERROR(__xludf.DUMMYFUNCTION("""COMPUTED_VALUE"""),0.993)</f>
        <v>0.993</v>
      </c>
      <c r="E71" s="24">
        <f>IFERROR(__xludf.DUMMYFUNCTION("""COMPUTED_VALUE"""),74.0)</f>
        <v>74</v>
      </c>
      <c r="F71" s="27" t="str">
        <f>IFERROR(__xludf.DUMMYFUNCTION("""COMPUTED_VALUE"""),"BLACK")</f>
        <v>BLACK</v>
      </c>
      <c r="G71" s="28" t="str">
        <f>IFERROR(__xludf.DUMMYFUNCTION("""COMPUTED_VALUE"""),"Uncle Sams Cider 2")</f>
        <v>Uncle Sams Cider 2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IFERROR(__xludf.DUMMYFUNCTION("""COMPUTED_VALUE"""),43665.2821459838)</f>
        <v>43665.28215</v>
      </c>
      <c r="D72" s="23">
        <f>IFERROR(__xludf.DUMMYFUNCTION("""COMPUTED_VALUE"""),0.993)</f>
        <v>0.993</v>
      </c>
      <c r="E72" s="24">
        <f>IFERROR(__xludf.DUMMYFUNCTION("""COMPUTED_VALUE"""),74.0)</f>
        <v>74</v>
      </c>
      <c r="F72" s="27" t="str">
        <f>IFERROR(__xludf.DUMMYFUNCTION("""COMPUTED_VALUE"""),"BLACK")</f>
        <v>BLACK</v>
      </c>
      <c r="G72" s="28" t="str">
        <f>IFERROR(__xludf.DUMMYFUNCTION("""COMPUTED_VALUE"""),"Uncle Sams Cider 2")</f>
        <v>Uncle Sams Cider 2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IFERROR(__xludf.DUMMYFUNCTION("""COMPUTED_VALUE"""),43665.2717231712)</f>
        <v>43665.27172</v>
      </c>
      <c r="D73" s="23">
        <f>IFERROR(__xludf.DUMMYFUNCTION("""COMPUTED_VALUE"""),0.993)</f>
        <v>0.993</v>
      </c>
      <c r="E73" s="24">
        <f>IFERROR(__xludf.DUMMYFUNCTION("""COMPUTED_VALUE"""),74.0)</f>
        <v>74</v>
      </c>
      <c r="F73" s="27" t="str">
        <f>IFERROR(__xludf.DUMMYFUNCTION("""COMPUTED_VALUE"""),"BLACK")</f>
        <v>BLACK</v>
      </c>
      <c r="G73" s="28" t="str">
        <f>IFERROR(__xludf.DUMMYFUNCTION("""COMPUTED_VALUE"""),"Uncle Sams Cider 2")</f>
        <v>Uncle Sams Cider 2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IFERROR(__xludf.DUMMYFUNCTION("""COMPUTED_VALUE"""),43665.2613026273)</f>
        <v>43665.2613</v>
      </c>
      <c r="D74" s="23">
        <f>IFERROR(__xludf.DUMMYFUNCTION("""COMPUTED_VALUE"""),0.994)</f>
        <v>0.994</v>
      </c>
      <c r="E74" s="24">
        <f>IFERROR(__xludf.DUMMYFUNCTION("""COMPUTED_VALUE"""),74.0)</f>
        <v>74</v>
      </c>
      <c r="F74" s="27" t="str">
        <f>IFERROR(__xludf.DUMMYFUNCTION("""COMPUTED_VALUE"""),"BLACK")</f>
        <v>BLACK</v>
      </c>
      <c r="G74" s="28" t="str">
        <f>IFERROR(__xludf.DUMMYFUNCTION("""COMPUTED_VALUE"""),"Uncle Sams Cider 2")</f>
        <v>Uncle Sams Cider 2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IFERROR(__xludf.DUMMYFUNCTION("""COMPUTED_VALUE"""),43665.250881412)</f>
        <v>43665.25088</v>
      </c>
      <c r="D75" s="23">
        <f>IFERROR(__xludf.DUMMYFUNCTION("""COMPUTED_VALUE"""),0.993)</f>
        <v>0.993</v>
      </c>
      <c r="E75" s="24">
        <f>IFERROR(__xludf.DUMMYFUNCTION("""COMPUTED_VALUE"""),74.0)</f>
        <v>74</v>
      </c>
      <c r="F75" s="27" t="str">
        <f>IFERROR(__xludf.DUMMYFUNCTION("""COMPUTED_VALUE"""),"BLACK")</f>
        <v>BLACK</v>
      </c>
      <c r="G75" s="28" t="str">
        <f>IFERROR(__xludf.DUMMYFUNCTION("""COMPUTED_VALUE"""),"Uncle Sams Cider 2")</f>
        <v>Uncle Sams Cider 2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IFERROR(__xludf.DUMMYFUNCTION("""COMPUTED_VALUE"""),43665.24044853)</f>
        <v>43665.24045</v>
      </c>
      <c r="D76" s="23">
        <f>IFERROR(__xludf.DUMMYFUNCTION("""COMPUTED_VALUE"""),0.993)</f>
        <v>0.993</v>
      </c>
      <c r="E76" s="24">
        <f>IFERROR(__xludf.DUMMYFUNCTION("""COMPUTED_VALUE"""),74.0)</f>
        <v>74</v>
      </c>
      <c r="F76" s="27" t="str">
        <f>IFERROR(__xludf.DUMMYFUNCTION("""COMPUTED_VALUE"""),"BLACK")</f>
        <v>BLACK</v>
      </c>
      <c r="G76" s="28" t="str">
        <f>IFERROR(__xludf.DUMMYFUNCTION("""COMPUTED_VALUE"""),"Uncle Sams Cider 2")</f>
        <v>Uncle Sams Cider 2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IFERROR(__xludf.DUMMYFUNCTION("""COMPUTED_VALUE"""),43665.2300278356)</f>
        <v>43665.23003</v>
      </c>
      <c r="D77" s="23">
        <f>IFERROR(__xludf.DUMMYFUNCTION("""COMPUTED_VALUE"""),0.994)</f>
        <v>0.994</v>
      </c>
      <c r="E77" s="24">
        <f>IFERROR(__xludf.DUMMYFUNCTION("""COMPUTED_VALUE"""),74.0)</f>
        <v>74</v>
      </c>
      <c r="F77" s="27" t="str">
        <f>IFERROR(__xludf.DUMMYFUNCTION("""COMPUTED_VALUE"""),"BLACK")</f>
        <v>BLACK</v>
      </c>
      <c r="G77" s="28" t="str">
        <f>IFERROR(__xludf.DUMMYFUNCTION("""COMPUTED_VALUE"""),"Uncle Sams Cider 2")</f>
        <v>Uncle Sams Cider 2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IFERROR(__xludf.DUMMYFUNCTION("""COMPUTED_VALUE"""),43665.2195490856)</f>
        <v>43665.21955</v>
      </c>
      <c r="D78" s="23">
        <f>IFERROR(__xludf.DUMMYFUNCTION("""COMPUTED_VALUE"""),0.993)</f>
        <v>0.993</v>
      </c>
      <c r="E78" s="24">
        <f>IFERROR(__xludf.DUMMYFUNCTION("""COMPUTED_VALUE"""),74.0)</f>
        <v>74</v>
      </c>
      <c r="F78" s="27" t="str">
        <f>IFERROR(__xludf.DUMMYFUNCTION("""COMPUTED_VALUE"""),"BLACK")</f>
        <v>BLACK</v>
      </c>
      <c r="G78" s="28" t="str">
        <f>IFERROR(__xludf.DUMMYFUNCTION("""COMPUTED_VALUE"""),"Uncle Sams Cider 2")</f>
        <v>Uncle Sams Cider 2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IFERROR(__xludf.DUMMYFUNCTION("""COMPUTED_VALUE"""),43665.2091280092)</f>
        <v>43665.20913</v>
      </c>
      <c r="D79" s="23">
        <f>IFERROR(__xludf.DUMMYFUNCTION("""COMPUTED_VALUE"""),0.994)</f>
        <v>0.994</v>
      </c>
      <c r="E79" s="24">
        <f>IFERROR(__xludf.DUMMYFUNCTION("""COMPUTED_VALUE"""),74.0)</f>
        <v>74</v>
      </c>
      <c r="F79" s="27" t="str">
        <f>IFERROR(__xludf.DUMMYFUNCTION("""COMPUTED_VALUE"""),"BLACK")</f>
        <v>BLACK</v>
      </c>
      <c r="G79" s="28" t="str">
        <f>IFERROR(__xludf.DUMMYFUNCTION("""COMPUTED_VALUE"""),"Uncle Sams Cider 2")</f>
        <v>Uncle Sams Cider 2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IFERROR(__xludf.DUMMYFUNCTION("""COMPUTED_VALUE"""),43665.1986964236)</f>
        <v>43665.1987</v>
      </c>
      <c r="D80" s="23">
        <f>IFERROR(__xludf.DUMMYFUNCTION("""COMPUTED_VALUE"""),0.994)</f>
        <v>0.994</v>
      </c>
      <c r="E80" s="24">
        <f>IFERROR(__xludf.DUMMYFUNCTION("""COMPUTED_VALUE"""),74.0)</f>
        <v>74</v>
      </c>
      <c r="F80" s="27" t="str">
        <f>IFERROR(__xludf.DUMMYFUNCTION("""COMPUTED_VALUE"""),"BLACK")</f>
        <v>BLACK</v>
      </c>
      <c r="G80" s="28" t="str">
        <f>IFERROR(__xludf.DUMMYFUNCTION("""COMPUTED_VALUE"""),"Uncle Sams Cider 2")</f>
        <v>Uncle Sams Cider 2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IFERROR(__xludf.DUMMYFUNCTION("""COMPUTED_VALUE"""),43665.1882637152)</f>
        <v>43665.18826</v>
      </c>
      <c r="D81" s="23">
        <f>IFERROR(__xludf.DUMMYFUNCTION("""COMPUTED_VALUE"""),0.993)</f>
        <v>0.993</v>
      </c>
      <c r="E81" s="24">
        <f>IFERROR(__xludf.DUMMYFUNCTION("""COMPUTED_VALUE"""),74.0)</f>
        <v>74</v>
      </c>
      <c r="F81" s="27" t="str">
        <f>IFERROR(__xludf.DUMMYFUNCTION("""COMPUTED_VALUE"""),"BLACK")</f>
        <v>BLACK</v>
      </c>
      <c r="G81" s="28" t="str">
        <f>IFERROR(__xludf.DUMMYFUNCTION("""COMPUTED_VALUE"""),"Uncle Sams Cider 2")</f>
        <v>Uncle Sams Cider 2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IFERROR(__xludf.DUMMYFUNCTION("""COMPUTED_VALUE"""),43665.177842037)</f>
        <v>43665.17784</v>
      </c>
      <c r="D82" s="23">
        <f>IFERROR(__xludf.DUMMYFUNCTION("""COMPUTED_VALUE"""),0.994)</f>
        <v>0.994</v>
      </c>
      <c r="E82" s="24">
        <f>IFERROR(__xludf.DUMMYFUNCTION("""COMPUTED_VALUE"""),74.0)</f>
        <v>74</v>
      </c>
      <c r="F82" s="27" t="str">
        <f>IFERROR(__xludf.DUMMYFUNCTION("""COMPUTED_VALUE"""),"BLACK")</f>
        <v>BLACK</v>
      </c>
      <c r="G82" s="28" t="str">
        <f>IFERROR(__xludf.DUMMYFUNCTION("""COMPUTED_VALUE"""),"Uncle Sams Cider 2")</f>
        <v>Uncle Sams Cider 2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IFERROR(__xludf.DUMMYFUNCTION("""COMPUTED_VALUE"""),43665.1674209722)</f>
        <v>43665.16742</v>
      </c>
      <c r="D83" s="23">
        <f>IFERROR(__xludf.DUMMYFUNCTION("""COMPUTED_VALUE"""),0.993)</f>
        <v>0.993</v>
      </c>
      <c r="E83" s="24">
        <f>IFERROR(__xludf.DUMMYFUNCTION("""COMPUTED_VALUE"""),74.0)</f>
        <v>74</v>
      </c>
      <c r="F83" s="27" t="str">
        <f>IFERROR(__xludf.DUMMYFUNCTION("""COMPUTED_VALUE"""),"BLACK")</f>
        <v>BLACK</v>
      </c>
      <c r="G83" s="28" t="str">
        <f>IFERROR(__xludf.DUMMYFUNCTION("""COMPUTED_VALUE"""),"Uncle Sams Cider 2")</f>
        <v>Uncle Sams Cider 2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IFERROR(__xludf.DUMMYFUNCTION("""COMPUTED_VALUE"""),43665.1570011574)</f>
        <v>43665.157</v>
      </c>
      <c r="D84" s="23">
        <f>IFERROR(__xludf.DUMMYFUNCTION("""COMPUTED_VALUE"""),0.993)</f>
        <v>0.993</v>
      </c>
      <c r="E84" s="24">
        <f>IFERROR(__xludf.DUMMYFUNCTION("""COMPUTED_VALUE"""),74.0)</f>
        <v>74</v>
      </c>
      <c r="F84" s="27" t="str">
        <f>IFERROR(__xludf.DUMMYFUNCTION("""COMPUTED_VALUE"""),"BLACK")</f>
        <v>BLACK</v>
      </c>
      <c r="G84" s="28" t="str">
        <f>IFERROR(__xludf.DUMMYFUNCTION("""COMPUTED_VALUE"""),"Uncle Sams Cider 2")</f>
        <v>Uncle Sams Cider 2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IFERROR(__xludf.DUMMYFUNCTION("""COMPUTED_VALUE"""),43665.146557662)</f>
        <v>43665.14656</v>
      </c>
      <c r="D85" s="23">
        <f>IFERROR(__xludf.DUMMYFUNCTION("""COMPUTED_VALUE"""),0.994)</f>
        <v>0.994</v>
      </c>
      <c r="E85" s="24">
        <f>IFERROR(__xludf.DUMMYFUNCTION("""COMPUTED_VALUE"""),74.0)</f>
        <v>74</v>
      </c>
      <c r="F85" s="27" t="str">
        <f>IFERROR(__xludf.DUMMYFUNCTION("""COMPUTED_VALUE"""),"BLACK")</f>
        <v>BLACK</v>
      </c>
      <c r="G85" s="28" t="str">
        <f>IFERROR(__xludf.DUMMYFUNCTION("""COMPUTED_VALUE"""),"Uncle Sams Cider 2")</f>
        <v>Uncle Sams Cider 2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IFERROR(__xludf.DUMMYFUNCTION("""COMPUTED_VALUE"""),43665.1361235763)</f>
        <v>43665.13612</v>
      </c>
      <c r="D86" s="23">
        <f>IFERROR(__xludf.DUMMYFUNCTION("""COMPUTED_VALUE"""),0.994)</f>
        <v>0.994</v>
      </c>
      <c r="E86" s="24">
        <f>IFERROR(__xludf.DUMMYFUNCTION("""COMPUTED_VALUE"""),74.0)</f>
        <v>74</v>
      </c>
      <c r="F86" s="27" t="str">
        <f>IFERROR(__xludf.DUMMYFUNCTION("""COMPUTED_VALUE"""),"BLACK")</f>
        <v>BLACK</v>
      </c>
      <c r="G86" s="28" t="str">
        <f>IFERROR(__xludf.DUMMYFUNCTION("""COMPUTED_VALUE"""),"Uncle Sams Cider 2")</f>
        <v>Uncle Sams Cider 2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IFERROR(__xludf.DUMMYFUNCTION("""COMPUTED_VALUE"""),43665.1257019328)</f>
        <v>43665.1257</v>
      </c>
      <c r="D87" s="23">
        <f>IFERROR(__xludf.DUMMYFUNCTION("""COMPUTED_VALUE"""),0.994)</f>
        <v>0.994</v>
      </c>
      <c r="E87" s="24">
        <f>IFERROR(__xludf.DUMMYFUNCTION("""COMPUTED_VALUE"""),74.0)</f>
        <v>74</v>
      </c>
      <c r="F87" s="27" t="str">
        <f>IFERROR(__xludf.DUMMYFUNCTION("""COMPUTED_VALUE"""),"BLACK")</f>
        <v>BLACK</v>
      </c>
      <c r="G87" s="28" t="str">
        <f>IFERROR(__xludf.DUMMYFUNCTION("""COMPUTED_VALUE"""),"Uncle Sams Cider 2")</f>
        <v>Uncle Sams Cider 2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IFERROR(__xludf.DUMMYFUNCTION("""COMPUTED_VALUE"""),43665.1152808217)</f>
        <v>43665.11528</v>
      </c>
      <c r="D88" s="23">
        <f>IFERROR(__xludf.DUMMYFUNCTION("""COMPUTED_VALUE"""),0.994)</f>
        <v>0.994</v>
      </c>
      <c r="E88" s="24">
        <f>IFERROR(__xludf.DUMMYFUNCTION("""COMPUTED_VALUE"""),74.0)</f>
        <v>74</v>
      </c>
      <c r="F88" s="27" t="str">
        <f>IFERROR(__xludf.DUMMYFUNCTION("""COMPUTED_VALUE"""),"BLACK")</f>
        <v>BLACK</v>
      </c>
      <c r="G88" s="28" t="str">
        <f>IFERROR(__xludf.DUMMYFUNCTION("""COMPUTED_VALUE"""),"Uncle Sams Cider 2")</f>
        <v>Uncle Sams Cider 2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IFERROR(__xludf.DUMMYFUNCTION("""COMPUTED_VALUE"""),43665.1048584606)</f>
        <v>43665.10486</v>
      </c>
      <c r="D89" s="23">
        <f>IFERROR(__xludf.DUMMYFUNCTION("""COMPUTED_VALUE"""),0.994)</f>
        <v>0.994</v>
      </c>
      <c r="E89" s="24">
        <f>IFERROR(__xludf.DUMMYFUNCTION("""COMPUTED_VALUE"""),74.0)</f>
        <v>74</v>
      </c>
      <c r="F89" s="27" t="str">
        <f>IFERROR(__xludf.DUMMYFUNCTION("""COMPUTED_VALUE"""),"BLACK")</f>
        <v>BLACK</v>
      </c>
      <c r="G89" s="28" t="str">
        <f>IFERROR(__xludf.DUMMYFUNCTION("""COMPUTED_VALUE"""),"Uncle Sams Cider 2")</f>
        <v>Uncle Sams Cider 2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IFERROR(__xludf.DUMMYFUNCTION("""COMPUTED_VALUE"""),43665.0944377777)</f>
        <v>43665.09444</v>
      </c>
      <c r="D90" s="23">
        <f>IFERROR(__xludf.DUMMYFUNCTION("""COMPUTED_VALUE"""),0.994)</f>
        <v>0.994</v>
      </c>
      <c r="E90" s="24">
        <f>IFERROR(__xludf.DUMMYFUNCTION("""COMPUTED_VALUE"""),74.0)</f>
        <v>74</v>
      </c>
      <c r="F90" s="27" t="str">
        <f>IFERROR(__xludf.DUMMYFUNCTION("""COMPUTED_VALUE"""),"BLACK")</f>
        <v>BLACK</v>
      </c>
      <c r="G90" s="28" t="str">
        <f>IFERROR(__xludf.DUMMYFUNCTION("""COMPUTED_VALUE"""),"Uncle Sams Cider 2")</f>
        <v>Uncle Sams Cider 2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IFERROR(__xludf.DUMMYFUNCTION("""COMPUTED_VALUE"""),43665.0840076967)</f>
        <v>43665.08401</v>
      </c>
      <c r="D91" s="23">
        <f>IFERROR(__xludf.DUMMYFUNCTION("""COMPUTED_VALUE"""),0.994)</f>
        <v>0.994</v>
      </c>
      <c r="E91" s="24">
        <f>IFERROR(__xludf.DUMMYFUNCTION("""COMPUTED_VALUE"""),74.0)</f>
        <v>74</v>
      </c>
      <c r="F91" s="27" t="str">
        <f>IFERROR(__xludf.DUMMYFUNCTION("""COMPUTED_VALUE"""),"BLACK")</f>
        <v>BLACK</v>
      </c>
      <c r="G91" s="28" t="str">
        <f>IFERROR(__xludf.DUMMYFUNCTION("""COMPUTED_VALUE"""),"Uncle Sams Cider 2")</f>
        <v>Uncle Sams Cider 2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IFERROR(__xludf.DUMMYFUNCTION("""COMPUTED_VALUE"""),43665.0735744791)</f>
        <v>43665.07357</v>
      </c>
      <c r="D92" s="23">
        <f>IFERROR(__xludf.DUMMYFUNCTION("""COMPUTED_VALUE"""),0.993)</f>
        <v>0.993</v>
      </c>
      <c r="E92" s="24">
        <f>IFERROR(__xludf.DUMMYFUNCTION("""COMPUTED_VALUE"""),74.0)</f>
        <v>74</v>
      </c>
      <c r="F92" s="27" t="str">
        <f>IFERROR(__xludf.DUMMYFUNCTION("""COMPUTED_VALUE"""),"BLACK")</f>
        <v>BLACK</v>
      </c>
      <c r="G92" s="28" t="str">
        <f>IFERROR(__xludf.DUMMYFUNCTION("""COMPUTED_VALUE"""),"Uncle Sams Cider 2")</f>
        <v>Uncle Sams Cider 2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IFERROR(__xludf.DUMMYFUNCTION("""COMPUTED_VALUE"""),43665.0631407176)</f>
        <v>43665.06314</v>
      </c>
      <c r="D93" s="23">
        <f>IFERROR(__xludf.DUMMYFUNCTION("""COMPUTED_VALUE"""),0.994)</f>
        <v>0.994</v>
      </c>
      <c r="E93" s="24">
        <f>IFERROR(__xludf.DUMMYFUNCTION("""COMPUTED_VALUE"""),74.0)</f>
        <v>74</v>
      </c>
      <c r="F93" s="27" t="str">
        <f>IFERROR(__xludf.DUMMYFUNCTION("""COMPUTED_VALUE"""),"BLACK")</f>
        <v>BLACK</v>
      </c>
      <c r="G93" s="28" t="str">
        <f>IFERROR(__xludf.DUMMYFUNCTION("""COMPUTED_VALUE"""),"Uncle Sams Cider 2")</f>
        <v>Uncle Sams Cider 2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IFERROR(__xludf.DUMMYFUNCTION("""COMPUTED_VALUE"""),43665.0527190625)</f>
        <v>43665.05272</v>
      </c>
      <c r="D94" s="23">
        <f>IFERROR(__xludf.DUMMYFUNCTION("""COMPUTED_VALUE"""),0.994)</f>
        <v>0.994</v>
      </c>
      <c r="E94" s="24">
        <f>IFERROR(__xludf.DUMMYFUNCTION("""COMPUTED_VALUE"""),74.0)</f>
        <v>74</v>
      </c>
      <c r="F94" s="27" t="str">
        <f>IFERROR(__xludf.DUMMYFUNCTION("""COMPUTED_VALUE"""),"BLACK")</f>
        <v>BLACK</v>
      </c>
      <c r="G94" s="28" t="str">
        <f>IFERROR(__xludf.DUMMYFUNCTION("""COMPUTED_VALUE"""),"Uncle Sams Cider 2")</f>
        <v>Uncle Sams Cider 2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IFERROR(__xludf.DUMMYFUNCTION("""COMPUTED_VALUE"""),43665.0422863078)</f>
        <v>43665.04229</v>
      </c>
      <c r="D95" s="23">
        <f>IFERROR(__xludf.DUMMYFUNCTION("""COMPUTED_VALUE"""),0.994)</f>
        <v>0.994</v>
      </c>
      <c r="E95" s="24">
        <f>IFERROR(__xludf.DUMMYFUNCTION("""COMPUTED_VALUE"""),74.0)</f>
        <v>74</v>
      </c>
      <c r="F95" s="27" t="str">
        <f>IFERROR(__xludf.DUMMYFUNCTION("""COMPUTED_VALUE"""),"BLACK")</f>
        <v>BLACK</v>
      </c>
      <c r="G95" s="28" t="str">
        <f>IFERROR(__xludf.DUMMYFUNCTION("""COMPUTED_VALUE"""),"Uncle Sams Cider 2")</f>
        <v>Uncle Sams Cider 2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IFERROR(__xludf.DUMMYFUNCTION("""COMPUTED_VALUE"""),43665.0318625115)</f>
        <v>43665.03186</v>
      </c>
      <c r="D96" s="23">
        <f>IFERROR(__xludf.DUMMYFUNCTION("""COMPUTED_VALUE"""),0.993)</f>
        <v>0.993</v>
      </c>
      <c r="E96" s="24">
        <f>IFERROR(__xludf.DUMMYFUNCTION("""COMPUTED_VALUE"""),74.0)</f>
        <v>74</v>
      </c>
      <c r="F96" s="27" t="str">
        <f>IFERROR(__xludf.DUMMYFUNCTION("""COMPUTED_VALUE"""),"BLACK")</f>
        <v>BLACK</v>
      </c>
      <c r="G96" s="28" t="str">
        <f>IFERROR(__xludf.DUMMYFUNCTION("""COMPUTED_VALUE"""),"Uncle Sams Cider 2")</f>
        <v>Uncle Sams Cider 2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IFERROR(__xludf.DUMMYFUNCTION("""COMPUTED_VALUE"""),43665.0214425578)</f>
        <v>43665.02144</v>
      </c>
      <c r="D97" s="23">
        <f>IFERROR(__xludf.DUMMYFUNCTION("""COMPUTED_VALUE"""),0.993)</f>
        <v>0.993</v>
      </c>
      <c r="E97" s="24">
        <f>IFERROR(__xludf.DUMMYFUNCTION("""COMPUTED_VALUE"""),74.0)</f>
        <v>74</v>
      </c>
      <c r="F97" s="27" t="str">
        <f>IFERROR(__xludf.DUMMYFUNCTION("""COMPUTED_VALUE"""),"BLACK")</f>
        <v>BLACK</v>
      </c>
      <c r="G97" s="28" t="str">
        <f>IFERROR(__xludf.DUMMYFUNCTION("""COMPUTED_VALUE"""),"Uncle Sams Cider 2")</f>
        <v>Uncle Sams Cider 2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IFERROR(__xludf.DUMMYFUNCTION("""COMPUTED_VALUE"""),43665.0109871296)</f>
        <v>43665.01099</v>
      </c>
      <c r="D98" s="23">
        <f>IFERROR(__xludf.DUMMYFUNCTION("""COMPUTED_VALUE"""),0.994)</f>
        <v>0.994</v>
      </c>
      <c r="E98" s="24">
        <f>IFERROR(__xludf.DUMMYFUNCTION("""COMPUTED_VALUE"""),74.0)</f>
        <v>74</v>
      </c>
      <c r="F98" s="27" t="str">
        <f>IFERROR(__xludf.DUMMYFUNCTION("""COMPUTED_VALUE"""),"BLACK")</f>
        <v>BLACK</v>
      </c>
      <c r="G98" s="28" t="str">
        <f>IFERROR(__xludf.DUMMYFUNCTION("""COMPUTED_VALUE"""),"Uncle Sams Cider 2")</f>
        <v>Uncle Sams Cider 2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IFERROR(__xludf.DUMMYFUNCTION("""COMPUTED_VALUE"""),43665.0005664351)</f>
        <v>43665.00057</v>
      </c>
      <c r="D99" s="23">
        <f>IFERROR(__xludf.DUMMYFUNCTION("""COMPUTED_VALUE"""),0.994)</f>
        <v>0.994</v>
      </c>
      <c r="E99" s="24">
        <f>IFERROR(__xludf.DUMMYFUNCTION("""COMPUTED_VALUE"""),74.0)</f>
        <v>74</v>
      </c>
      <c r="F99" s="27" t="str">
        <f>IFERROR(__xludf.DUMMYFUNCTION("""COMPUTED_VALUE"""),"BLACK")</f>
        <v>BLACK</v>
      </c>
      <c r="G99" s="28" t="str">
        <f>IFERROR(__xludf.DUMMYFUNCTION("""COMPUTED_VALUE"""),"Uncle Sams Cider 2")</f>
        <v>Uncle Sams Cider 2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IFERROR(__xludf.DUMMYFUNCTION("""COMPUTED_VALUE"""),43664.9901342013)</f>
        <v>43664.99013</v>
      </c>
      <c r="D100" s="23">
        <f>IFERROR(__xludf.DUMMYFUNCTION("""COMPUTED_VALUE"""),0.994)</f>
        <v>0.994</v>
      </c>
      <c r="E100" s="24">
        <f>IFERROR(__xludf.DUMMYFUNCTION("""COMPUTED_VALUE"""),74.0)</f>
        <v>74</v>
      </c>
      <c r="F100" s="27" t="str">
        <f>IFERROR(__xludf.DUMMYFUNCTION("""COMPUTED_VALUE"""),"BLACK")</f>
        <v>BLACK</v>
      </c>
      <c r="G100" s="28" t="str">
        <f>IFERROR(__xludf.DUMMYFUNCTION("""COMPUTED_VALUE"""),"Uncle Sams Cider 2")</f>
        <v>Uncle Sams Cider 2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IFERROR(__xludf.DUMMYFUNCTION("""COMPUTED_VALUE"""),43664.979677743)</f>
        <v>43664.97968</v>
      </c>
      <c r="D101" s="23">
        <f>IFERROR(__xludf.DUMMYFUNCTION("""COMPUTED_VALUE"""),0.994)</f>
        <v>0.994</v>
      </c>
      <c r="E101" s="24">
        <f>IFERROR(__xludf.DUMMYFUNCTION("""COMPUTED_VALUE"""),74.0)</f>
        <v>74</v>
      </c>
      <c r="F101" s="27" t="str">
        <f>IFERROR(__xludf.DUMMYFUNCTION("""COMPUTED_VALUE"""),"BLACK")</f>
        <v>BLACK</v>
      </c>
      <c r="G101" s="28" t="str">
        <f>IFERROR(__xludf.DUMMYFUNCTION("""COMPUTED_VALUE"""),"Uncle Sams Cider 2")</f>
        <v>Uncle Sams Cider 2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IFERROR(__xludf.DUMMYFUNCTION("""COMPUTED_VALUE"""),43664.9692544212)</f>
        <v>43664.96925</v>
      </c>
      <c r="D102" s="23">
        <f>IFERROR(__xludf.DUMMYFUNCTION("""COMPUTED_VALUE"""),0.994)</f>
        <v>0.994</v>
      </c>
      <c r="E102" s="24">
        <f>IFERROR(__xludf.DUMMYFUNCTION("""COMPUTED_VALUE"""),74.0)</f>
        <v>74</v>
      </c>
      <c r="F102" s="27" t="str">
        <f>IFERROR(__xludf.DUMMYFUNCTION("""COMPUTED_VALUE"""),"BLACK")</f>
        <v>BLACK</v>
      </c>
      <c r="G102" s="28" t="str">
        <f>IFERROR(__xludf.DUMMYFUNCTION("""COMPUTED_VALUE"""),"Uncle Sams Cider 2")</f>
        <v>Uncle Sams Cider 2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IFERROR(__xludf.DUMMYFUNCTION("""COMPUTED_VALUE"""),43664.9588199421)</f>
        <v>43664.95882</v>
      </c>
      <c r="D103" s="23">
        <f>IFERROR(__xludf.DUMMYFUNCTION("""COMPUTED_VALUE"""),0.994)</f>
        <v>0.994</v>
      </c>
      <c r="E103" s="24">
        <f>IFERROR(__xludf.DUMMYFUNCTION("""COMPUTED_VALUE"""),74.0)</f>
        <v>74</v>
      </c>
      <c r="F103" s="27" t="str">
        <f>IFERROR(__xludf.DUMMYFUNCTION("""COMPUTED_VALUE"""),"BLACK")</f>
        <v>BLACK</v>
      </c>
      <c r="G103" s="28" t="str">
        <f>IFERROR(__xludf.DUMMYFUNCTION("""COMPUTED_VALUE"""),"Uncle Sams Cider 2")</f>
        <v>Uncle Sams Cider 2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IFERROR(__xludf.DUMMYFUNCTION("""COMPUTED_VALUE"""),43664.9483416319)</f>
        <v>43664.94834</v>
      </c>
      <c r="D104" s="23">
        <f>IFERROR(__xludf.DUMMYFUNCTION("""COMPUTED_VALUE"""),0.994)</f>
        <v>0.994</v>
      </c>
      <c r="E104" s="24">
        <f>IFERROR(__xludf.DUMMYFUNCTION("""COMPUTED_VALUE"""),74.0)</f>
        <v>74</v>
      </c>
      <c r="F104" s="27" t="str">
        <f>IFERROR(__xludf.DUMMYFUNCTION("""COMPUTED_VALUE"""),"BLACK")</f>
        <v>BLACK</v>
      </c>
      <c r="G104" s="28" t="str">
        <f>IFERROR(__xludf.DUMMYFUNCTION("""COMPUTED_VALUE"""),"Uncle Sams Cider 2")</f>
        <v>Uncle Sams Cider 2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IFERROR(__xludf.DUMMYFUNCTION("""COMPUTED_VALUE"""),43664.9379197106)</f>
        <v>43664.93792</v>
      </c>
      <c r="D105" s="23">
        <f>IFERROR(__xludf.DUMMYFUNCTION("""COMPUTED_VALUE"""),0.994)</f>
        <v>0.994</v>
      </c>
      <c r="E105" s="24">
        <f>IFERROR(__xludf.DUMMYFUNCTION("""COMPUTED_VALUE"""),74.0)</f>
        <v>74</v>
      </c>
      <c r="F105" s="27" t="str">
        <f>IFERROR(__xludf.DUMMYFUNCTION("""COMPUTED_VALUE"""),"BLACK")</f>
        <v>BLACK</v>
      </c>
      <c r="G105" s="28" t="str">
        <f>IFERROR(__xludf.DUMMYFUNCTION("""COMPUTED_VALUE"""),"Uncle Sams Cider 2")</f>
        <v>Uncle Sams Cider 2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IFERROR(__xludf.DUMMYFUNCTION("""COMPUTED_VALUE"""),43664.9274638078)</f>
        <v>43664.92746</v>
      </c>
      <c r="D106" s="23">
        <f>IFERROR(__xludf.DUMMYFUNCTION("""COMPUTED_VALUE"""),0.994)</f>
        <v>0.994</v>
      </c>
      <c r="E106" s="24">
        <f>IFERROR(__xludf.DUMMYFUNCTION("""COMPUTED_VALUE"""),74.0)</f>
        <v>74</v>
      </c>
      <c r="F106" s="27" t="str">
        <f>IFERROR(__xludf.DUMMYFUNCTION("""COMPUTED_VALUE"""),"BLACK")</f>
        <v>BLACK</v>
      </c>
      <c r="G106" s="28" t="str">
        <f>IFERROR(__xludf.DUMMYFUNCTION("""COMPUTED_VALUE"""),"Uncle Sams Cider 2")</f>
        <v>Uncle Sams Cider 2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IFERROR(__xludf.DUMMYFUNCTION("""COMPUTED_VALUE"""),43664.9170073495)</f>
        <v>43664.91701</v>
      </c>
      <c r="D107" s="23">
        <f>IFERROR(__xludf.DUMMYFUNCTION("""COMPUTED_VALUE"""),0.994)</f>
        <v>0.994</v>
      </c>
      <c r="E107" s="24">
        <f>IFERROR(__xludf.DUMMYFUNCTION("""COMPUTED_VALUE"""),74.0)</f>
        <v>74</v>
      </c>
      <c r="F107" s="27" t="str">
        <f>IFERROR(__xludf.DUMMYFUNCTION("""COMPUTED_VALUE"""),"BLACK")</f>
        <v>BLACK</v>
      </c>
      <c r="G107" s="28" t="str">
        <f>IFERROR(__xludf.DUMMYFUNCTION("""COMPUTED_VALUE"""),"Uncle Sams Cider 2")</f>
        <v>Uncle Sams Cider 2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IFERROR(__xludf.DUMMYFUNCTION("""COMPUTED_VALUE"""),43664.9065510185)</f>
        <v>43664.90655</v>
      </c>
      <c r="D108" s="23">
        <f>IFERROR(__xludf.DUMMYFUNCTION("""COMPUTED_VALUE"""),0.994)</f>
        <v>0.994</v>
      </c>
      <c r="E108" s="24">
        <f>IFERROR(__xludf.DUMMYFUNCTION("""COMPUTED_VALUE"""),74.0)</f>
        <v>74</v>
      </c>
      <c r="F108" s="27" t="str">
        <f>IFERROR(__xludf.DUMMYFUNCTION("""COMPUTED_VALUE"""),"BLACK")</f>
        <v>BLACK</v>
      </c>
      <c r="G108" s="28" t="str">
        <f>IFERROR(__xludf.DUMMYFUNCTION("""COMPUTED_VALUE"""),"Uncle Sams Cider 2")</f>
        <v>Uncle Sams Cider 2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IFERROR(__xludf.DUMMYFUNCTION("""COMPUTED_VALUE"""),43664.8960968518)</f>
        <v>43664.8961</v>
      </c>
      <c r="D109" s="23">
        <f>IFERROR(__xludf.DUMMYFUNCTION("""COMPUTED_VALUE"""),0.994)</f>
        <v>0.994</v>
      </c>
      <c r="E109" s="24">
        <f>IFERROR(__xludf.DUMMYFUNCTION("""COMPUTED_VALUE"""),74.0)</f>
        <v>74</v>
      </c>
      <c r="F109" s="27" t="str">
        <f>IFERROR(__xludf.DUMMYFUNCTION("""COMPUTED_VALUE"""),"BLACK")</f>
        <v>BLACK</v>
      </c>
      <c r="G109" s="28" t="str">
        <f>IFERROR(__xludf.DUMMYFUNCTION("""COMPUTED_VALUE"""),"Uncle Sams Cider 2")</f>
        <v>Uncle Sams Cider 2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IFERROR(__xludf.DUMMYFUNCTION("""COMPUTED_VALUE"""),43664.8856162268)</f>
        <v>43664.88562</v>
      </c>
      <c r="D110" s="23">
        <f>IFERROR(__xludf.DUMMYFUNCTION("""COMPUTED_VALUE"""),0.994)</f>
        <v>0.994</v>
      </c>
      <c r="E110" s="24">
        <f>IFERROR(__xludf.DUMMYFUNCTION("""COMPUTED_VALUE"""),74.0)</f>
        <v>74</v>
      </c>
      <c r="F110" s="27" t="str">
        <f>IFERROR(__xludf.DUMMYFUNCTION("""COMPUTED_VALUE"""),"BLACK")</f>
        <v>BLACK</v>
      </c>
      <c r="G110" s="28" t="str">
        <f>IFERROR(__xludf.DUMMYFUNCTION("""COMPUTED_VALUE"""),"Uncle Sams Cider 2")</f>
        <v>Uncle Sams Cider 2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IFERROR(__xludf.DUMMYFUNCTION("""COMPUTED_VALUE"""),43664.8751496296)</f>
        <v>43664.87515</v>
      </c>
      <c r="D111" s="23">
        <f>IFERROR(__xludf.DUMMYFUNCTION("""COMPUTED_VALUE"""),0.994)</f>
        <v>0.994</v>
      </c>
      <c r="E111" s="24">
        <f>IFERROR(__xludf.DUMMYFUNCTION("""COMPUTED_VALUE"""),74.0)</f>
        <v>74</v>
      </c>
      <c r="F111" s="27" t="str">
        <f>IFERROR(__xludf.DUMMYFUNCTION("""COMPUTED_VALUE"""),"BLACK")</f>
        <v>BLACK</v>
      </c>
      <c r="G111" s="28" t="str">
        <f>IFERROR(__xludf.DUMMYFUNCTION("""COMPUTED_VALUE"""),"Uncle Sams Cider 2")</f>
        <v>Uncle Sams Cider 2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IFERROR(__xludf.DUMMYFUNCTION("""COMPUTED_VALUE"""),43664.8646935648)</f>
        <v>43664.86469</v>
      </c>
      <c r="D112" s="23">
        <f>IFERROR(__xludf.DUMMYFUNCTION("""COMPUTED_VALUE"""),0.994)</f>
        <v>0.994</v>
      </c>
      <c r="E112" s="24">
        <f>IFERROR(__xludf.DUMMYFUNCTION("""COMPUTED_VALUE"""),74.0)</f>
        <v>74</v>
      </c>
      <c r="F112" s="27" t="str">
        <f>IFERROR(__xludf.DUMMYFUNCTION("""COMPUTED_VALUE"""),"BLACK")</f>
        <v>BLACK</v>
      </c>
      <c r="G112" s="28" t="str">
        <f>IFERROR(__xludf.DUMMYFUNCTION("""COMPUTED_VALUE"""),"Uncle Sams Cider 2")</f>
        <v>Uncle Sams Cider 2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IFERROR(__xludf.DUMMYFUNCTION("""COMPUTED_VALUE"""),43664.8542251388)</f>
        <v>43664.85423</v>
      </c>
      <c r="D113" s="23">
        <f>IFERROR(__xludf.DUMMYFUNCTION("""COMPUTED_VALUE"""),0.994)</f>
        <v>0.994</v>
      </c>
      <c r="E113" s="24">
        <f>IFERROR(__xludf.DUMMYFUNCTION("""COMPUTED_VALUE"""),74.0)</f>
        <v>74</v>
      </c>
      <c r="F113" s="27" t="str">
        <f>IFERROR(__xludf.DUMMYFUNCTION("""COMPUTED_VALUE"""),"BLACK")</f>
        <v>BLACK</v>
      </c>
      <c r="G113" s="28" t="str">
        <f>IFERROR(__xludf.DUMMYFUNCTION("""COMPUTED_VALUE"""),"Uncle Sams Cider 2")</f>
        <v>Uncle Sams Cider 2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IFERROR(__xludf.DUMMYFUNCTION("""COMPUTED_VALUE"""),43664.8437796412)</f>
        <v>43664.84378</v>
      </c>
      <c r="D114" s="23">
        <f>IFERROR(__xludf.DUMMYFUNCTION("""COMPUTED_VALUE"""),0.994)</f>
        <v>0.994</v>
      </c>
      <c r="E114" s="24">
        <f>IFERROR(__xludf.DUMMYFUNCTION("""COMPUTED_VALUE"""),74.0)</f>
        <v>74</v>
      </c>
      <c r="F114" s="27" t="str">
        <f>IFERROR(__xludf.DUMMYFUNCTION("""COMPUTED_VALUE"""),"BLACK")</f>
        <v>BLACK</v>
      </c>
      <c r="G114" s="28" t="str">
        <f>IFERROR(__xludf.DUMMYFUNCTION("""COMPUTED_VALUE"""),"Uncle Sams Cider 2")</f>
        <v>Uncle Sams Cider 2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IFERROR(__xludf.DUMMYFUNCTION("""COMPUTED_VALUE"""),43664.8333462268)</f>
        <v>43664.83335</v>
      </c>
      <c r="D115" s="23">
        <f>IFERROR(__xludf.DUMMYFUNCTION("""COMPUTED_VALUE"""),0.994)</f>
        <v>0.994</v>
      </c>
      <c r="E115" s="24">
        <f>IFERROR(__xludf.DUMMYFUNCTION("""COMPUTED_VALUE"""),74.0)</f>
        <v>74</v>
      </c>
      <c r="F115" s="27" t="str">
        <f>IFERROR(__xludf.DUMMYFUNCTION("""COMPUTED_VALUE"""),"BLACK")</f>
        <v>BLACK</v>
      </c>
      <c r="G115" s="28" t="str">
        <f>IFERROR(__xludf.DUMMYFUNCTION("""COMPUTED_VALUE"""),"Uncle Sams Cider 2")</f>
        <v>Uncle Sams Cider 2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IFERROR(__xludf.DUMMYFUNCTION("""COMPUTED_VALUE"""),43664.8229002083)</f>
        <v>43664.8229</v>
      </c>
      <c r="D116" s="23">
        <f>IFERROR(__xludf.DUMMYFUNCTION("""COMPUTED_VALUE"""),0.994)</f>
        <v>0.994</v>
      </c>
      <c r="E116" s="24">
        <f>IFERROR(__xludf.DUMMYFUNCTION("""COMPUTED_VALUE"""),74.0)</f>
        <v>74</v>
      </c>
      <c r="F116" s="27" t="str">
        <f>IFERROR(__xludf.DUMMYFUNCTION("""COMPUTED_VALUE"""),"BLACK")</f>
        <v>BLACK</v>
      </c>
      <c r="G116" s="28" t="str">
        <f>IFERROR(__xludf.DUMMYFUNCTION("""COMPUTED_VALUE"""),"Uncle Sams Cider 2")</f>
        <v>Uncle Sams Cider 2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IFERROR(__xludf.DUMMYFUNCTION("""COMPUTED_VALUE"""),43664.8124787384)</f>
        <v>43664.81248</v>
      </c>
      <c r="D117" s="23">
        <f>IFERROR(__xludf.DUMMYFUNCTION("""COMPUTED_VALUE"""),0.994)</f>
        <v>0.994</v>
      </c>
      <c r="E117" s="24">
        <f>IFERROR(__xludf.DUMMYFUNCTION("""COMPUTED_VALUE"""),74.0)</f>
        <v>74</v>
      </c>
      <c r="F117" s="27" t="str">
        <f>IFERROR(__xludf.DUMMYFUNCTION("""COMPUTED_VALUE"""),"BLACK")</f>
        <v>BLACK</v>
      </c>
      <c r="G117" s="28" t="str">
        <f>IFERROR(__xludf.DUMMYFUNCTION("""COMPUTED_VALUE"""),"Uncle Sams Cider 2")</f>
        <v>Uncle Sams Cider 2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IFERROR(__xludf.DUMMYFUNCTION("""COMPUTED_VALUE"""),43664.8019310763)</f>
        <v>43664.80193</v>
      </c>
      <c r="D118" s="23">
        <f>IFERROR(__xludf.DUMMYFUNCTION("""COMPUTED_VALUE"""),0.994)</f>
        <v>0.994</v>
      </c>
      <c r="E118" s="24">
        <f>IFERROR(__xludf.DUMMYFUNCTION("""COMPUTED_VALUE"""),74.0)</f>
        <v>74</v>
      </c>
      <c r="F118" s="27" t="str">
        <f>IFERROR(__xludf.DUMMYFUNCTION("""COMPUTED_VALUE"""),"BLACK")</f>
        <v>BLACK</v>
      </c>
      <c r="G118" s="28" t="str">
        <f>IFERROR(__xludf.DUMMYFUNCTION("""COMPUTED_VALUE"""),"Uncle Sams Cider 2")</f>
        <v>Uncle Sams Cider 2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IFERROR(__xludf.DUMMYFUNCTION("""COMPUTED_VALUE"""),43664.7914518634)</f>
        <v>43664.79145</v>
      </c>
      <c r="D119" s="23">
        <f>IFERROR(__xludf.DUMMYFUNCTION("""COMPUTED_VALUE"""),0.994)</f>
        <v>0.994</v>
      </c>
      <c r="E119" s="24">
        <f>IFERROR(__xludf.DUMMYFUNCTION("""COMPUTED_VALUE"""),74.0)</f>
        <v>74</v>
      </c>
      <c r="F119" s="27" t="str">
        <f>IFERROR(__xludf.DUMMYFUNCTION("""COMPUTED_VALUE"""),"BLACK")</f>
        <v>BLACK</v>
      </c>
      <c r="G119" s="28" t="str">
        <f>IFERROR(__xludf.DUMMYFUNCTION("""COMPUTED_VALUE"""),"Uncle Sams Cider 2")</f>
        <v>Uncle Sams Cider 2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IFERROR(__xludf.DUMMYFUNCTION("""COMPUTED_VALUE"""),43664.7810293981)</f>
        <v>43664.78103</v>
      </c>
      <c r="D120" s="23">
        <f>IFERROR(__xludf.DUMMYFUNCTION("""COMPUTED_VALUE"""),0.995)</f>
        <v>0.995</v>
      </c>
      <c r="E120" s="24">
        <f>IFERROR(__xludf.DUMMYFUNCTION("""COMPUTED_VALUE"""),74.0)</f>
        <v>74</v>
      </c>
      <c r="F120" s="27" t="str">
        <f>IFERROR(__xludf.DUMMYFUNCTION("""COMPUTED_VALUE"""),"BLACK")</f>
        <v>BLACK</v>
      </c>
      <c r="G120" s="28" t="str">
        <f>IFERROR(__xludf.DUMMYFUNCTION("""COMPUTED_VALUE"""),"Uncle Sams Cider 2")</f>
        <v>Uncle Sams Cider 2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IFERROR(__xludf.DUMMYFUNCTION("""COMPUTED_VALUE"""),43664.7706097453)</f>
        <v>43664.77061</v>
      </c>
      <c r="D121" s="23">
        <f>IFERROR(__xludf.DUMMYFUNCTION("""COMPUTED_VALUE"""),0.994)</f>
        <v>0.994</v>
      </c>
      <c r="E121" s="24">
        <f>IFERROR(__xludf.DUMMYFUNCTION("""COMPUTED_VALUE"""),74.0)</f>
        <v>74</v>
      </c>
      <c r="F121" s="27" t="str">
        <f>IFERROR(__xludf.DUMMYFUNCTION("""COMPUTED_VALUE"""),"BLACK")</f>
        <v>BLACK</v>
      </c>
      <c r="G121" s="28" t="str">
        <f>IFERROR(__xludf.DUMMYFUNCTION("""COMPUTED_VALUE"""),"Uncle Sams Cider 2")</f>
        <v>Uncle Sams Cider 2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IFERROR(__xludf.DUMMYFUNCTION("""COMPUTED_VALUE"""),43664.7601537615)</f>
        <v>43664.76015</v>
      </c>
      <c r="D122" s="23">
        <f>IFERROR(__xludf.DUMMYFUNCTION("""COMPUTED_VALUE"""),0.994)</f>
        <v>0.994</v>
      </c>
      <c r="E122" s="24">
        <f>IFERROR(__xludf.DUMMYFUNCTION("""COMPUTED_VALUE"""),74.0)</f>
        <v>74</v>
      </c>
      <c r="F122" s="27" t="str">
        <f>IFERROR(__xludf.DUMMYFUNCTION("""COMPUTED_VALUE"""),"BLACK")</f>
        <v>BLACK</v>
      </c>
      <c r="G122" s="28" t="str">
        <f>IFERROR(__xludf.DUMMYFUNCTION("""COMPUTED_VALUE"""),"Uncle Sams Cider 2")</f>
        <v>Uncle Sams Cider 2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IFERROR(__xludf.DUMMYFUNCTION("""COMPUTED_VALUE"""),43664.7497214236)</f>
        <v>43664.74972</v>
      </c>
      <c r="D123" s="23">
        <f>IFERROR(__xludf.DUMMYFUNCTION("""COMPUTED_VALUE"""),0.995)</f>
        <v>0.995</v>
      </c>
      <c r="E123" s="24">
        <f>IFERROR(__xludf.DUMMYFUNCTION("""COMPUTED_VALUE"""),74.0)</f>
        <v>74</v>
      </c>
      <c r="F123" s="27" t="str">
        <f>IFERROR(__xludf.DUMMYFUNCTION("""COMPUTED_VALUE"""),"BLACK")</f>
        <v>BLACK</v>
      </c>
      <c r="G123" s="28" t="str">
        <f>IFERROR(__xludf.DUMMYFUNCTION("""COMPUTED_VALUE"""),"Uncle Sams Cider 2")</f>
        <v>Uncle Sams Cider 2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IFERROR(__xludf.DUMMYFUNCTION("""COMPUTED_VALUE"""),43664.7374832523)</f>
        <v>43664.73748</v>
      </c>
      <c r="D124" s="23">
        <f>IFERROR(__xludf.DUMMYFUNCTION("""COMPUTED_VALUE"""),0.995)</f>
        <v>0.995</v>
      </c>
      <c r="E124" s="24">
        <f>IFERROR(__xludf.DUMMYFUNCTION("""COMPUTED_VALUE"""),74.0)</f>
        <v>74</v>
      </c>
      <c r="F124" s="27" t="str">
        <f>IFERROR(__xludf.DUMMYFUNCTION("""COMPUTED_VALUE"""),"BLACK")</f>
        <v>BLACK</v>
      </c>
      <c r="G124" s="28" t="str">
        <f>IFERROR(__xludf.DUMMYFUNCTION("""COMPUTED_VALUE"""),"Uncle Sams Cider 2")</f>
        <v>Uncle Sams Cider 2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IFERROR(__xludf.DUMMYFUNCTION("""COMPUTED_VALUE"""),43664.4531290509)</f>
        <v>43664.45313</v>
      </c>
      <c r="D125" s="23">
        <f>IFERROR(__xludf.DUMMYFUNCTION("""COMPUTED_VALUE"""),0.996)</f>
        <v>0.996</v>
      </c>
      <c r="E125" s="24">
        <f>IFERROR(__xludf.DUMMYFUNCTION("""COMPUTED_VALUE"""),74.0)</f>
        <v>74</v>
      </c>
      <c r="F125" s="27" t="str">
        <f>IFERROR(__xludf.DUMMYFUNCTION("""COMPUTED_VALUE"""),"BLACK")</f>
        <v>BLACK</v>
      </c>
      <c r="G125" s="28" t="str">
        <f>IFERROR(__xludf.DUMMYFUNCTION("""COMPUTED_VALUE"""),"Uncle Sams Cider 2")</f>
        <v>Uncle Sams Cider 2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IFERROR(__xludf.DUMMYFUNCTION("""COMPUTED_VALUE"""),43664.4403329398)</f>
        <v>43664.44033</v>
      </c>
      <c r="D126" s="23">
        <f>IFERROR(__xludf.DUMMYFUNCTION("""COMPUTED_VALUE"""),0.996)</f>
        <v>0.996</v>
      </c>
      <c r="E126" s="24">
        <f>IFERROR(__xludf.DUMMYFUNCTION("""COMPUTED_VALUE"""),74.0)</f>
        <v>74</v>
      </c>
      <c r="F126" s="27" t="str">
        <f>IFERROR(__xludf.DUMMYFUNCTION("""COMPUTED_VALUE"""),"BLACK")</f>
        <v>BLACK</v>
      </c>
      <c r="G126" s="28" t="str">
        <f>IFERROR(__xludf.DUMMYFUNCTION("""COMPUTED_VALUE"""),"Uncle Sams Cider 2")</f>
        <v>Uncle Sams Cider 2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IFERROR(__xludf.DUMMYFUNCTION("""COMPUTED_VALUE"""),43664.4291332407)</f>
        <v>43664.42913</v>
      </c>
      <c r="D127" s="23">
        <f>IFERROR(__xludf.DUMMYFUNCTION("""COMPUTED_VALUE"""),0.995)</f>
        <v>0.995</v>
      </c>
      <c r="E127" s="24">
        <f>IFERROR(__xludf.DUMMYFUNCTION("""COMPUTED_VALUE"""),74.0)</f>
        <v>74</v>
      </c>
      <c r="F127" s="27" t="str">
        <f>IFERROR(__xludf.DUMMYFUNCTION("""COMPUTED_VALUE"""),"BLACK")</f>
        <v>BLACK</v>
      </c>
      <c r="G127" s="28" t="str">
        <f>IFERROR(__xludf.DUMMYFUNCTION("""COMPUTED_VALUE"""),"Uncle Sams Cider 2")</f>
        <v>Uncle Sams Cider 2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IFERROR(__xludf.DUMMYFUNCTION("""COMPUTED_VALUE"""),43664.4187124884)</f>
        <v>43664.41871</v>
      </c>
      <c r="D128" s="23">
        <f>IFERROR(__xludf.DUMMYFUNCTION("""COMPUTED_VALUE"""),0.996)</f>
        <v>0.996</v>
      </c>
      <c r="E128" s="24">
        <f>IFERROR(__xludf.DUMMYFUNCTION("""COMPUTED_VALUE"""),74.0)</f>
        <v>74</v>
      </c>
      <c r="F128" s="27" t="str">
        <f>IFERROR(__xludf.DUMMYFUNCTION("""COMPUTED_VALUE"""),"BLACK")</f>
        <v>BLACK</v>
      </c>
      <c r="G128" s="28" t="str">
        <f>IFERROR(__xludf.DUMMYFUNCTION("""COMPUTED_VALUE"""),"Uncle Sams Cider 2")</f>
        <v>Uncle Sams Cider 2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IFERROR(__xludf.DUMMYFUNCTION("""COMPUTED_VALUE"""),43664.4057792129)</f>
        <v>43664.40578</v>
      </c>
      <c r="D129" s="23">
        <f>IFERROR(__xludf.DUMMYFUNCTION("""COMPUTED_VALUE"""),0.995)</f>
        <v>0.995</v>
      </c>
      <c r="E129" s="24">
        <f>IFERROR(__xludf.DUMMYFUNCTION("""COMPUTED_VALUE"""),74.0)</f>
        <v>74</v>
      </c>
      <c r="F129" s="27" t="str">
        <f>IFERROR(__xludf.DUMMYFUNCTION("""COMPUTED_VALUE"""),"BLACK")</f>
        <v>BLACK</v>
      </c>
      <c r="G129" s="28" t="str">
        <f>IFERROR(__xludf.DUMMYFUNCTION("""COMPUTED_VALUE"""),"Uncle Sams Cider 2")</f>
        <v>Uncle Sams Cider 2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IFERROR(__xludf.DUMMYFUNCTION("""COMPUTED_VALUE"""),43664.3952660069)</f>
        <v>43664.39527</v>
      </c>
      <c r="D130" s="23">
        <f>IFERROR(__xludf.DUMMYFUNCTION("""COMPUTED_VALUE"""),0.995)</f>
        <v>0.995</v>
      </c>
      <c r="E130" s="24">
        <f>IFERROR(__xludf.DUMMYFUNCTION("""COMPUTED_VALUE"""),74.0)</f>
        <v>74</v>
      </c>
      <c r="F130" s="27" t="str">
        <f>IFERROR(__xludf.DUMMYFUNCTION("""COMPUTED_VALUE"""),"BLACK")</f>
        <v>BLACK</v>
      </c>
      <c r="G130" s="28" t="str">
        <f>IFERROR(__xludf.DUMMYFUNCTION("""COMPUTED_VALUE"""),"Uncle Sams Cider 2")</f>
        <v>Uncle Sams Cider 2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IFERROR(__xludf.DUMMYFUNCTION("""COMPUTED_VALUE"""),43664.3848348148)</f>
        <v>43664.38483</v>
      </c>
      <c r="D131" s="23">
        <f>IFERROR(__xludf.DUMMYFUNCTION("""COMPUTED_VALUE"""),0.995)</f>
        <v>0.995</v>
      </c>
      <c r="E131" s="24">
        <f>IFERROR(__xludf.DUMMYFUNCTION("""COMPUTED_VALUE"""),74.0)</f>
        <v>74</v>
      </c>
      <c r="F131" s="27" t="str">
        <f>IFERROR(__xludf.DUMMYFUNCTION("""COMPUTED_VALUE"""),"BLACK")</f>
        <v>BLACK</v>
      </c>
      <c r="G131" s="28" t="str">
        <f>IFERROR(__xludf.DUMMYFUNCTION("""COMPUTED_VALUE"""),"Uncle Sams Cider 2")</f>
        <v>Uncle Sams Cider 2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IFERROR(__xludf.DUMMYFUNCTION("""COMPUTED_VALUE"""),43664.3740168287)</f>
        <v>43664.37402</v>
      </c>
      <c r="D132" s="23">
        <f>IFERROR(__xludf.DUMMYFUNCTION("""COMPUTED_VALUE"""),0.995)</f>
        <v>0.995</v>
      </c>
      <c r="E132" s="24">
        <f>IFERROR(__xludf.DUMMYFUNCTION("""COMPUTED_VALUE"""),74.0)</f>
        <v>74</v>
      </c>
      <c r="F132" s="27" t="str">
        <f>IFERROR(__xludf.DUMMYFUNCTION("""COMPUTED_VALUE"""),"BLACK")</f>
        <v>BLACK</v>
      </c>
      <c r="G132" s="28" t="str">
        <f>IFERROR(__xludf.DUMMYFUNCTION("""COMPUTED_VALUE"""),"Uncle Sams Cider 2")</f>
        <v>Uncle Sams Cider 2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IFERROR(__xludf.DUMMYFUNCTION("""COMPUTED_VALUE"""),43664.363500949)</f>
        <v>43664.3635</v>
      </c>
      <c r="D133" s="23">
        <f>IFERROR(__xludf.DUMMYFUNCTION("""COMPUTED_VALUE"""),0.996)</f>
        <v>0.996</v>
      </c>
      <c r="E133" s="24">
        <f>IFERROR(__xludf.DUMMYFUNCTION("""COMPUTED_VALUE"""),74.0)</f>
        <v>74</v>
      </c>
      <c r="F133" s="27" t="str">
        <f>IFERROR(__xludf.DUMMYFUNCTION("""COMPUTED_VALUE"""),"BLACK")</f>
        <v>BLACK</v>
      </c>
      <c r="G133" s="28" t="str">
        <f>IFERROR(__xludf.DUMMYFUNCTION("""COMPUTED_VALUE"""),"Uncle Sams Cider 2")</f>
        <v>Uncle Sams Cider 2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IFERROR(__xludf.DUMMYFUNCTION("""COMPUTED_VALUE"""),43664.3530783912)</f>
        <v>43664.35308</v>
      </c>
      <c r="D134" s="23">
        <f>IFERROR(__xludf.DUMMYFUNCTION("""COMPUTED_VALUE"""),0.996)</f>
        <v>0.996</v>
      </c>
      <c r="E134" s="24">
        <f>IFERROR(__xludf.DUMMYFUNCTION("""COMPUTED_VALUE"""),74.0)</f>
        <v>74</v>
      </c>
      <c r="F134" s="27" t="str">
        <f>IFERROR(__xludf.DUMMYFUNCTION("""COMPUTED_VALUE"""),"BLACK")</f>
        <v>BLACK</v>
      </c>
      <c r="G134" s="28" t="str">
        <f>IFERROR(__xludf.DUMMYFUNCTION("""COMPUTED_VALUE"""),"Uncle Sams Cider 2")</f>
        <v>Uncle Sams Cider 2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IFERROR(__xludf.DUMMYFUNCTION("""COMPUTED_VALUE"""),43664.3425879398)</f>
        <v>43664.34259</v>
      </c>
      <c r="D135" s="23">
        <f>IFERROR(__xludf.DUMMYFUNCTION("""COMPUTED_VALUE"""),0.995)</f>
        <v>0.995</v>
      </c>
      <c r="E135" s="24">
        <f>IFERROR(__xludf.DUMMYFUNCTION("""COMPUTED_VALUE"""),74.0)</f>
        <v>74</v>
      </c>
      <c r="F135" s="27" t="str">
        <f>IFERROR(__xludf.DUMMYFUNCTION("""COMPUTED_VALUE"""),"BLACK")</f>
        <v>BLACK</v>
      </c>
      <c r="G135" s="28" t="str">
        <f>IFERROR(__xludf.DUMMYFUNCTION("""COMPUTED_VALUE"""),"Uncle Sams Cider 2")</f>
        <v>Uncle Sams Cider 2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IFERROR(__xludf.DUMMYFUNCTION("""COMPUTED_VALUE"""),43664.3321544791)</f>
        <v>43664.33215</v>
      </c>
      <c r="D136" s="23">
        <f>IFERROR(__xludf.DUMMYFUNCTION("""COMPUTED_VALUE"""),0.995)</f>
        <v>0.995</v>
      </c>
      <c r="E136" s="24">
        <f>IFERROR(__xludf.DUMMYFUNCTION("""COMPUTED_VALUE"""),74.0)</f>
        <v>74</v>
      </c>
      <c r="F136" s="27" t="str">
        <f>IFERROR(__xludf.DUMMYFUNCTION("""COMPUTED_VALUE"""),"BLACK")</f>
        <v>BLACK</v>
      </c>
      <c r="G136" s="28" t="str">
        <f>IFERROR(__xludf.DUMMYFUNCTION("""COMPUTED_VALUE"""),"Uncle Sams Cider 2")</f>
        <v>Uncle Sams Cider 2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IFERROR(__xludf.DUMMYFUNCTION("""COMPUTED_VALUE"""),43664.3217221759)</f>
        <v>43664.32172</v>
      </c>
      <c r="D137" s="23">
        <f>IFERROR(__xludf.DUMMYFUNCTION("""COMPUTED_VALUE"""),0.996)</f>
        <v>0.996</v>
      </c>
      <c r="E137" s="24">
        <f>IFERROR(__xludf.DUMMYFUNCTION("""COMPUTED_VALUE"""),74.0)</f>
        <v>74</v>
      </c>
      <c r="F137" s="27" t="str">
        <f>IFERROR(__xludf.DUMMYFUNCTION("""COMPUTED_VALUE"""),"BLACK")</f>
        <v>BLACK</v>
      </c>
      <c r="G137" s="28" t="str">
        <f>IFERROR(__xludf.DUMMYFUNCTION("""COMPUTED_VALUE"""),"Uncle Sams Cider 2")</f>
        <v>Uncle Sams Cider 2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IFERROR(__xludf.DUMMYFUNCTION("""COMPUTED_VALUE"""),43664.3112205787)</f>
        <v>43664.31122</v>
      </c>
      <c r="D138" s="23">
        <f>IFERROR(__xludf.DUMMYFUNCTION("""COMPUTED_VALUE"""),0.996)</f>
        <v>0.996</v>
      </c>
      <c r="E138" s="24">
        <f>IFERROR(__xludf.DUMMYFUNCTION("""COMPUTED_VALUE"""),74.0)</f>
        <v>74</v>
      </c>
      <c r="F138" s="27" t="str">
        <f>IFERROR(__xludf.DUMMYFUNCTION("""COMPUTED_VALUE"""),"BLACK")</f>
        <v>BLACK</v>
      </c>
      <c r="G138" s="28" t="str">
        <f>IFERROR(__xludf.DUMMYFUNCTION("""COMPUTED_VALUE"""),"Uncle Sams Cider 2")</f>
        <v>Uncle Sams Cider 2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IFERROR(__xludf.DUMMYFUNCTION("""COMPUTED_VALUE"""),43664.300798831)</f>
        <v>43664.3008</v>
      </c>
      <c r="D139" s="23">
        <f>IFERROR(__xludf.DUMMYFUNCTION("""COMPUTED_VALUE"""),0.995)</f>
        <v>0.995</v>
      </c>
      <c r="E139" s="24">
        <f>IFERROR(__xludf.DUMMYFUNCTION("""COMPUTED_VALUE"""),74.0)</f>
        <v>74</v>
      </c>
      <c r="F139" s="27" t="str">
        <f>IFERROR(__xludf.DUMMYFUNCTION("""COMPUTED_VALUE"""),"BLACK")</f>
        <v>BLACK</v>
      </c>
      <c r="G139" s="28" t="str">
        <f>IFERROR(__xludf.DUMMYFUNCTION("""COMPUTED_VALUE"""),"Uncle Sams Cider 2")</f>
        <v>Uncle Sams Cider 2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IFERROR(__xludf.DUMMYFUNCTION("""COMPUTED_VALUE"""),43664.2903758912)</f>
        <v>43664.29038</v>
      </c>
      <c r="D140" s="23">
        <f>IFERROR(__xludf.DUMMYFUNCTION("""COMPUTED_VALUE"""),0.996)</f>
        <v>0.996</v>
      </c>
      <c r="E140" s="24">
        <f>IFERROR(__xludf.DUMMYFUNCTION("""COMPUTED_VALUE"""),74.0)</f>
        <v>74</v>
      </c>
      <c r="F140" s="27" t="str">
        <f>IFERROR(__xludf.DUMMYFUNCTION("""COMPUTED_VALUE"""),"BLACK")</f>
        <v>BLACK</v>
      </c>
      <c r="G140" s="28" t="str">
        <f>IFERROR(__xludf.DUMMYFUNCTION("""COMPUTED_VALUE"""),"Uncle Sams Cider 2")</f>
        <v>Uncle Sams Cider 2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IFERROR(__xludf.DUMMYFUNCTION("""COMPUTED_VALUE"""),43664.2798951736)</f>
        <v>43664.2799</v>
      </c>
      <c r="D141" s="23">
        <f>IFERROR(__xludf.DUMMYFUNCTION("""COMPUTED_VALUE"""),0.996)</f>
        <v>0.996</v>
      </c>
      <c r="E141" s="24">
        <f>IFERROR(__xludf.DUMMYFUNCTION("""COMPUTED_VALUE"""),74.0)</f>
        <v>74</v>
      </c>
      <c r="F141" s="27" t="str">
        <f>IFERROR(__xludf.DUMMYFUNCTION("""COMPUTED_VALUE"""),"BLACK")</f>
        <v>BLACK</v>
      </c>
      <c r="G141" s="28" t="str">
        <f>IFERROR(__xludf.DUMMYFUNCTION("""COMPUTED_VALUE"""),"Uncle Sams Cider 2")</f>
        <v>Uncle Sams Cider 2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IFERROR(__xludf.DUMMYFUNCTION("""COMPUTED_VALUE"""),43664.2694395601)</f>
        <v>43664.26944</v>
      </c>
      <c r="D142" s="23">
        <f>IFERROR(__xludf.DUMMYFUNCTION("""COMPUTED_VALUE"""),0.996)</f>
        <v>0.996</v>
      </c>
      <c r="E142" s="24">
        <f>IFERROR(__xludf.DUMMYFUNCTION("""COMPUTED_VALUE"""),74.0)</f>
        <v>74</v>
      </c>
      <c r="F142" s="27" t="str">
        <f>IFERROR(__xludf.DUMMYFUNCTION("""COMPUTED_VALUE"""),"BLACK")</f>
        <v>BLACK</v>
      </c>
      <c r="G142" s="28" t="str">
        <f>IFERROR(__xludf.DUMMYFUNCTION("""COMPUTED_VALUE"""),"Uncle Sams Cider 2")</f>
        <v>Uncle Sams Cider 2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IFERROR(__xludf.DUMMYFUNCTION("""COMPUTED_VALUE"""),43664.2590206712)</f>
        <v>43664.25902</v>
      </c>
      <c r="D143" s="23">
        <f>IFERROR(__xludf.DUMMYFUNCTION("""COMPUTED_VALUE"""),0.997)</f>
        <v>0.997</v>
      </c>
      <c r="E143" s="24">
        <f>IFERROR(__xludf.DUMMYFUNCTION("""COMPUTED_VALUE"""),74.0)</f>
        <v>74</v>
      </c>
      <c r="F143" s="27" t="str">
        <f>IFERROR(__xludf.DUMMYFUNCTION("""COMPUTED_VALUE"""),"BLACK")</f>
        <v>BLACK</v>
      </c>
      <c r="G143" s="28" t="str">
        <f>IFERROR(__xludf.DUMMYFUNCTION("""COMPUTED_VALUE"""),"Uncle Sams Cider 2")</f>
        <v>Uncle Sams Cider 2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IFERROR(__xludf.DUMMYFUNCTION("""COMPUTED_VALUE"""),43664.2484946643)</f>
        <v>43664.24849</v>
      </c>
      <c r="D144" s="23">
        <f>IFERROR(__xludf.DUMMYFUNCTION("""COMPUTED_VALUE"""),0.997)</f>
        <v>0.997</v>
      </c>
      <c r="E144" s="24">
        <f>IFERROR(__xludf.DUMMYFUNCTION("""COMPUTED_VALUE"""),74.0)</f>
        <v>74</v>
      </c>
      <c r="F144" s="27" t="str">
        <f>IFERROR(__xludf.DUMMYFUNCTION("""COMPUTED_VALUE"""),"BLACK")</f>
        <v>BLACK</v>
      </c>
      <c r="G144" s="28" t="str">
        <f>IFERROR(__xludf.DUMMYFUNCTION("""COMPUTED_VALUE"""),"Uncle Sams Cider 2")</f>
        <v>Uncle Sams Cider 2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IFERROR(__xludf.DUMMYFUNCTION("""COMPUTED_VALUE"""),43664.2380613657)</f>
        <v>43664.23806</v>
      </c>
      <c r="D145" s="23">
        <f>IFERROR(__xludf.DUMMYFUNCTION("""COMPUTED_VALUE"""),0.996)</f>
        <v>0.996</v>
      </c>
      <c r="E145" s="24">
        <f>IFERROR(__xludf.DUMMYFUNCTION("""COMPUTED_VALUE"""),74.0)</f>
        <v>74</v>
      </c>
      <c r="F145" s="27" t="str">
        <f>IFERROR(__xludf.DUMMYFUNCTION("""COMPUTED_VALUE"""),"BLACK")</f>
        <v>BLACK</v>
      </c>
      <c r="G145" s="28" t="str">
        <f>IFERROR(__xludf.DUMMYFUNCTION("""COMPUTED_VALUE"""),"Uncle Sams Cider 2")</f>
        <v>Uncle Sams Cider 2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IFERROR(__xludf.DUMMYFUNCTION("""COMPUTED_VALUE"""),43664.2275237384)</f>
        <v>43664.22752</v>
      </c>
      <c r="D146" s="23">
        <f>IFERROR(__xludf.DUMMYFUNCTION("""COMPUTED_VALUE"""),0.997)</f>
        <v>0.997</v>
      </c>
      <c r="E146" s="24">
        <f>IFERROR(__xludf.DUMMYFUNCTION("""COMPUTED_VALUE"""),74.0)</f>
        <v>74</v>
      </c>
      <c r="F146" s="27" t="str">
        <f>IFERROR(__xludf.DUMMYFUNCTION("""COMPUTED_VALUE"""),"BLACK")</f>
        <v>BLACK</v>
      </c>
      <c r="G146" s="28" t="str">
        <f>IFERROR(__xludf.DUMMYFUNCTION("""COMPUTED_VALUE"""),"Uncle Sams Cider 2")</f>
        <v>Uncle Sams Cider 2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IFERROR(__xludf.DUMMYFUNCTION("""COMPUTED_VALUE"""),43664.2170785069)</f>
        <v>43664.21708</v>
      </c>
      <c r="D147" s="23">
        <f>IFERROR(__xludf.DUMMYFUNCTION("""COMPUTED_VALUE"""),0.996)</f>
        <v>0.996</v>
      </c>
      <c r="E147" s="24">
        <f>IFERROR(__xludf.DUMMYFUNCTION("""COMPUTED_VALUE"""),73.0)</f>
        <v>73</v>
      </c>
      <c r="F147" s="27" t="str">
        <f>IFERROR(__xludf.DUMMYFUNCTION("""COMPUTED_VALUE"""),"BLACK")</f>
        <v>BLACK</v>
      </c>
      <c r="G147" s="28" t="str">
        <f>IFERROR(__xludf.DUMMYFUNCTION("""COMPUTED_VALUE"""),"Uncle Sams Cider 2")</f>
        <v>Uncle Sams Cider 2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IFERROR(__xludf.DUMMYFUNCTION("""COMPUTED_VALUE"""),43664.2066474074)</f>
        <v>43664.20665</v>
      </c>
      <c r="D148" s="23">
        <f>IFERROR(__xludf.DUMMYFUNCTION("""COMPUTED_VALUE"""),0.996)</f>
        <v>0.996</v>
      </c>
      <c r="E148" s="24">
        <f>IFERROR(__xludf.DUMMYFUNCTION("""COMPUTED_VALUE"""),73.0)</f>
        <v>73</v>
      </c>
      <c r="F148" s="27" t="str">
        <f>IFERROR(__xludf.DUMMYFUNCTION("""COMPUTED_VALUE"""),"BLACK")</f>
        <v>BLACK</v>
      </c>
      <c r="G148" s="28" t="str">
        <f>IFERROR(__xludf.DUMMYFUNCTION("""COMPUTED_VALUE"""),"Uncle Sams Cider 2")</f>
        <v>Uncle Sams Cider 2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IFERROR(__xludf.DUMMYFUNCTION("""COMPUTED_VALUE"""),43664.1953532407)</f>
        <v>43664.19535</v>
      </c>
      <c r="D149" s="23">
        <f>IFERROR(__xludf.DUMMYFUNCTION("""COMPUTED_VALUE"""),0.996)</f>
        <v>0.996</v>
      </c>
      <c r="E149" s="24">
        <f>IFERROR(__xludf.DUMMYFUNCTION("""COMPUTED_VALUE"""),73.0)</f>
        <v>73</v>
      </c>
      <c r="F149" s="27" t="str">
        <f>IFERROR(__xludf.DUMMYFUNCTION("""COMPUTED_VALUE"""),"BLACK")</f>
        <v>BLACK</v>
      </c>
      <c r="G149" s="28" t="str">
        <f>IFERROR(__xludf.DUMMYFUNCTION("""COMPUTED_VALUE"""),"Uncle Sams Cider 2")</f>
        <v>Uncle Sams Cider 2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IFERROR(__xludf.DUMMYFUNCTION("""COMPUTED_VALUE"""),43664.1849315625)</f>
        <v>43664.18493</v>
      </c>
      <c r="D150" s="23">
        <f>IFERROR(__xludf.DUMMYFUNCTION("""COMPUTED_VALUE"""),0.997)</f>
        <v>0.997</v>
      </c>
      <c r="E150" s="24">
        <f>IFERROR(__xludf.DUMMYFUNCTION("""COMPUTED_VALUE"""),73.0)</f>
        <v>73</v>
      </c>
      <c r="F150" s="27" t="str">
        <f>IFERROR(__xludf.DUMMYFUNCTION("""COMPUTED_VALUE"""),"BLACK")</f>
        <v>BLACK</v>
      </c>
      <c r="G150" s="28" t="str">
        <f>IFERROR(__xludf.DUMMYFUNCTION("""COMPUTED_VALUE"""),"Uncle Sams Cider 2")</f>
        <v>Uncle Sams Cider 2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IFERROR(__xludf.DUMMYFUNCTION("""COMPUTED_VALUE"""),43664.1744536458)</f>
        <v>43664.17445</v>
      </c>
      <c r="D151" s="23">
        <f>IFERROR(__xludf.DUMMYFUNCTION("""COMPUTED_VALUE"""),0.995)</f>
        <v>0.995</v>
      </c>
      <c r="E151" s="24">
        <f>IFERROR(__xludf.DUMMYFUNCTION("""COMPUTED_VALUE"""),73.0)</f>
        <v>73</v>
      </c>
      <c r="F151" s="27" t="str">
        <f>IFERROR(__xludf.DUMMYFUNCTION("""COMPUTED_VALUE"""),"BLACK")</f>
        <v>BLACK</v>
      </c>
      <c r="G151" s="28" t="str">
        <f>IFERROR(__xludf.DUMMYFUNCTION("""COMPUTED_VALUE"""),"Uncle Sams Cider 2")</f>
        <v>Uncle Sams Cider 2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IFERROR(__xludf.DUMMYFUNCTION("""COMPUTED_VALUE"""),43664.1639949074)</f>
        <v>43664.16399</v>
      </c>
      <c r="D152" s="23">
        <f>IFERROR(__xludf.DUMMYFUNCTION("""COMPUTED_VALUE"""),0.997)</f>
        <v>0.997</v>
      </c>
      <c r="E152" s="24">
        <f>IFERROR(__xludf.DUMMYFUNCTION("""COMPUTED_VALUE"""),73.0)</f>
        <v>73</v>
      </c>
      <c r="F152" s="27" t="str">
        <f>IFERROR(__xludf.DUMMYFUNCTION("""COMPUTED_VALUE"""),"BLACK")</f>
        <v>BLACK</v>
      </c>
      <c r="G152" s="28" t="str">
        <f>IFERROR(__xludf.DUMMYFUNCTION("""COMPUTED_VALUE"""),"Uncle Sams Cider 2")</f>
        <v>Uncle Sams Cider 2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IFERROR(__xludf.DUMMYFUNCTION("""COMPUTED_VALUE"""),43664.153538368)</f>
        <v>43664.15354</v>
      </c>
      <c r="D153" s="23">
        <f>IFERROR(__xludf.DUMMYFUNCTION("""COMPUTED_VALUE"""),0.996)</f>
        <v>0.996</v>
      </c>
      <c r="E153" s="24">
        <f>IFERROR(__xludf.DUMMYFUNCTION("""COMPUTED_VALUE"""),73.0)</f>
        <v>73</v>
      </c>
      <c r="F153" s="27" t="str">
        <f>IFERROR(__xludf.DUMMYFUNCTION("""COMPUTED_VALUE"""),"BLACK")</f>
        <v>BLACK</v>
      </c>
      <c r="G153" s="28" t="str">
        <f>IFERROR(__xludf.DUMMYFUNCTION("""COMPUTED_VALUE"""),"Uncle Sams Cider 2")</f>
        <v>Uncle Sams Cider 2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IFERROR(__xludf.DUMMYFUNCTION("""COMPUTED_VALUE"""),43664.1431152777)</f>
        <v>43664.14312</v>
      </c>
      <c r="D154" s="23">
        <f>IFERROR(__xludf.DUMMYFUNCTION("""COMPUTED_VALUE"""),0.996)</f>
        <v>0.996</v>
      </c>
      <c r="E154" s="24">
        <f>IFERROR(__xludf.DUMMYFUNCTION("""COMPUTED_VALUE"""),73.0)</f>
        <v>73</v>
      </c>
      <c r="F154" s="27" t="str">
        <f>IFERROR(__xludf.DUMMYFUNCTION("""COMPUTED_VALUE"""),"BLACK")</f>
        <v>BLACK</v>
      </c>
      <c r="G154" s="28" t="str">
        <f>IFERROR(__xludf.DUMMYFUNCTION("""COMPUTED_VALUE"""),"Uncle Sams Cider 2")</f>
        <v>Uncle Sams Cider 2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IFERROR(__xludf.DUMMYFUNCTION("""COMPUTED_VALUE"""),43664.0201419791)</f>
        <v>43664.02014</v>
      </c>
      <c r="D155" s="23">
        <f>IFERROR(__xludf.DUMMYFUNCTION("""COMPUTED_VALUE"""),0.996)</f>
        <v>0.996</v>
      </c>
      <c r="E155" s="24">
        <f>IFERROR(__xludf.DUMMYFUNCTION("""COMPUTED_VALUE"""),73.0)</f>
        <v>73</v>
      </c>
      <c r="F155" s="27" t="str">
        <f>IFERROR(__xludf.DUMMYFUNCTION("""COMPUTED_VALUE"""),"BLACK")</f>
        <v>BLACK</v>
      </c>
      <c r="G155" s="28" t="str">
        <f>IFERROR(__xludf.DUMMYFUNCTION("""COMPUTED_VALUE"""),"Uncle Sams Cider 2")</f>
        <v>Uncle Sams Cider 2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IFERROR(__xludf.DUMMYFUNCTION("""COMPUTED_VALUE"""),43663.9876229398)</f>
        <v>43663.98762</v>
      </c>
      <c r="D156" s="23">
        <f>IFERROR(__xludf.DUMMYFUNCTION("""COMPUTED_VALUE"""),0.998)</f>
        <v>0.998</v>
      </c>
      <c r="E156" s="24">
        <f>IFERROR(__xludf.DUMMYFUNCTION("""COMPUTED_VALUE"""),73.0)</f>
        <v>73</v>
      </c>
      <c r="F156" s="27" t="str">
        <f>IFERROR(__xludf.DUMMYFUNCTION("""COMPUTED_VALUE"""),"BLACK")</f>
        <v>BLACK</v>
      </c>
      <c r="G156" s="28" t="str">
        <f>IFERROR(__xludf.DUMMYFUNCTION("""COMPUTED_VALUE"""),"Uncle Sams Cider 2")</f>
        <v>Uncle Sams Cider 2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IFERROR(__xludf.DUMMYFUNCTION("""COMPUTED_VALUE"""),43663.9770987499)</f>
        <v>43663.9771</v>
      </c>
      <c r="D157" s="23">
        <f>IFERROR(__xludf.DUMMYFUNCTION("""COMPUTED_VALUE"""),0.998)</f>
        <v>0.998</v>
      </c>
      <c r="E157" s="24">
        <f>IFERROR(__xludf.DUMMYFUNCTION("""COMPUTED_VALUE"""),73.0)</f>
        <v>73</v>
      </c>
      <c r="F157" s="27" t="str">
        <f>IFERROR(__xludf.DUMMYFUNCTION("""COMPUTED_VALUE"""),"BLACK")</f>
        <v>BLACK</v>
      </c>
      <c r="G157" s="28" t="str">
        <f>IFERROR(__xludf.DUMMYFUNCTION("""COMPUTED_VALUE"""),"Uncle Sams Cider 2")</f>
        <v>Uncle Sams Cider 2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IFERROR(__xludf.DUMMYFUNCTION("""COMPUTED_VALUE"""),43663.9664795023)</f>
        <v>43663.96648</v>
      </c>
      <c r="D158" s="23">
        <f>IFERROR(__xludf.DUMMYFUNCTION("""COMPUTED_VALUE"""),0.996)</f>
        <v>0.996</v>
      </c>
      <c r="E158" s="24">
        <f>IFERROR(__xludf.DUMMYFUNCTION("""COMPUTED_VALUE"""),73.0)</f>
        <v>73</v>
      </c>
      <c r="F158" s="27" t="str">
        <f>IFERROR(__xludf.DUMMYFUNCTION("""COMPUTED_VALUE"""),"BLACK")</f>
        <v>BLACK</v>
      </c>
      <c r="G158" s="28" t="str">
        <f>IFERROR(__xludf.DUMMYFUNCTION("""COMPUTED_VALUE"""),"Uncle Sams Cider 2")</f>
        <v>Uncle Sams Cider 2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IFERROR(__xludf.DUMMYFUNCTION("""COMPUTED_VALUE"""),43663.9556163078)</f>
        <v>43663.95562</v>
      </c>
      <c r="D159" s="23">
        <f>IFERROR(__xludf.DUMMYFUNCTION("""COMPUTED_VALUE"""),0.997)</f>
        <v>0.997</v>
      </c>
      <c r="E159" s="24">
        <f>IFERROR(__xludf.DUMMYFUNCTION("""COMPUTED_VALUE"""),73.0)</f>
        <v>73</v>
      </c>
      <c r="F159" s="27" t="str">
        <f>IFERROR(__xludf.DUMMYFUNCTION("""COMPUTED_VALUE"""),"BLACK")</f>
        <v>BLACK</v>
      </c>
      <c r="G159" s="28" t="str">
        <f>IFERROR(__xludf.DUMMYFUNCTION("""COMPUTED_VALUE"""),"Uncle Sams Cider 2")</f>
        <v>Uncle Sams Cider 2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IFERROR(__xludf.DUMMYFUNCTION("""COMPUTED_VALUE"""),43663.9448217708)</f>
        <v>43663.94482</v>
      </c>
      <c r="D160" s="23">
        <f>IFERROR(__xludf.DUMMYFUNCTION("""COMPUTED_VALUE"""),0.998)</f>
        <v>0.998</v>
      </c>
      <c r="E160" s="24">
        <f>IFERROR(__xludf.DUMMYFUNCTION("""COMPUTED_VALUE"""),73.0)</f>
        <v>73</v>
      </c>
      <c r="F160" s="27" t="str">
        <f>IFERROR(__xludf.DUMMYFUNCTION("""COMPUTED_VALUE"""),"BLACK")</f>
        <v>BLACK</v>
      </c>
      <c r="G160" s="28" t="str">
        <f>IFERROR(__xludf.DUMMYFUNCTION("""COMPUTED_VALUE"""),"Uncle Sams Cider 2")</f>
        <v>Uncle Sams Cider 2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IFERROR(__xludf.DUMMYFUNCTION("""COMPUTED_VALUE"""),43663.934342199)</f>
        <v>43663.93434</v>
      </c>
      <c r="D161" s="23">
        <f>IFERROR(__xludf.DUMMYFUNCTION("""COMPUTED_VALUE"""),0.998)</f>
        <v>0.998</v>
      </c>
      <c r="E161" s="24">
        <f>IFERROR(__xludf.DUMMYFUNCTION("""COMPUTED_VALUE"""),73.0)</f>
        <v>73</v>
      </c>
      <c r="F161" s="27" t="str">
        <f>IFERROR(__xludf.DUMMYFUNCTION("""COMPUTED_VALUE"""),"BLACK")</f>
        <v>BLACK</v>
      </c>
      <c r="G161" s="28" t="str">
        <f>IFERROR(__xludf.DUMMYFUNCTION("""COMPUTED_VALUE"""),"Uncle Sams Cider 2")</f>
        <v>Uncle Sams Cider 2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IFERROR(__xludf.DUMMYFUNCTION("""COMPUTED_VALUE"""),43663.9238977083)</f>
        <v>43663.9239</v>
      </c>
      <c r="D162" s="23">
        <f>IFERROR(__xludf.DUMMYFUNCTION("""COMPUTED_VALUE"""),0.997)</f>
        <v>0.997</v>
      </c>
      <c r="E162" s="24">
        <f>IFERROR(__xludf.DUMMYFUNCTION("""COMPUTED_VALUE"""),73.0)</f>
        <v>73</v>
      </c>
      <c r="F162" s="27" t="str">
        <f>IFERROR(__xludf.DUMMYFUNCTION("""COMPUTED_VALUE"""),"BLACK")</f>
        <v>BLACK</v>
      </c>
      <c r="G162" s="28" t="str">
        <f>IFERROR(__xludf.DUMMYFUNCTION("""COMPUTED_VALUE"""),"Uncle Sams Cider 2")</f>
        <v>Uncle Sams Cider 2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IFERROR(__xludf.DUMMYFUNCTION("""COMPUTED_VALUE"""),43663.9134773842)</f>
        <v>43663.91348</v>
      </c>
      <c r="D163" s="23">
        <f>IFERROR(__xludf.DUMMYFUNCTION("""COMPUTED_VALUE"""),0.998)</f>
        <v>0.998</v>
      </c>
      <c r="E163" s="24">
        <f>IFERROR(__xludf.DUMMYFUNCTION("""COMPUTED_VALUE"""),73.0)</f>
        <v>73</v>
      </c>
      <c r="F163" s="27" t="str">
        <f>IFERROR(__xludf.DUMMYFUNCTION("""COMPUTED_VALUE"""),"BLACK")</f>
        <v>BLACK</v>
      </c>
      <c r="G163" s="28" t="str">
        <f>IFERROR(__xludf.DUMMYFUNCTION("""COMPUTED_VALUE"""),"Uncle Sams Cider 2")</f>
        <v>Uncle Sams Cider 2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IFERROR(__xludf.DUMMYFUNCTION("""COMPUTED_VALUE"""),43663.9030554282)</f>
        <v>43663.90306</v>
      </c>
      <c r="D164" s="23">
        <f>IFERROR(__xludf.DUMMYFUNCTION("""COMPUTED_VALUE"""),0.999)</f>
        <v>0.999</v>
      </c>
      <c r="E164" s="24">
        <f>IFERROR(__xludf.DUMMYFUNCTION("""COMPUTED_VALUE"""),73.0)</f>
        <v>73</v>
      </c>
      <c r="F164" s="27" t="str">
        <f>IFERROR(__xludf.DUMMYFUNCTION("""COMPUTED_VALUE"""),"BLACK")</f>
        <v>BLACK</v>
      </c>
      <c r="G164" s="28" t="str">
        <f>IFERROR(__xludf.DUMMYFUNCTION("""COMPUTED_VALUE"""),"Uncle Sams Cider 2")</f>
        <v>Uncle Sams Cider 2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IFERROR(__xludf.DUMMYFUNCTION("""COMPUTED_VALUE"""),43663.8925766087)</f>
        <v>43663.89258</v>
      </c>
      <c r="D165" s="23">
        <f>IFERROR(__xludf.DUMMYFUNCTION("""COMPUTED_VALUE"""),0.998)</f>
        <v>0.998</v>
      </c>
      <c r="E165" s="24">
        <f>IFERROR(__xludf.DUMMYFUNCTION("""COMPUTED_VALUE"""),73.0)</f>
        <v>73</v>
      </c>
      <c r="F165" s="27" t="str">
        <f>IFERROR(__xludf.DUMMYFUNCTION("""COMPUTED_VALUE"""),"BLACK")</f>
        <v>BLACK</v>
      </c>
      <c r="G165" s="28" t="str">
        <f>IFERROR(__xludf.DUMMYFUNCTION("""COMPUTED_VALUE"""),"Uncle Sams Cider 2")</f>
        <v>Uncle Sams Cider 2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IFERROR(__xludf.DUMMYFUNCTION("""COMPUTED_VALUE"""),43663.8821200694)</f>
        <v>43663.88212</v>
      </c>
      <c r="D166" s="23">
        <f>IFERROR(__xludf.DUMMYFUNCTION("""COMPUTED_VALUE"""),0.998)</f>
        <v>0.998</v>
      </c>
      <c r="E166" s="24">
        <f>IFERROR(__xludf.DUMMYFUNCTION("""COMPUTED_VALUE"""),73.0)</f>
        <v>73</v>
      </c>
      <c r="F166" s="27" t="str">
        <f>IFERROR(__xludf.DUMMYFUNCTION("""COMPUTED_VALUE"""),"BLACK")</f>
        <v>BLACK</v>
      </c>
      <c r="G166" s="28" t="str">
        <f>IFERROR(__xludf.DUMMYFUNCTION("""COMPUTED_VALUE"""),"Uncle Sams Cider 2")</f>
        <v>Uncle Sams Cider 2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IFERROR(__xludf.DUMMYFUNCTION("""COMPUTED_VALUE"""),43663.871698912)</f>
        <v>43663.8717</v>
      </c>
      <c r="D167" s="23">
        <f>IFERROR(__xludf.DUMMYFUNCTION("""COMPUTED_VALUE"""),0.996)</f>
        <v>0.996</v>
      </c>
      <c r="E167" s="24">
        <f>IFERROR(__xludf.DUMMYFUNCTION("""COMPUTED_VALUE"""),73.0)</f>
        <v>73</v>
      </c>
      <c r="F167" s="27" t="str">
        <f>IFERROR(__xludf.DUMMYFUNCTION("""COMPUTED_VALUE"""),"BLACK")</f>
        <v>BLACK</v>
      </c>
      <c r="G167" s="28" t="str">
        <f>IFERROR(__xludf.DUMMYFUNCTION("""COMPUTED_VALUE"""),"Uncle Sams Cider 2")</f>
        <v>Uncle Sams Cider 2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IFERROR(__xludf.DUMMYFUNCTION("""COMPUTED_VALUE"""),43663.8521242245)</f>
        <v>43663.85212</v>
      </c>
      <c r="D168" s="23">
        <f>IFERROR(__xludf.DUMMYFUNCTION("""COMPUTED_VALUE"""),0.998)</f>
        <v>0.998</v>
      </c>
      <c r="E168" s="24">
        <f>IFERROR(__xludf.DUMMYFUNCTION("""COMPUTED_VALUE"""),73.0)</f>
        <v>73</v>
      </c>
      <c r="F168" s="27" t="str">
        <f>IFERROR(__xludf.DUMMYFUNCTION("""COMPUTED_VALUE"""),"BLACK")</f>
        <v>BLACK</v>
      </c>
      <c r="G168" s="28" t="str">
        <f>IFERROR(__xludf.DUMMYFUNCTION("""COMPUTED_VALUE"""),"Uncle Sams Cider 2")</f>
        <v>Uncle Sams Cider 2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IFERROR(__xludf.DUMMYFUNCTION("""COMPUTED_VALUE"""),43663.7659517129)</f>
        <v>43663.76595</v>
      </c>
      <c r="D169" s="23">
        <f>IFERROR(__xludf.DUMMYFUNCTION("""COMPUTED_VALUE"""),0.998)</f>
        <v>0.998</v>
      </c>
      <c r="E169" s="24">
        <f>IFERROR(__xludf.DUMMYFUNCTION("""COMPUTED_VALUE"""),73.0)</f>
        <v>73</v>
      </c>
      <c r="F169" s="27" t="str">
        <f>IFERROR(__xludf.DUMMYFUNCTION("""COMPUTED_VALUE"""),"BLACK")</f>
        <v>BLACK</v>
      </c>
      <c r="G169" s="28" t="str">
        <f>IFERROR(__xludf.DUMMYFUNCTION("""COMPUTED_VALUE"""),"Uncle Sams Cider 2")</f>
        <v>Uncle Sams Cider 2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IFERROR(__xludf.DUMMYFUNCTION("""COMPUTED_VALUE"""),43663.7549718981)</f>
        <v>43663.75497</v>
      </c>
      <c r="D170" s="23">
        <f>IFERROR(__xludf.DUMMYFUNCTION("""COMPUTED_VALUE"""),0.999)</f>
        <v>0.999</v>
      </c>
      <c r="E170" s="24">
        <f>IFERROR(__xludf.DUMMYFUNCTION("""COMPUTED_VALUE"""),73.0)</f>
        <v>73</v>
      </c>
      <c r="F170" s="27" t="str">
        <f>IFERROR(__xludf.DUMMYFUNCTION("""COMPUTED_VALUE"""),"BLACK")</f>
        <v>BLACK</v>
      </c>
      <c r="G170" s="28" t="str">
        <f>IFERROR(__xludf.DUMMYFUNCTION("""COMPUTED_VALUE"""),"Uncle Sams Cider 2")</f>
        <v>Uncle Sams Cider 2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IFERROR(__xludf.DUMMYFUNCTION("""COMPUTED_VALUE"""),43663.7378309606)</f>
        <v>43663.73783</v>
      </c>
      <c r="D171" s="23">
        <f>IFERROR(__xludf.DUMMYFUNCTION("""COMPUTED_VALUE"""),0.999)</f>
        <v>0.999</v>
      </c>
      <c r="E171" s="24">
        <f>IFERROR(__xludf.DUMMYFUNCTION("""COMPUTED_VALUE"""),73.0)</f>
        <v>73</v>
      </c>
      <c r="F171" s="27" t="str">
        <f>IFERROR(__xludf.DUMMYFUNCTION("""COMPUTED_VALUE"""),"BLACK")</f>
        <v>BLACK</v>
      </c>
      <c r="G171" s="28" t="str">
        <f>IFERROR(__xludf.DUMMYFUNCTION("""COMPUTED_VALUE"""),"Uncle Sams Cider 2")</f>
        <v>Uncle Sams Cider 2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IFERROR(__xludf.DUMMYFUNCTION("""COMPUTED_VALUE"""),43663.6857259259)</f>
        <v>43663.68573</v>
      </c>
      <c r="D172" s="23">
        <f>IFERROR(__xludf.DUMMYFUNCTION("""COMPUTED_VALUE"""),0.999)</f>
        <v>0.999</v>
      </c>
      <c r="E172" s="24">
        <f>IFERROR(__xludf.DUMMYFUNCTION("""COMPUTED_VALUE"""),73.0)</f>
        <v>73</v>
      </c>
      <c r="F172" s="27" t="str">
        <f>IFERROR(__xludf.DUMMYFUNCTION("""COMPUTED_VALUE"""),"BLACK")</f>
        <v>BLACK</v>
      </c>
      <c r="G172" s="28" t="str">
        <f>IFERROR(__xludf.DUMMYFUNCTION("""COMPUTED_VALUE"""),"Uncle Sams Cider 2")</f>
        <v>Uncle Sams Cider 2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IFERROR(__xludf.DUMMYFUNCTION("""COMPUTED_VALUE"""),43663.6346099189)</f>
        <v>43663.63461</v>
      </c>
      <c r="D173" s="23">
        <f>IFERROR(__xludf.DUMMYFUNCTION("""COMPUTED_VALUE"""),0.998)</f>
        <v>0.998</v>
      </c>
      <c r="E173" s="24">
        <f>IFERROR(__xludf.DUMMYFUNCTION("""COMPUTED_VALUE"""),73.0)</f>
        <v>73</v>
      </c>
      <c r="F173" s="27" t="str">
        <f>IFERROR(__xludf.DUMMYFUNCTION("""COMPUTED_VALUE"""),"BLACK")</f>
        <v>BLACK</v>
      </c>
      <c r="G173" s="28" t="str">
        <f>IFERROR(__xludf.DUMMYFUNCTION("""COMPUTED_VALUE"""),"Uncle Sams Cider 2")</f>
        <v>Uncle Sams Cider 2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IFERROR(__xludf.DUMMYFUNCTION("""COMPUTED_VALUE"""),43663.5680004282)</f>
        <v>43663.568</v>
      </c>
      <c r="D174" s="23">
        <f>IFERROR(__xludf.DUMMYFUNCTION("""COMPUTED_VALUE"""),0.999)</f>
        <v>0.999</v>
      </c>
      <c r="E174" s="24">
        <f>IFERROR(__xludf.DUMMYFUNCTION("""COMPUTED_VALUE"""),73.0)</f>
        <v>73</v>
      </c>
      <c r="F174" s="27" t="str">
        <f>IFERROR(__xludf.DUMMYFUNCTION("""COMPUTED_VALUE"""),"BLACK")</f>
        <v>BLACK</v>
      </c>
      <c r="G174" s="28" t="str">
        <f>IFERROR(__xludf.DUMMYFUNCTION("""COMPUTED_VALUE"""),"Uncle Sams Cider 2")</f>
        <v>Uncle Sams Cider 2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IFERROR(__xludf.DUMMYFUNCTION("""COMPUTED_VALUE"""),43663.5525552662)</f>
        <v>43663.55256</v>
      </c>
      <c r="D175" s="23">
        <f>IFERROR(__xludf.DUMMYFUNCTION("""COMPUTED_VALUE"""),1.0)</f>
        <v>1</v>
      </c>
      <c r="E175" s="24">
        <f>IFERROR(__xludf.DUMMYFUNCTION("""COMPUTED_VALUE"""),73.0)</f>
        <v>73</v>
      </c>
      <c r="F175" s="27" t="str">
        <f>IFERROR(__xludf.DUMMYFUNCTION("""COMPUTED_VALUE"""),"BLACK")</f>
        <v>BLACK</v>
      </c>
      <c r="G175" s="28" t="str">
        <f>IFERROR(__xludf.DUMMYFUNCTION("""COMPUTED_VALUE"""),"Uncle Sams Cider 2")</f>
        <v>Uncle Sams Cider 2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IFERROR(__xludf.DUMMYFUNCTION("""COMPUTED_VALUE"""),43663.4933304513)</f>
        <v>43663.49333</v>
      </c>
      <c r="D176" s="23">
        <f>IFERROR(__xludf.DUMMYFUNCTION("""COMPUTED_VALUE"""),0.999)</f>
        <v>0.999</v>
      </c>
      <c r="E176" s="24">
        <f>IFERROR(__xludf.DUMMYFUNCTION("""COMPUTED_VALUE"""),73.0)</f>
        <v>73</v>
      </c>
      <c r="F176" s="27" t="str">
        <f>IFERROR(__xludf.DUMMYFUNCTION("""COMPUTED_VALUE"""),"BLACK")</f>
        <v>BLACK</v>
      </c>
      <c r="G176" s="28" t="str">
        <f>IFERROR(__xludf.DUMMYFUNCTION("""COMPUTED_VALUE"""),"Uncle Sams Cider 2")</f>
        <v>Uncle Sams Cider 2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IFERROR(__xludf.DUMMYFUNCTION("""COMPUTED_VALUE"""),43663.4488519328)</f>
        <v>43663.44885</v>
      </c>
      <c r="D177" s="23">
        <f>IFERROR(__xludf.DUMMYFUNCTION("""COMPUTED_VALUE"""),1.002)</f>
        <v>1.002</v>
      </c>
      <c r="E177" s="24">
        <f>IFERROR(__xludf.DUMMYFUNCTION("""COMPUTED_VALUE"""),73.0)</f>
        <v>73</v>
      </c>
      <c r="F177" s="27" t="str">
        <f>IFERROR(__xludf.DUMMYFUNCTION("""COMPUTED_VALUE"""),"BLACK")</f>
        <v>BLACK</v>
      </c>
      <c r="G177" s="28" t="str">
        <f>IFERROR(__xludf.DUMMYFUNCTION("""COMPUTED_VALUE"""),"Uncle Sams Cider 2")</f>
        <v>Uncle Sams Cider 2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IFERROR(__xludf.DUMMYFUNCTION("""COMPUTED_VALUE"""),43663.4384080208)</f>
        <v>43663.43841</v>
      </c>
      <c r="D178" s="23">
        <f>IFERROR(__xludf.DUMMYFUNCTION("""COMPUTED_VALUE"""),1.001)</f>
        <v>1.001</v>
      </c>
      <c r="E178" s="24">
        <f>IFERROR(__xludf.DUMMYFUNCTION("""COMPUTED_VALUE"""),73.0)</f>
        <v>73</v>
      </c>
      <c r="F178" s="27" t="str">
        <f>IFERROR(__xludf.DUMMYFUNCTION("""COMPUTED_VALUE"""),"BLACK")</f>
        <v>BLACK</v>
      </c>
      <c r="G178" s="28" t="str">
        <f>IFERROR(__xludf.DUMMYFUNCTION("""COMPUTED_VALUE"""),"Uncle Sams Cider 2")</f>
        <v>Uncle Sams Cider 2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IFERROR(__xludf.DUMMYFUNCTION("""COMPUTED_VALUE"""),43663.4279858564)</f>
        <v>43663.42799</v>
      </c>
      <c r="D179" s="23">
        <f>IFERROR(__xludf.DUMMYFUNCTION("""COMPUTED_VALUE"""),1.0)</f>
        <v>1</v>
      </c>
      <c r="E179" s="24">
        <f>IFERROR(__xludf.DUMMYFUNCTION("""COMPUTED_VALUE"""),73.0)</f>
        <v>73</v>
      </c>
      <c r="F179" s="27" t="str">
        <f>IFERROR(__xludf.DUMMYFUNCTION("""COMPUTED_VALUE"""),"BLACK")</f>
        <v>BLACK</v>
      </c>
      <c r="G179" s="28" t="str">
        <f>IFERROR(__xludf.DUMMYFUNCTION("""COMPUTED_VALUE"""),"Uncle Sams Cider 2")</f>
        <v>Uncle Sams Cider 2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IFERROR(__xludf.DUMMYFUNCTION("""COMPUTED_VALUE"""),43663.4175660879)</f>
        <v>43663.41757</v>
      </c>
      <c r="D180" s="23">
        <f>IFERROR(__xludf.DUMMYFUNCTION("""COMPUTED_VALUE"""),1.0)</f>
        <v>1</v>
      </c>
      <c r="E180" s="24">
        <f>IFERROR(__xludf.DUMMYFUNCTION("""COMPUTED_VALUE"""),73.0)</f>
        <v>73</v>
      </c>
      <c r="F180" s="27" t="str">
        <f>IFERROR(__xludf.DUMMYFUNCTION("""COMPUTED_VALUE"""),"BLACK")</f>
        <v>BLACK</v>
      </c>
      <c r="G180" s="28" t="str">
        <f>IFERROR(__xludf.DUMMYFUNCTION("""COMPUTED_VALUE"""),"Uncle Sams Cider 2")</f>
        <v>Uncle Sams Cider 2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IFERROR(__xludf.DUMMYFUNCTION("""COMPUTED_VALUE"""),43663.3951192245)</f>
        <v>43663.39512</v>
      </c>
      <c r="D181" s="23">
        <f>IFERROR(__xludf.DUMMYFUNCTION("""COMPUTED_VALUE"""),1.0)</f>
        <v>1</v>
      </c>
      <c r="E181" s="24">
        <f>IFERROR(__xludf.DUMMYFUNCTION("""COMPUTED_VALUE"""),72.0)</f>
        <v>72</v>
      </c>
      <c r="F181" s="27" t="str">
        <f>IFERROR(__xludf.DUMMYFUNCTION("""COMPUTED_VALUE"""),"BLACK")</f>
        <v>BLACK</v>
      </c>
      <c r="G181" s="28" t="str">
        <f>IFERROR(__xludf.DUMMYFUNCTION("""COMPUTED_VALUE"""),"Uncle Sams Cider 2")</f>
        <v>Uncle Sams Cider 2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IFERROR(__xludf.DUMMYFUNCTION("""COMPUTED_VALUE"""),43663.3846985532)</f>
        <v>43663.3847</v>
      </c>
      <c r="D182" s="23">
        <f>IFERROR(__xludf.DUMMYFUNCTION("""COMPUTED_VALUE"""),0.996)</f>
        <v>0.996</v>
      </c>
      <c r="E182" s="24">
        <f>IFERROR(__xludf.DUMMYFUNCTION("""COMPUTED_VALUE"""),72.0)</f>
        <v>72</v>
      </c>
      <c r="F182" s="27" t="str">
        <f>IFERROR(__xludf.DUMMYFUNCTION("""COMPUTED_VALUE"""),"BLACK")</f>
        <v>BLACK</v>
      </c>
      <c r="G182" s="28" t="str">
        <f>IFERROR(__xludf.DUMMYFUNCTION("""COMPUTED_VALUE"""),"Uncle Sams Cider 2")</f>
        <v>Uncle Sams Cider 2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IFERROR(__xludf.DUMMYFUNCTION("""COMPUTED_VALUE"""),43663.3321948726)</f>
        <v>43663.33219</v>
      </c>
      <c r="D183" s="23">
        <f>IFERROR(__xludf.DUMMYFUNCTION("""COMPUTED_VALUE"""),0.997)</f>
        <v>0.997</v>
      </c>
      <c r="E183" s="24">
        <f>IFERROR(__xludf.DUMMYFUNCTION("""COMPUTED_VALUE"""),72.0)</f>
        <v>72</v>
      </c>
      <c r="F183" s="27" t="str">
        <f>IFERROR(__xludf.DUMMYFUNCTION("""COMPUTED_VALUE"""),"BLACK")</f>
        <v>BLACK</v>
      </c>
      <c r="G183" s="28" t="str">
        <f>IFERROR(__xludf.DUMMYFUNCTION("""COMPUTED_VALUE"""),"Uncle Sams Cider 2")</f>
        <v>Uncle Sams Cider 2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IFERROR(__xludf.DUMMYFUNCTION("""COMPUTED_VALUE"""),43663.3137618055)</f>
        <v>43663.31376</v>
      </c>
      <c r="D184" s="23">
        <f>IFERROR(__xludf.DUMMYFUNCTION("""COMPUTED_VALUE"""),1.0)</f>
        <v>1</v>
      </c>
      <c r="E184" s="24">
        <f>IFERROR(__xludf.DUMMYFUNCTION("""COMPUTED_VALUE"""),72.0)</f>
        <v>72</v>
      </c>
      <c r="F184" s="27" t="str">
        <f>IFERROR(__xludf.DUMMYFUNCTION("""COMPUTED_VALUE"""),"BLACK")</f>
        <v>BLACK</v>
      </c>
      <c r="G184" s="28" t="str">
        <f>IFERROR(__xludf.DUMMYFUNCTION("""COMPUTED_VALUE"""),"Uncle Sams Cider 2")</f>
        <v>Uncle Sams Cider 2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IFERROR(__xludf.DUMMYFUNCTION("""COMPUTED_VALUE"""),43663.1278339467)</f>
        <v>43663.12783</v>
      </c>
      <c r="D185" s="23">
        <f>IFERROR(__xludf.DUMMYFUNCTION("""COMPUTED_VALUE"""),1.002)</f>
        <v>1.002</v>
      </c>
      <c r="E185" s="24">
        <f>IFERROR(__xludf.DUMMYFUNCTION("""COMPUTED_VALUE"""),73.0)</f>
        <v>73</v>
      </c>
      <c r="F185" s="27" t="str">
        <f>IFERROR(__xludf.DUMMYFUNCTION("""COMPUTED_VALUE"""),"BLACK")</f>
        <v>BLACK</v>
      </c>
      <c r="G185" s="28" t="str">
        <f>IFERROR(__xludf.DUMMYFUNCTION("""COMPUTED_VALUE"""),"Uncle Sams Cider 2")</f>
        <v>Uncle Sams Cider 2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IFERROR(__xludf.DUMMYFUNCTION("""COMPUTED_VALUE"""),43663.0464292129)</f>
        <v>43663.04643</v>
      </c>
      <c r="D186" s="23">
        <f>IFERROR(__xludf.DUMMYFUNCTION("""COMPUTED_VALUE"""),1.003)</f>
        <v>1.003</v>
      </c>
      <c r="E186" s="24">
        <f>IFERROR(__xludf.DUMMYFUNCTION("""COMPUTED_VALUE"""),73.0)</f>
        <v>73</v>
      </c>
      <c r="F186" s="27" t="str">
        <f>IFERROR(__xludf.DUMMYFUNCTION("""COMPUTED_VALUE"""),"BLACK")</f>
        <v>BLACK</v>
      </c>
      <c r="G186" s="28" t="str">
        <f>IFERROR(__xludf.DUMMYFUNCTION("""COMPUTED_VALUE"""),"Uncle Sams Cider 2")</f>
        <v>Uncle Sams Cider 2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IFERROR(__xludf.DUMMYFUNCTION("""COMPUTED_VALUE"""),43663.0110923379)</f>
        <v>43663.01109</v>
      </c>
      <c r="D187" s="23">
        <f>IFERROR(__xludf.DUMMYFUNCTION("""COMPUTED_VALUE"""),1.003)</f>
        <v>1.003</v>
      </c>
      <c r="E187" s="24">
        <f>IFERROR(__xludf.DUMMYFUNCTION("""COMPUTED_VALUE"""),73.0)</f>
        <v>73</v>
      </c>
      <c r="F187" s="27" t="str">
        <f>IFERROR(__xludf.DUMMYFUNCTION("""COMPUTED_VALUE"""),"BLACK")</f>
        <v>BLACK</v>
      </c>
      <c r="G187" s="28" t="str">
        <f>IFERROR(__xludf.DUMMYFUNCTION("""COMPUTED_VALUE"""),"Uncle Sams Cider 2")</f>
        <v>Uncle Sams Cider 2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IFERROR(__xludf.DUMMYFUNCTION("""COMPUTED_VALUE"""),43662.9920512499)</f>
        <v>43662.99205</v>
      </c>
      <c r="D188" s="23">
        <f>IFERROR(__xludf.DUMMYFUNCTION("""COMPUTED_VALUE"""),1.002)</f>
        <v>1.002</v>
      </c>
      <c r="E188" s="24">
        <f>IFERROR(__xludf.DUMMYFUNCTION("""COMPUTED_VALUE"""),73.0)</f>
        <v>73</v>
      </c>
      <c r="F188" s="27" t="str">
        <f>IFERROR(__xludf.DUMMYFUNCTION("""COMPUTED_VALUE"""),"BLACK")</f>
        <v>BLACK</v>
      </c>
      <c r="G188" s="28" t="str">
        <f>IFERROR(__xludf.DUMMYFUNCTION("""COMPUTED_VALUE"""),"Uncle Sams Cider 2")</f>
        <v>Uncle Sams Cider 2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IFERROR(__xludf.DUMMYFUNCTION("""COMPUTED_VALUE"""),43662.9692235879)</f>
        <v>43662.96922</v>
      </c>
      <c r="D189" s="23">
        <f>IFERROR(__xludf.DUMMYFUNCTION("""COMPUTED_VALUE"""),0.998)</f>
        <v>0.998</v>
      </c>
      <c r="E189" s="24">
        <f>IFERROR(__xludf.DUMMYFUNCTION("""COMPUTED_VALUE"""),74.0)</f>
        <v>74</v>
      </c>
      <c r="F189" s="27" t="str">
        <f>IFERROR(__xludf.DUMMYFUNCTION("""COMPUTED_VALUE"""),"BLACK")</f>
        <v>BLACK</v>
      </c>
      <c r="G189" s="28" t="str">
        <f>IFERROR(__xludf.DUMMYFUNCTION("""COMPUTED_VALUE"""),"Uncle Sams Cider 2")</f>
        <v>Uncle Sams Cider 2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IFERROR(__xludf.DUMMYFUNCTION("""COMPUTED_VALUE"""),43662.9381238888)</f>
        <v>43662.93812</v>
      </c>
      <c r="D190" s="23">
        <f>IFERROR(__xludf.DUMMYFUNCTION("""COMPUTED_VALUE"""),1.004)</f>
        <v>1.004</v>
      </c>
      <c r="E190" s="24">
        <f>IFERROR(__xludf.DUMMYFUNCTION("""COMPUTED_VALUE"""),74.0)</f>
        <v>74</v>
      </c>
      <c r="F190" s="27" t="str">
        <f>IFERROR(__xludf.DUMMYFUNCTION("""COMPUTED_VALUE"""),"BLACK")</f>
        <v>BLACK</v>
      </c>
      <c r="G190" s="28" t="str">
        <f>IFERROR(__xludf.DUMMYFUNCTION("""COMPUTED_VALUE"""),"Uncle Sams Cider 2")</f>
        <v>Uncle Sams Cider 2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IFERROR(__xludf.DUMMYFUNCTION("""COMPUTED_VALUE"""),43662.9227124305)</f>
        <v>43662.92271</v>
      </c>
      <c r="D191" s="23">
        <f>IFERROR(__xludf.DUMMYFUNCTION("""COMPUTED_VALUE"""),1.001)</f>
        <v>1.001</v>
      </c>
      <c r="E191" s="24">
        <f>IFERROR(__xludf.DUMMYFUNCTION("""COMPUTED_VALUE"""),74.0)</f>
        <v>74</v>
      </c>
      <c r="F191" s="27" t="str">
        <f>IFERROR(__xludf.DUMMYFUNCTION("""COMPUTED_VALUE"""),"BLACK")</f>
        <v>BLACK</v>
      </c>
      <c r="G191" s="28" t="str">
        <f>IFERROR(__xludf.DUMMYFUNCTION("""COMPUTED_VALUE"""),"Uncle Sams Cider 2")</f>
        <v>Uncle Sams Cider 2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IFERROR(__xludf.DUMMYFUNCTION("""COMPUTED_VALUE"""),43662.9083017476)</f>
        <v>43662.9083</v>
      </c>
      <c r="D192" s="23">
        <f>IFERROR(__xludf.DUMMYFUNCTION("""COMPUTED_VALUE"""),1.003)</f>
        <v>1.003</v>
      </c>
      <c r="E192" s="24">
        <f>IFERROR(__xludf.DUMMYFUNCTION("""COMPUTED_VALUE"""),74.0)</f>
        <v>74</v>
      </c>
      <c r="F192" s="27" t="str">
        <f>IFERROR(__xludf.DUMMYFUNCTION("""COMPUTED_VALUE"""),"BLACK")</f>
        <v>BLACK</v>
      </c>
      <c r="G192" s="28" t="str">
        <f>IFERROR(__xludf.DUMMYFUNCTION("""COMPUTED_VALUE"""),"Uncle Sams Cider 2")</f>
        <v>Uncle Sams Cider 2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IFERROR(__xludf.DUMMYFUNCTION("""COMPUTED_VALUE"""),43662.8974035879)</f>
        <v>43662.8974</v>
      </c>
      <c r="D193" s="23">
        <f>IFERROR(__xludf.DUMMYFUNCTION("""COMPUTED_VALUE"""),1.003)</f>
        <v>1.003</v>
      </c>
      <c r="E193" s="24">
        <f>IFERROR(__xludf.DUMMYFUNCTION("""COMPUTED_VALUE"""),74.0)</f>
        <v>74</v>
      </c>
      <c r="F193" s="27" t="str">
        <f>IFERROR(__xludf.DUMMYFUNCTION("""COMPUTED_VALUE"""),"BLACK")</f>
        <v>BLACK</v>
      </c>
      <c r="G193" s="28" t="str">
        <f>IFERROR(__xludf.DUMMYFUNCTION("""COMPUTED_VALUE"""),"Uncle Sams Cider 2")</f>
        <v>Uncle Sams Cider 2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IFERROR(__xludf.DUMMYFUNCTION("""COMPUTED_VALUE"""),43662.8865035879)</f>
        <v>43662.8865</v>
      </c>
      <c r="D194" s="23">
        <f>IFERROR(__xludf.DUMMYFUNCTION("""COMPUTED_VALUE"""),1.003)</f>
        <v>1.003</v>
      </c>
      <c r="E194" s="24">
        <f>IFERROR(__xludf.DUMMYFUNCTION("""COMPUTED_VALUE"""),74.0)</f>
        <v>74</v>
      </c>
      <c r="F194" s="27" t="str">
        <f>IFERROR(__xludf.DUMMYFUNCTION("""COMPUTED_VALUE"""),"BLACK")</f>
        <v>BLACK</v>
      </c>
      <c r="G194" s="28" t="str">
        <f>IFERROR(__xludf.DUMMYFUNCTION("""COMPUTED_VALUE"""),"Uncle Sams Cider 2")</f>
        <v>Uncle Sams Cider 2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IFERROR(__xludf.DUMMYFUNCTION("""COMPUTED_VALUE"""),43662.7854540856)</f>
        <v>43662.78545</v>
      </c>
      <c r="D195" s="23">
        <f>IFERROR(__xludf.DUMMYFUNCTION("""COMPUTED_VALUE"""),1.004)</f>
        <v>1.004</v>
      </c>
      <c r="E195" s="24">
        <f>IFERROR(__xludf.DUMMYFUNCTION("""COMPUTED_VALUE"""),74.0)</f>
        <v>74</v>
      </c>
      <c r="F195" s="27" t="str">
        <f>IFERROR(__xludf.DUMMYFUNCTION("""COMPUTED_VALUE"""),"BLACK")</f>
        <v>BLACK</v>
      </c>
      <c r="G195" s="28" t="str">
        <f>IFERROR(__xludf.DUMMYFUNCTION("""COMPUTED_VALUE"""),"Uncle Sams Cider 2")</f>
        <v>Uncle Sams Cider 2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IFERROR(__xludf.DUMMYFUNCTION("""COMPUTED_VALUE"""),43662.7731483333)</f>
        <v>43662.77315</v>
      </c>
      <c r="D196" s="23">
        <f>IFERROR(__xludf.DUMMYFUNCTION("""COMPUTED_VALUE"""),1.005)</f>
        <v>1.005</v>
      </c>
      <c r="E196" s="24">
        <f>IFERROR(__xludf.DUMMYFUNCTION("""COMPUTED_VALUE"""),74.0)</f>
        <v>74</v>
      </c>
      <c r="F196" s="27" t="str">
        <f>IFERROR(__xludf.DUMMYFUNCTION("""COMPUTED_VALUE"""),"BLACK")</f>
        <v>BLACK</v>
      </c>
      <c r="G196" s="28" t="str">
        <f>IFERROR(__xludf.DUMMYFUNCTION("""COMPUTED_VALUE"""),"Uncle Sams Cider 2")</f>
        <v>Uncle Sams Cider 2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IFERROR(__xludf.DUMMYFUNCTION("""COMPUTED_VALUE"""),43662.7529480555)</f>
        <v>43662.75295</v>
      </c>
      <c r="D197" s="23">
        <f>IFERROR(__xludf.DUMMYFUNCTION("""COMPUTED_VALUE"""),1.004)</f>
        <v>1.004</v>
      </c>
      <c r="E197" s="24">
        <f>IFERROR(__xludf.DUMMYFUNCTION("""COMPUTED_VALUE"""),74.0)</f>
        <v>74</v>
      </c>
      <c r="F197" s="27" t="str">
        <f>IFERROR(__xludf.DUMMYFUNCTION("""COMPUTED_VALUE"""),"BLACK")</f>
        <v>BLACK</v>
      </c>
      <c r="G197" s="28" t="str">
        <f>IFERROR(__xludf.DUMMYFUNCTION("""COMPUTED_VALUE"""),"Uncle Sams Cider 2")</f>
        <v>Uncle Sams Cider 2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IFERROR(__xludf.DUMMYFUNCTION("""COMPUTED_VALUE"""),43662.7425037152)</f>
        <v>43662.7425</v>
      </c>
      <c r="D198" s="23">
        <f>IFERROR(__xludf.DUMMYFUNCTION("""COMPUTED_VALUE"""),1.002)</f>
        <v>1.002</v>
      </c>
      <c r="E198" s="24">
        <f>IFERROR(__xludf.DUMMYFUNCTION("""COMPUTED_VALUE"""),74.0)</f>
        <v>74</v>
      </c>
      <c r="F198" s="27" t="str">
        <f>IFERROR(__xludf.DUMMYFUNCTION("""COMPUTED_VALUE"""),"BLACK")</f>
        <v>BLACK</v>
      </c>
      <c r="G198" s="28" t="str">
        <f>IFERROR(__xludf.DUMMYFUNCTION("""COMPUTED_VALUE"""),"Uncle Sams Cider 2")</f>
        <v>Uncle Sams Cider 2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IFERROR(__xludf.DUMMYFUNCTION("""COMPUTED_VALUE"""),43662.7282087847)</f>
        <v>43662.72821</v>
      </c>
      <c r="D199" s="23">
        <f>IFERROR(__xludf.DUMMYFUNCTION("""COMPUTED_VALUE"""),1.005)</f>
        <v>1.005</v>
      </c>
      <c r="E199" s="24">
        <f>IFERROR(__xludf.DUMMYFUNCTION("""COMPUTED_VALUE"""),74.0)</f>
        <v>74</v>
      </c>
      <c r="F199" s="27" t="str">
        <f>IFERROR(__xludf.DUMMYFUNCTION("""COMPUTED_VALUE"""),"BLACK")</f>
        <v>BLACK</v>
      </c>
      <c r="G199" s="28" t="str">
        <f>IFERROR(__xludf.DUMMYFUNCTION("""COMPUTED_VALUE"""),"Uncle Sams Cider 2")</f>
        <v>Uncle Sams Cider 2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IFERROR(__xludf.DUMMYFUNCTION("""COMPUTED_VALUE"""),43662.71776375)</f>
        <v>43662.71776</v>
      </c>
      <c r="D200" s="23">
        <f>IFERROR(__xludf.DUMMYFUNCTION("""COMPUTED_VALUE"""),1.003)</f>
        <v>1.003</v>
      </c>
      <c r="E200" s="24">
        <f>IFERROR(__xludf.DUMMYFUNCTION("""COMPUTED_VALUE"""),74.0)</f>
        <v>74</v>
      </c>
      <c r="F200" s="27" t="str">
        <f>IFERROR(__xludf.DUMMYFUNCTION("""COMPUTED_VALUE"""),"BLACK")</f>
        <v>BLACK</v>
      </c>
      <c r="G200" s="28" t="str">
        <f>IFERROR(__xludf.DUMMYFUNCTION("""COMPUTED_VALUE"""),"Uncle Sams Cider 2")</f>
        <v>Uncle Sams Cider 2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IFERROR(__xludf.DUMMYFUNCTION("""COMPUTED_VALUE"""),43662.7072942939)</f>
        <v>43662.70729</v>
      </c>
      <c r="D201" s="23">
        <f>IFERROR(__xludf.DUMMYFUNCTION("""COMPUTED_VALUE"""),1.006)</f>
        <v>1.006</v>
      </c>
      <c r="E201" s="24">
        <f>IFERROR(__xludf.DUMMYFUNCTION("""COMPUTED_VALUE"""),74.0)</f>
        <v>74</v>
      </c>
      <c r="F201" s="27" t="str">
        <f>IFERROR(__xludf.DUMMYFUNCTION("""COMPUTED_VALUE"""),"BLACK")</f>
        <v>BLACK</v>
      </c>
      <c r="G201" s="28" t="str">
        <f>IFERROR(__xludf.DUMMYFUNCTION("""COMPUTED_VALUE"""),"Uncle Sams Cider 2")</f>
        <v>Uncle Sams Cider 2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IFERROR(__xludf.DUMMYFUNCTION("""COMPUTED_VALUE"""),43662.6968513541)</f>
        <v>43662.69685</v>
      </c>
      <c r="D202" s="23">
        <f>IFERROR(__xludf.DUMMYFUNCTION("""COMPUTED_VALUE"""),1.006)</f>
        <v>1.006</v>
      </c>
      <c r="E202" s="24">
        <f>IFERROR(__xludf.DUMMYFUNCTION("""COMPUTED_VALUE"""),74.0)</f>
        <v>74</v>
      </c>
      <c r="F202" s="27" t="str">
        <f>IFERROR(__xludf.DUMMYFUNCTION("""COMPUTED_VALUE"""),"BLACK")</f>
        <v>BLACK</v>
      </c>
      <c r="G202" s="28" t="str">
        <f>IFERROR(__xludf.DUMMYFUNCTION("""COMPUTED_VALUE"""),"Uncle Sams Cider 2")</f>
        <v>Uncle Sams Cider 2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IFERROR(__xludf.DUMMYFUNCTION("""COMPUTED_VALUE"""),43662.6863824421)</f>
        <v>43662.68638</v>
      </c>
      <c r="D203" s="23">
        <f>IFERROR(__xludf.DUMMYFUNCTION("""COMPUTED_VALUE"""),1.003)</f>
        <v>1.003</v>
      </c>
      <c r="E203" s="24">
        <f>IFERROR(__xludf.DUMMYFUNCTION("""COMPUTED_VALUE"""),74.0)</f>
        <v>74</v>
      </c>
      <c r="F203" s="27" t="str">
        <f>IFERROR(__xludf.DUMMYFUNCTION("""COMPUTED_VALUE"""),"BLACK")</f>
        <v>BLACK</v>
      </c>
      <c r="G203" s="28" t="str">
        <f>IFERROR(__xludf.DUMMYFUNCTION("""COMPUTED_VALUE"""),"Uncle Sams Cider 2")</f>
        <v>Uncle Sams Cider 2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IFERROR(__xludf.DUMMYFUNCTION("""COMPUTED_VALUE"""),43662.6759478819)</f>
        <v>43662.67595</v>
      </c>
      <c r="D204" s="23">
        <f>IFERROR(__xludf.DUMMYFUNCTION("""COMPUTED_VALUE"""),1.005)</f>
        <v>1.005</v>
      </c>
      <c r="E204" s="24">
        <f>IFERROR(__xludf.DUMMYFUNCTION("""COMPUTED_VALUE"""),74.0)</f>
        <v>74</v>
      </c>
      <c r="F204" s="27" t="str">
        <f>IFERROR(__xludf.DUMMYFUNCTION("""COMPUTED_VALUE"""),"BLACK")</f>
        <v>BLACK</v>
      </c>
      <c r="G204" s="28" t="str">
        <f>IFERROR(__xludf.DUMMYFUNCTION("""COMPUTED_VALUE"""),"Uncle Sams Cider 2")</f>
        <v>Uncle Sams Cider 2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IFERROR(__xludf.DUMMYFUNCTION("""COMPUTED_VALUE"""),43662.6501532523)</f>
        <v>43662.65015</v>
      </c>
      <c r="D205" s="23">
        <f>IFERROR(__xludf.DUMMYFUNCTION("""COMPUTED_VALUE"""),1.005)</f>
        <v>1.005</v>
      </c>
      <c r="E205" s="24">
        <f>IFERROR(__xludf.DUMMYFUNCTION("""COMPUTED_VALUE"""),74.0)</f>
        <v>74</v>
      </c>
      <c r="F205" s="27" t="str">
        <f>IFERROR(__xludf.DUMMYFUNCTION("""COMPUTED_VALUE"""),"BLACK")</f>
        <v>BLACK</v>
      </c>
      <c r="G205" s="28" t="str">
        <f>IFERROR(__xludf.DUMMYFUNCTION("""COMPUTED_VALUE"""),"Uncle Sams Cider 2")</f>
        <v>Uncle Sams Cider 2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IFERROR(__xludf.DUMMYFUNCTION("""COMPUTED_VALUE"""),43662.5971387384)</f>
        <v>43662.59714</v>
      </c>
      <c r="D206" s="23">
        <f>IFERROR(__xludf.DUMMYFUNCTION("""COMPUTED_VALUE"""),1.007)</f>
        <v>1.007</v>
      </c>
      <c r="E206" s="24">
        <f>IFERROR(__xludf.DUMMYFUNCTION("""COMPUTED_VALUE"""),74.0)</f>
        <v>74</v>
      </c>
      <c r="F206" s="27" t="str">
        <f>IFERROR(__xludf.DUMMYFUNCTION("""COMPUTED_VALUE"""),"BLACK")</f>
        <v>BLACK</v>
      </c>
      <c r="G206" s="28" t="str">
        <f>IFERROR(__xludf.DUMMYFUNCTION("""COMPUTED_VALUE"""),"Uncle Sams Cider 2")</f>
        <v>Uncle Sams Cider 2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IFERROR(__xludf.DUMMYFUNCTION("""COMPUTED_VALUE"""),43662.5867168518)</f>
        <v>43662.58672</v>
      </c>
      <c r="D207" s="23">
        <f>IFERROR(__xludf.DUMMYFUNCTION("""COMPUTED_VALUE"""),1.003)</f>
        <v>1.003</v>
      </c>
      <c r="E207" s="24">
        <f>IFERROR(__xludf.DUMMYFUNCTION("""COMPUTED_VALUE"""),74.0)</f>
        <v>74</v>
      </c>
      <c r="F207" s="27" t="str">
        <f>IFERROR(__xludf.DUMMYFUNCTION("""COMPUTED_VALUE"""),"BLACK")</f>
        <v>BLACK</v>
      </c>
      <c r="G207" s="28" t="str">
        <f>IFERROR(__xludf.DUMMYFUNCTION("""COMPUTED_VALUE"""),"Uncle Sams Cider 2")</f>
        <v>Uncle Sams Cider 2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IFERROR(__xludf.DUMMYFUNCTION("""COMPUTED_VALUE"""),43662.5762849421)</f>
        <v>43662.57628</v>
      </c>
      <c r="D208" s="23">
        <f>IFERROR(__xludf.DUMMYFUNCTION("""COMPUTED_VALUE"""),1.005)</f>
        <v>1.005</v>
      </c>
      <c r="E208" s="24">
        <f>IFERROR(__xludf.DUMMYFUNCTION("""COMPUTED_VALUE"""),74.0)</f>
        <v>74</v>
      </c>
      <c r="F208" s="27" t="str">
        <f>IFERROR(__xludf.DUMMYFUNCTION("""COMPUTED_VALUE"""),"BLACK")</f>
        <v>BLACK</v>
      </c>
      <c r="G208" s="28" t="str">
        <f>IFERROR(__xludf.DUMMYFUNCTION("""COMPUTED_VALUE"""),"Uncle Sams Cider 2")</f>
        <v>Uncle Sams Cider 2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IFERROR(__xludf.DUMMYFUNCTION("""COMPUTED_VALUE"""),43662.5658649884)</f>
        <v>43662.56586</v>
      </c>
      <c r="D209" s="23">
        <f>IFERROR(__xludf.DUMMYFUNCTION("""COMPUTED_VALUE"""),1.008)</f>
        <v>1.008</v>
      </c>
      <c r="E209" s="24">
        <f>IFERROR(__xludf.DUMMYFUNCTION("""COMPUTED_VALUE"""),74.0)</f>
        <v>74</v>
      </c>
      <c r="F209" s="27" t="str">
        <f>IFERROR(__xludf.DUMMYFUNCTION("""COMPUTED_VALUE"""),"BLACK")</f>
        <v>BLACK</v>
      </c>
      <c r="G209" s="28" t="str">
        <f>IFERROR(__xludf.DUMMYFUNCTION("""COMPUTED_VALUE"""),"Uncle Sams Cider 2")</f>
        <v>Uncle Sams Cider 2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IFERROR(__xludf.DUMMYFUNCTION("""COMPUTED_VALUE"""),43662.5554440393)</f>
        <v>43662.55544</v>
      </c>
      <c r="D210" s="23">
        <f>IFERROR(__xludf.DUMMYFUNCTION("""COMPUTED_VALUE"""),1.003)</f>
        <v>1.003</v>
      </c>
      <c r="E210" s="24">
        <f>IFERROR(__xludf.DUMMYFUNCTION("""COMPUTED_VALUE"""),74.0)</f>
        <v>74</v>
      </c>
      <c r="F210" s="27" t="str">
        <f>IFERROR(__xludf.DUMMYFUNCTION("""COMPUTED_VALUE"""),"BLACK")</f>
        <v>BLACK</v>
      </c>
      <c r="G210" s="28" t="str">
        <f>IFERROR(__xludf.DUMMYFUNCTION("""COMPUTED_VALUE"""),"Uncle Sams Cider 2")</f>
        <v>Uncle Sams Cider 2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IFERROR(__xludf.DUMMYFUNCTION("""COMPUTED_VALUE"""),43662.5450224768)</f>
        <v>43662.54502</v>
      </c>
      <c r="D211" s="23">
        <f>IFERROR(__xludf.DUMMYFUNCTION("""COMPUTED_VALUE"""),1.004)</f>
        <v>1.004</v>
      </c>
      <c r="E211" s="24">
        <f>IFERROR(__xludf.DUMMYFUNCTION("""COMPUTED_VALUE"""),74.0)</f>
        <v>74</v>
      </c>
      <c r="F211" s="27" t="str">
        <f>IFERROR(__xludf.DUMMYFUNCTION("""COMPUTED_VALUE"""),"BLACK")</f>
        <v>BLACK</v>
      </c>
      <c r="G211" s="28" t="str">
        <f>IFERROR(__xludf.DUMMYFUNCTION("""COMPUTED_VALUE"""),"Uncle Sams Cider 2")</f>
        <v>Uncle Sams Cider 2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IFERROR(__xludf.DUMMYFUNCTION("""COMPUTED_VALUE"""),43662.5345898726)</f>
        <v>43662.53459</v>
      </c>
      <c r="D212" s="23">
        <f>IFERROR(__xludf.DUMMYFUNCTION("""COMPUTED_VALUE"""),1.003)</f>
        <v>1.003</v>
      </c>
      <c r="E212" s="24">
        <f>IFERROR(__xludf.DUMMYFUNCTION("""COMPUTED_VALUE"""),74.0)</f>
        <v>74</v>
      </c>
      <c r="F212" s="27" t="str">
        <f>IFERROR(__xludf.DUMMYFUNCTION("""COMPUTED_VALUE"""),"BLACK")</f>
        <v>BLACK</v>
      </c>
      <c r="G212" s="28" t="str">
        <f>IFERROR(__xludf.DUMMYFUNCTION("""COMPUTED_VALUE"""),"Uncle Sams Cider 2")</f>
        <v>Uncle Sams Cider 2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IFERROR(__xludf.DUMMYFUNCTION("""COMPUTED_VALUE"""),43662.5241214814)</f>
        <v>43662.52412</v>
      </c>
      <c r="D213" s="23">
        <f>IFERROR(__xludf.DUMMYFUNCTION("""COMPUTED_VALUE"""),1.006)</f>
        <v>1.006</v>
      </c>
      <c r="E213" s="24">
        <f>IFERROR(__xludf.DUMMYFUNCTION("""COMPUTED_VALUE"""),74.0)</f>
        <v>74</v>
      </c>
      <c r="F213" s="27" t="str">
        <f>IFERROR(__xludf.DUMMYFUNCTION("""COMPUTED_VALUE"""),"BLACK")</f>
        <v>BLACK</v>
      </c>
      <c r="G213" s="28" t="str">
        <f>IFERROR(__xludf.DUMMYFUNCTION("""COMPUTED_VALUE"""),"Uncle Sams Cider 2")</f>
        <v>Uncle Sams Cider 2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IFERROR(__xludf.DUMMYFUNCTION("""COMPUTED_VALUE"""),43662.5137010995)</f>
        <v>43662.5137</v>
      </c>
      <c r="D214" s="23">
        <f>IFERROR(__xludf.DUMMYFUNCTION("""COMPUTED_VALUE"""),1.006)</f>
        <v>1.006</v>
      </c>
      <c r="E214" s="24">
        <f>IFERROR(__xludf.DUMMYFUNCTION("""COMPUTED_VALUE"""),74.0)</f>
        <v>74</v>
      </c>
      <c r="F214" s="27" t="str">
        <f>IFERROR(__xludf.DUMMYFUNCTION("""COMPUTED_VALUE"""),"BLACK")</f>
        <v>BLACK</v>
      </c>
      <c r="G214" s="28" t="str">
        <f>IFERROR(__xludf.DUMMYFUNCTION("""COMPUTED_VALUE"""),"Uncle Sams Cider 2")</f>
        <v>Uncle Sams Cider 2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IFERROR(__xludf.DUMMYFUNCTION("""COMPUTED_VALUE"""),43662.5032650115)</f>
        <v>43662.50327</v>
      </c>
      <c r="D215" s="23">
        <f>IFERROR(__xludf.DUMMYFUNCTION("""COMPUTED_VALUE"""),1.005)</f>
        <v>1.005</v>
      </c>
      <c r="E215" s="24">
        <f>IFERROR(__xludf.DUMMYFUNCTION("""COMPUTED_VALUE"""),74.0)</f>
        <v>74</v>
      </c>
      <c r="F215" s="27" t="str">
        <f>IFERROR(__xludf.DUMMYFUNCTION("""COMPUTED_VALUE"""),"BLACK")</f>
        <v>BLACK</v>
      </c>
      <c r="G215" s="28" t="str">
        <f>IFERROR(__xludf.DUMMYFUNCTION("""COMPUTED_VALUE"""),"Uncle Sams Cider 2")</f>
        <v>Uncle Sams Cider 2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IFERROR(__xludf.DUMMYFUNCTION("""COMPUTED_VALUE"""),43662.4927749652)</f>
        <v>43662.49277</v>
      </c>
      <c r="D216" s="23">
        <f>IFERROR(__xludf.DUMMYFUNCTION("""COMPUTED_VALUE"""),1.006)</f>
        <v>1.006</v>
      </c>
      <c r="E216" s="24">
        <f>IFERROR(__xludf.DUMMYFUNCTION("""COMPUTED_VALUE"""),74.0)</f>
        <v>74</v>
      </c>
      <c r="F216" s="27" t="str">
        <f>IFERROR(__xludf.DUMMYFUNCTION("""COMPUTED_VALUE"""),"BLACK")</f>
        <v>BLACK</v>
      </c>
      <c r="G216" s="28" t="str">
        <f>IFERROR(__xludf.DUMMYFUNCTION("""COMPUTED_VALUE"""),"Uncle Sams Cider 2")</f>
        <v>Uncle Sams Cider 2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IFERROR(__xludf.DUMMYFUNCTION("""COMPUTED_VALUE"""),43662.4823514814)</f>
        <v>43662.48235</v>
      </c>
      <c r="D217" s="23">
        <f>IFERROR(__xludf.DUMMYFUNCTION("""COMPUTED_VALUE"""),1.006)</f>
        <v>1.006</v>
      </c>
      <c r="E217" s="24">
        <f>IFERROR(__xludf.DUMMYFUNCTION("""COMPUTED_VALUE"""),74.0)</f>
        <v>74</v>
      </c>
      <c r="F217" s="27" t="str">
        <f>IFERROR(__xludf.DUMMYFUNCTION("""COMPUTED_VALUE"""),"BLACK")</f>
        <v>BLACK</v>
      </c>
      <c r="G217" s="28" t="str">
        <f>IFERROR(__xludf.DUMMYFUNCTION("""COMPUTED_VALUE"""),"Uncle Sams Cider 2")</f>
        <v>Uncle Sams Cider 2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IFERROR(__xludf.DUMMYFUNCTION("""COMPUTED_VALUE"""),43662.4610690972)</f>
        <v>43662.46107</v>
      </c>
      <c r="D218" s="23">
        <f>IFERROR(__xludf.DUMMYFUNCTION("""COMPUTED_VALUE"""),1.007)</f>
        <v>1.007</v>
      </c>
      <c r="E218" s="24">
        <f>IFERROR(__xludf.DUMMYFUNCTION("""COMPUTED_VALUE"""),74.0)</f>
        <v>74</v>
      </c>
      <c r="F218" s="27" t="str">
        <f>IFERROR(__xludf.DUMMYFUNCTION("""COMPUTED_VALUE"""),"BLACK")</f>
        <v>BLACK</v>
      </c>
      <c r="G218" s="28" t="str">
        <f>IFERROR(__xludf.DUMMYFUNCTION("""COMPUTED_VALUE"""),"Uncle Sams Cider 2")</f>
        <v>Uncle Sams Cider 2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IFERROR(__xludf.DUMMYFUNCTION("""COMPUTED_VALUE"""),43662.4293403009)</f>
        <v>43662.42934</v>
      </c>
      <c r="D219" s="23">
        <f>IFERROR(__xludf.DUMMYFUNCTION("""COMPUTED_VALUE"""),1.007)</f>
        <v>1.007</v>
      </c>
      <c r="E219" s="24">
        <f>IFERROR(__xludf.DUMMYFUNCTION("""COMPUTED_VALUE"""),74.0)</f>
        <v>74</v>
      </c>
      <c r="F219" s="27" t="str">
        <f>IFERROR(__xludf.DUMMYFUNCTION("""COMPUTED_VALUE"""),"BLACK")</f>
        <v>BLACK</v>
      </c>
      <c r="G219" s="28" t="str">
        <f>IFERROR(__xludf.DUMMYFUNCTION("""COMPUTED_VALUE"""),"Uncle Sams Cider 2")</f>
        <v>Uncle Sams Cider 2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IFERROR(__xludf.DUMMYFUNCTION("""COMPUTED_VALUE"""),43662.4125796643)</f>
        <v>43662.41258</v>
      </c>
      <c r="D220" s="23">
        <f>IFERROR(__xludf.DUMMYFUNCTION("""COMPUTED_VALUE"""),1.006)</f>
        <v>1.006</v>
      </c>
      <c r="E220" s="24">
        <f>IFERROR(__xludf.DUMMYFUNCTION("""COMPUTED_VALUE"""),74.0)</f>
        <v>74</v>
      </c>
      <c r="F220" s="27" t="str">
        <f>IFERROR(__xludf.DUMMYFUNCTION("""COMPUTED_VALUE"""),"BLACK")</f>
        <v>BLACK</v>
      </c>
      <c r="G220" s="28" t="str">
        <f>IFERROR(__xludf.DUMMYFUNCTION("""COMPUTED_VALUE"""),"Uncle Sams Cider 2")</f>
        <v>Uncle Sams Cider 2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IFERROR(__xludf.DUMMYFUNCTION("""COMPUTED_VALUE"""),43662.4021593402)</f>
        <v>43662.40216</v>
      </c>
      <c r="D221" s="23">
        <f>IFERROR(__xludf.DUMMYFUNCTION("""COMPUTED_VALUE"""),1.007)</f>
        <v>1.007</v>
      </c>
      <c r="E221" s="24">
        <f>IFERROR(__xludf.DUMMYFUNCTION("""COMPUTED_VALUE"""),74.0)</f>
        <v>74</v>
      </c>
      <c r="F221" s="27" t="str">
        <f>IFERROR(__xludf.DUMMYFUNCTION("""COMPUTED_VALUE"""),"BLACK")</f>
        <v>BLACK</v>
      </c>
      <c r="G221" s="28" t="str">
        <f>IFERROR(__xludf.DUMMYFUNCTION("""COMPUTED_VALUE"""),"Uncle Sams Cider 2")</f>
        <v>Uncle Sams Cider 2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IFERROR(__xludf.DUMMYFUNCTION("""COMPUTED_VALUE"""),43662.3882015393)</f>
        <v>43662.3882</v>
      </c>
      <c r="D222" s="23">
        <f>IFERROR(__xludf.DUMMYFUNCTION("""COMPUTED_VALUE"""),1.001)</f>
        <v>1.001</v>
      </c>
      <c r="E222" s="24">
        <f>IFERROR(__xludf.DUMMYFUNCTION("""COMPUTED_VALUE"""),74.0)</f>
        <v>74</v>
      </c>
      <c r="F222" s="27" t="str">
        <f>IFERROR(__xludf.DUMMYFUNCTION("""COMPUTED_VALUE"""),"BLACK")</f>
        <v>BLACK</v>
      </c>
      <c r="G222" s="28" t="str">
        <f>IFERROR(__xludf.DUMMYFUNCTION("""COMPUTED_VALUE"""),"Uncle Sams Cider 2")</f>
        <v>Uncle Sams Cider 2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IFERROR(__xludf.DUMMYFUNCTION("""COMPUTED_VALUE"""),43662.3769892013)</f>
        <v>43662.37699</v>
      </c>
      <c r="D223" s="23">
        <f>IFERROR(__xludf.DUMMYFUNCTION("""COMPUTED_VALUE"""),1.008)</f>
        <v>1.008</v>
      </c>
      <c r="E223" s="24">
        <f>IFERROR(__xludf.DUMMYFUNCTION("""COMPUTED_VALUE"""),74.0)</f>
        <v>74</v>
      </c>
      <c r="F223" s="27" t="str">
        <f>IFERROR(__xludf.DUMMYFUNCTION("""COMPUTED_VALUE"""),"BLACK")</f>
        <v>BLACK</v>
      </c>
      <c r="G223" s="28" t="str">
        <f>IFERROR(__xludf.DUMMYFUNCTION("""COMPUTED_VALUE"""),"Uncle Sams Cider 2")</f>
        <v>Uncle Sams Cider 2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IFERROR(__xludf.DUMMYFUNCTION("""COMPUTED_VALUE"""),43662.3665444213)</f>
        <v>43662.36654</v>
      </c>
      <c r="D224" s="23">
        <f>IFERROR(__xludf.DUMMYFUNCTION("""COMPUTED_VALUE"""),1.004)</f>
        <v>1.004</v>
      </c>
      <c r="E224" s="24">
        <f>IFERROR(__xludf.DUMMYFUNCTION("""COMPUTED_VALUE"""),74.0)</f>
        <v>74</v>
      </c>
      <c r="F224" s="27" t="str">
        <f>IFERROR(__xludf.DUMMYFUNCTION("""COMPUTED_VALUE"""),"BLACK")</f>
        <v>BLACK</v>
      </c>
      <c r="G224" s="28" t="str">
        <f>IFERROR(__xludf.DUMMYFUNCTION("""COMPUTED_VALUE"""),"Uncle Sams Cider 2")</f>
        <v>Uncle Sams Cider 2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IFERROR(__xludf.DUMMYFUNCTION("""COMPUTED_VALUE"""),43662.3561224537)</f>
        <v>43662.35612</v>
      </c>
      <c r="D225" s="23">
        <f>IFERROR(__xludf.DUMMYFUNCTION("""COMPUTED_VALUE"""),1.006)</f>
        <v>1.006</v>
      </c>
      <c r="E225" s="24">
        <f>IFERROR(__xludf.DUMMYFUNCTION("""COMPUTED_VALUE"""),74.0)</f>
        <v>74</v>
      </c>
      <c r="F225" s="27" t="str">
        <f>IFERROR(__xludf.DUMMYFUNCTION("""COMPUTED_VALUE"""),"BLACK")</f>
        <v>BLACK</v>
      </c>
      <c r="G225" s="28" t="str">
        <f>IFERROR(__xludf.DUMMYFUNCTION("""COMPUTED_VALUE"""),"Uncle Sams Cider 2")</f>
        <v>Uncle Sams Cider 2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IFERROR(__xludf.DUMMYFUNCTION("""COMPUTED_VALUE"""),43662.3457019907)</f>
        <v>43662.3457</v>
      </c>
      <c r="D226" s="23">
        <f>IFERROR(__xludf.DUMMYFUNCTION("""COMPUTED_VALUE"""),1.008)</f>
        <v>1.008</v>
      </c>
      <c r="E226" s="24">
        <f>IFERROR(__xludf.DUMMYFUNCTION("""COMPUTED_VALUE"""),74.0)</f>
        <v>74</v>
      </c>
      <c r="F226" s="27" t="str">
        <f>IFERROR(__xludf.DUMMYFUNCTION("""COMPUTED_VALUE"""),"BLACK")</f>
        <v>BLACK</v>
      </c>
      <c r="G226" s="28" t="str">
        <f>IFERROR(__xludf.DUMMYFUNCTION("""COMPUTED_VALUE"""),"Uncle Sams Cider 2")</f>
        <v>Uncle Sams Cider 2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IFERROR(__xludf.DUMMYFUNCTION("""COMPUTED_VALUE"""),43662.3352489814)</f>
        <v>43662.33525</v>
      </c>
      <c r="D227" s="23">
        <f>IFERROR(__xludf.DUMMYFUNCTION("""COMPUTED_VALUE"""),1.007)</f>
        <v>1.007</v>
      </c>
      <c r="E227" s="24">
        <f>IFERROR(__xludf.DUMMYFUNCTION("""COMPUTED_VALUE"""),74.0)</f>
        <v>74</v>
      </c>
      <c r="F227" s="27" t="str">
        <f>IFERROR(__xludf.DUMMYFUNCTION("""COMPUTED_VALUE"""),"BLACK")</f>
        <v>BLACK</v>
      </c>
      <c r="G227" s="28" t="str">
        <f>IFERROR(__xludf.DUMMYFUNCTION("""COMPUTED_VALUE"""),"Uncle Sams Cider 2")</f>
        <v>Uncle Sams Cider 2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IFERROR(__xludf.DUMMYFUNCTION("""COMPUTED_VALUE"""),43662.3248172453)</f>
        <v>43662.32482</v>
      </c>
      <c r="D228" s="23">
        <f>IFERROR(__xludf.DUMMYFUNCTION("""COMPUTED_VALUE"""),1.008)</f>
        <v>1.008</v>
      </c>
      <c r="E228" s="24">
        <f>IFERROR(__xludf.DUMMYFUNCTION("""COMPUTED_VALUE"""),74.0)</f>
        <v>74</v>
      </c>
      <c r="F228" s="27" t="str">
        <f>IFERROR(__xludf.DUMMYFUNCTION("""COMPUTED_VALUE"""),"BLACK")</f>
        <v>BLACK</v>
      </c>
      <c r="G228" s="28" t="str">
        <f>IFERROR(__xludf.DUMMYFUNCTION("""COMPUTED_VALUE"""),"Uncle Sams Cider 2")</f>
        <v>Uncle Sams Cider 2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IFERROR(__xludf.DUMMYFUNCTION("""COMPUTED_VALUE"""),43662.3143622685)</f>
        <v>43662.31436</v>
      </c>
      <c r="D229" s="23">
        <f>IFERROR(__xludf.DUMMYFUNCTION("""COMPUTED_VALUE"""),1.007)</f>
        <v>1.007</v>
      </c>
      <c r="E229" s="24">
        <f>IFERROR(__xludf.DUMMYFUNCTION("""COMPUTED_VALUE"""),74.0)</f>
        <v>74</v>
      </c>
      <c r="F229" s="27" t="str">
        <f>IFERROR(__xludf.DUMMYFUNCTION("""COMPUTED_VALUE"""),"BLACK")</f>
        <v>BLACK</v>
      </c>
      <c r="G229" s="28" t="str">
        <f>IFERROR(__xludf.DUMMYFUNCTION("""COMPUTED_VALUE"""),"Uncle Sams Cider 2")</f>
        <v>Uncle Sams Cider 2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IFERROR(__xludf.DUMMYFUNCTION("""COMPUTED_VALUE"""),43662.279444699)</f>
        <v>43662.27944</v>
      </c>
      <c r="D230" s="23">
        <f>IFERROR(__xludf.DUMMYFUNCTION("""COMPUTED_VALUE"""),1.007)</f>
        <v>1.007</v>
      </c>
      <c r="E230" s="24">
        <f>IFERROR(__xludf.DUMMYFUNCTION("""COMPUTED_VALUE"""),74.0)</f>
        <v>74</v>
      </c>
      <c r="F230" s="27" t="str">
        <f>IFERROR(__xludf.DUMMYFUNCTION("""COMPUTED_VALUE"""),"BLACK")</f>
        <v>BLACK</v>
      </c>
      <c r="G230" s="28" t="str">
        <f>IFERROR(__xludf.DUMMYFUNCTION("""COMPUTED_VALUE"""),"Uncle Sams Cider 2")</f>
        <v>Uncle Sams Cider 2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IFERROR(__xludf.DUMMYFUNCTION("""COMPUTED_VALUE"""),43662.25578728)</f>
        <v>43662.25579</v>
      </c>
      <c r="D231" s="23">
        <f>IFERROR(__xludf.DUMMYFUNCTION("""COMPUTED_VALUE"""),1.01)</f>
        <v>1.01</v>
      </c>
      <c r="E231" s="24">
        <f>IFERROR(__xludf.DUMMYFUNCTION("""COMPUTED_VALUE"""),74.0)</f>
        <v>74</v>
      </c>
      <c r="F231" s="27" t="str">
        <f>IFERROR(__xludf.DUMMYFUNCTION("""COMPUTED_VALUE"""),"BLACK")</f>
        <v>BLACK</v>
      </c>
      <c r="G231" s="28" t="str">
        <f>IFERROR(__xludf.DUMMYFUNCTION("""COMPUTED_VALUE"""),"Uncle Sams Cider 2")</f>
        <v>Uncle Sams Cider 2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IFERROR(__xludf.DUMMYFUNCTION("""COMPUTED_VALUE"""),43662.2453685069)</f>
        <v>43662.24537</v>
      </c>
      <c r="D232" s="23">
        <f>IFERROR(__xludf.DUMMYFUNCTION("""COMPUTED_VALUE"""),1.011)</f>
        <v>1.011</v>
      </c>
      <c r="E232" s="24">
        <f>IFERROR(__xludf.DUMMYFUNCTION("""COMPUTED_VALUE"""),74.0)</f>
        <v>74</v>
      </c>
      <c r="F232" s="27" t="str">
        <f>IFERROR(__xludf.DUMMYFUNCTION("""COMPUTED_VALUE"""),"BLACK")</f>
        <v>BLACK</v>
      </c>
      <c r="G232" s="28" t="str">
        <f>IFERROR(__xludf.DUMMYFUNCTION("""COMPUTED_VALUE"""),"Uncle Sams Cider 2")</f>
        <v>Uncle Sams Cider 2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IFERROR(__xludf.DUMMYFUNCTION("""COMPUTED_VALUE"""),43662.2151856597)</f>
        <v>43662.21519</v>
      </c>
      <c r="D233" s="23">
        <f>IFERROR(__xludf.DUMMYFUNCTION("""COMPUTED_VALUE"""),1.005)</f>
        <v>1.005</v>
      </c>
      <c r="E233" s="24">
        <f>IFERROR(__xludf.DUMMYFUNCTION("""COMPUTED_VALUE"""),74.0)</f>
        <v>74</v>
      </c>
      <c r="F233" s="27" t="str">
        <f>IFERROR(__xludf.DUMMYFUNCTION("""COMPUTED_VALUE"""),"BLACK")</f>
        <v>BLACK</v>
      </c>
      <c r="G233" s="28" t="str">
        <f>IFERROR(__xludf.DUMMYFUNCTION("""COMPUTED_VALUE"""),"Uncle Sams Cider 2")</f>
        <v>Uncle Sams Cider 2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IFERROR(__xludf.DUMMYFUNCTION("""COMPUTED_VALUE"""),43662.1908311574)</f>
        <v>43662.19083</v>
      </c>
      <c r="D234" s="23">
        <f>IFERROR(__xludf.DUMMYFUNCTION("""COMPUTED_VALUE"""),1.008)</f>
        <v>1.008</v>
      </c>
      <c r="E234" s="24">
        <f>IFERROR(__xludf.DUMMYFUNCTION("""COMPUTED_VALUE"""),74.0)</f>
        <v>74</v>
      </c>
      <c r="F234" s="27" t="str">
        <f>IFERROR(__xludf.DUMMYFUNCTION("""COMPUTED_VALUE"""),"BLACK")</f>
        <v>BLACK</v>
      </c>
      <c r="G234" s="28" t="str">
        <f>IFERROR(__xludf.DUMMYFUNCTION("""COMPUTED_VALUE"""),"Uncle Sams Cider 2")</f>
        <v>Uncle Sams Cider 2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IFERROR(__xludf.DUMMYFUNCTION("""COMPUTED_VALUE"""),43662.1803998611)</f>
        <v>43662.1804</v>
      </c>
      <c r="D235" s="23">
        <f>IFERROR(__xludf.DUMMYFUNCTION("""COMPUTED_VALUE"""),1.009)</f>
        <v>1.009</v>
      </c>
      <c r="E235" s="24">
        <f>IFERROR(__xludf.DUMMYFUNCTION("""COMPUTED_VALUE"""),74.0)</f>
        <v>74</v>
      </c>
      <c r="F235" s="27" t="str">
        <f>IFERROR(__xludf.DUMMYFUNCTION("""COMPUTED_VALUE"""),"BLACK")</f>
        <v>BLACK</v>
      </c>
      <c r="G235" s="28" t="str">
        <f>IFERROR(__xludf.DUMMYFUNCTION("""COMPUTED_VALUE"""),"Uncle Sams Cider 2")</f>
        <v>Uncle Sams Cider 2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IFERROR(__xludf.DUMMYFUNCTION("""COMPUTED_VALUE"""),43662.1662676157)</f>
        <v>43662.16627</v>
      </c>
      <c r="D236" s="23">
        <f>IFERROR(__xludf.DUMMYFUNCTION("""COMPUTED_VALUE"""),1.008)</f>
        <v>1.008</v>
      </c>
      <c r="E236" s="24">
        <f>IFERROR(__xludf.DUMMYFUNCTION("""COMPUTED_VALUE"""),74.0)</f>
        <v>74</v>
      </c>
      <c r="F236" s="27" t="str">
        <f>IFERROR(__xludf.DUMMYFUNCTION("""COMPUTED_VALUE"""),"BLACK")</f>
        <v>BLACK</v>
      </c>
      <c r="G236" s="28" t="str">
        <f>IFERROR(__xludf.DUMMYFUNCTION("""COMPUTED_VALUE"""),"Uncle Sams Cider 2")</f>
        <v>Uncle Sams Cider 2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IFERROR(__xludf.DUMMYFUNCTION("""COMPUTED_VALUE"""),43662.1400749189)</f>
        <v>43662.14007</v>
      </c>
      <c r="D237" s="23">
        <f>IFERROR(__xludf.DUMMYFUNCTION("""COMPUTED_VALUE"""),1.009)</f>
        <v>1.009</v>
      </c>
      <c r="E237" s="24">
        <f>IFERROR(__xludf.DUMMYFUNCTION("""COMPUTED_VALUE"""),74.0)</f>
        <v>74</v>
      </c>
      <c r="F237" s="27" t="str">
        <f>IFERROR(__xludf.DUMMYFUNCTION("""COMPUTED_VALUE"""),"BLACK")</f>
        <v>BLACK</v>
      </c>
      <c r="G237" s="28" t="str">
        <f>IFERROR(__xludf.DUMMYFUNCTION("""COMPUTED_VALUE"""),"Uncle Sams Cider 2")</f>
        <v>Uncle Sams Cider 2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IFERROR(__xludf.DUMMYFUNCTION("""COMPUTED_VALUE"""),43662.1118378935)</f>
        <v>43662.11184</v>
      </c>
      <c r="D238" s="23">
        <f>IFERROR(__xludf.DUMMYFUNCTION("""COMPUTED_VALUE"""),1.007)</f>
        <v>1.007</v>
      </c>
      <c r="E238" s="24">
        <f>IFERROR(__xludf.DUMMYFUNCTION("""COMPUTED_VALUE"""),74.0)</f>
        <v>74</v>
      </c>
      <c r="F238" s="27" t="str">
        <f>IFERROR(__xludf.DUMMYFUNCTION("""COMPUTED_VALUE"""),"BLACK")</f>
        <v>BLACK</v>
      </c>
      <c r="G238" s="28" t="str">
        <f>IFERROR(__xludf.DUMMYFUNCTION("""COMPUTED_VALUE"""),"Uncle Sams Cider 2")</f>
        <v>Uncle Sams Cider 2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IFERROR(__xludf.DUMMYFUNCTION("""COMPUTED_VALUE"""),43662.1014165624)</f>
        <v>43662.10142</v>
      </c>
      <c r="D239" s="23">
        <f>IFERROR(__xludf.DUMMYFUNCTION("""COMPUTED_VALUE"""),1.008)</f>
        <v>1.008</v>
      </c>
      <c r="E239" s="24">
        <f>IFERROR(__xludf.DUMMYFUNCTION("""COMPUTED_VALUE"""),74.0)</f>
        <v>74</v>
      </c>
      <c r="F239" s="27" t="str">
        <f>IFERROR(__xludf.DUMMYFUNCTION("""COMPUTED_VALUE"""),"BLACK")</f>
        <v>BLACK</v>
      </c>
      <c r="G239" s="28" t="str">
        <f>IFERROR(__xludf.DUMMYFUNCTION("""COMPUTED_VALUE"""),"Uncle Sams Cider 2")</f>
        <v>Uncle Sams Cider 2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IFERROR(__xludf.DUMMYFUNCTION("""COMPUTED_VALUE"""),43662.0909951041)</f>
        <v>43662.091</v>
      </c>
      <c r="D240" s="23">
        <f>IFERROR(__xludf.DUMMYFUNCTION("""COMPUTED_VALUE"""),1.009)</f>
        <v>1.009</v>
      </c>
      <c r="E240" s="24">
        <f>IFERROR(__xludf.DUMMYFUNCTION("""COMPUTED_VALUE"""),74.0)</f>
        <v>74</v>
      </c>
      <c r="F240" s="27" t="str">
        <f>IFERROR(__xludf.DUMMYFUNCTION("""COMPUTED_VALUE"""),"BLACK")</f>
        <v>BLACK</v>
      </c>
      <c r="G240" s="28" t="str">
        <f>IFERROR(__xludf.DUMMYFUNCTION("""COMPUTED_VALUE"""),"Uncle Sams Cider 2")</f>
        <v>Uncle Sams Cider 2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IFERROR(__xludf.DUMMYFUNCTION("""COMPUTED_VALUE"""),43662.0756784606)</f>
        <v>43662.07568</v>
      </c>
      <c r="D241" s="23">
        <f>IFERROR(__xludf.DUMMYFUNCTION("""COMPUTED_VALUE"""),1.009)</f>
        <v>1.009</v>
      </c>
      <c r="E241" s="24">
        <f>IFERROR(__xludf.DUMMYFUNCTION("""COMPUTED_VALUE"""),74.0)</f>
        <v>74</v>
      </c>
      <c r="F241" s="27" t="str">
        <f>IFERROR(__xludf.DUMMYFUNCTION("""COMPUTED_VALUE"""),"BLACK")</f>
        <v>BLACK</v>
      </c>
      <c r="G241" s="28" t="str">
        <f>IFERROR(__xludf.DUMMYFUNCTION("""COMPUTED_VALUE"""),"Uncle Sams Cider 2")</f>
        <v>Uncle Sams Cider 2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IFERROR(__xludf.DUMMYFUNCTION("""COMPUTED_VALUE"""),43662.0630021875)</f>
        <v>43662.063</v>
      </c>
      <c r="D242" s="23">
        <f>IFERROR(__xludf.DUMMYFUNCTION("""COMPUTED_VALUE"""),1.009)</f>
        <v>1.009</v>
      </c>
      <c r="E242" s="24">
        <f>IFERROR(__xludf.DUMMYFUNCTION("""COMPUTED_VALUE"""),73.0)</f>
        <v>73</v>
      </c>
      <c r="F242" s="27" t="str">
        <f>IFERROR(__xludf.DUMMYFUNCTION("""COMPUTED_VALUE"""),"BLACK")</f>
        <v>BLACK</v>
      </c>
      <c r="G242" s="28" t="str">
        <f>IFERROR(__xludf.DUMMYFUNCTION("""COMPUTED_VALUE"""),"Uncle Sams Cider 2")</f>
        <v>Uncle Sams Cider 2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IFERROR(__xludf.DUMMYFUNCTION("""COMPUTED_VALUE"""),43662.0514548958)</f>
        <v>43662.05145</v>
      </c>
      <c r="D243" s="23">
        <f>IFERROR(__xludf.DUMMYFUNCTION("""COMPUTED_VALUE"""),1.01)</f>
        <v>1.01</v>
      </c>
      <c r="E243" s="24">
        <f>IFERROR(__xludf.DUMMYFUNCTION("""COMPUTED_VALUE"""),74.0)</f>
        <v>74</v>
      </c>
      <c r="F243" s="27" t="str">
        <f>IFERROR(__xludf.DUMMYFUNCTION("""COMPUTED_VALUE"""),"BLACK")</f>
        <v>BLACK</v>
      </c>
      <c r="G243" s="28" t="str">
        <f>IFERROR(__xludf.DUMMYFUNCTION("""COMPUTED_VALUE"""),"Uncle Sams Cider 2")</f>
        <v>Uncle Sams Cider 2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IFERROR(__xludf.DUMMYFUNCTION("""COMPUTED_VALUE"""),43662.0359376851)</f>
        <v>43662.03594</v>
      </c>
      <c r="D244" s="23">
        <f>IFERROR(__xludf.DUMMYFUNCTION("""COMPUTED_VALUE"""),1.007)</f>
        <v>1.007</v>
      </c>
      <c r="E244" s="24">
        <f>IFERROR(__xludf.DUMMYFUNCTION("""COMPUTED_VALUE"""),74.0)</f>
        <v>74</v>
      </c>
      <c r="F244" s="27" t="str">
        <f>IFERROR(__xludf.DUMMYFUNCTION("""COMPUTED_VALUE"""),"BLACK")</f>
        <v>BLACK</v>
      </c>
      <c r="G244" s="28" t="str">
        <f>IFERROR(__xludf.DUMMYFUNCTION("""COMPUTED_VALUE"""),"Uncle Sams Cider 2")</f>
        <v>Uncle Sams Cider 2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IFERROR(__xludf.DUMMYFUNCTION("""COMPUTED_VALUE"""),43662.0142575578)</f>
        <v>43662.01426</v>
      </c>
      <c r="D245" s="23">
        <f>IFERROR(__xludf.DUMMYFUNCTION("""COMPUTED_VALUE"""),1.011)</f>
        <v>1.011</v>
      </c>
      <c r="E245" s="24">
        <f>IFERROR(__xludf.DUMMYFUNCTION("""COMPUTED_VALUE"""),74.0)</f>
        <v>74</v>
      </c>
      <c r="F245" s="27" t="str">
        <f>IFERROR(__xludf.DUMMYFUNCTION("""COMPUTED_VALUE"""),"BLACK")</f>
        <v>BLACK</v>
      </c>
      <c r="G245" s="28" t="str">
        <f>IFERROR(__xludf.DUMMYFUNCTION("""COMPUTED_VALUE"""),"Uncle Sams Cider 2")</f>
        <v>Uncle Sams Cider 2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IFERROR(__xludf.DUMMYFUNCTION("""COMPUTED_VALUE"""),43661.9814705208)</f>
        <v>43661.98147</v>
      </c>
      <c r="D246" s="23">
        <f>IFERROR(__xludf.DUMMYFUNCTION("""COMPUTED_VALUE"""),1.01)</f>
        <v>1.01</v>
      </c>
      <c r="E246" s="24">
        <f>IFERROR(__xludf.DUMMYFUNCTION("""COMPUTED_VALUE"""),74.0)</f>
        <v>74</v>
      </c>
      <c r="F246" s="27" t="str">
        <f>IFERROR(__xludf.DUMMYFUNCTION("""COMPUTED_VALUE"""),"BLACK")</f>
        <v>BLACK</v>
      </c>
      <c r="G246" s="28" t="str">
        <f>IFERROR(__xludf.DUMMYFUNCTION("""COMPUTED_VALUE"""),"Uncle Sams Cider 2")</f>
        <v>Uncle Sams Cider 2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IFERROR(__xludf.DUMMYFUNCTION("""COMPUTED_VALUE"""),43661.9682364351)</f>
        <v>43661.96824</v>
      </c>
      <c r="D247" s="23">
        <f>IFERROR(__xludf.DUMMYFUNCTION("""COMPUTED_VALUE"""),1.009)</f>
        <v>1.009</v>
      </c>
      <c r="E247" s="24">
        <f>IFERROR(__xludf.DUMMYFUNCTION("""COMPUTED_VALUE"""),74.0)</f>
        <v>74</v>
      </c>
      <c r="F247" s="27" t="str">
        <f>IFERROR(__xludf.DUMMYFUNCTION("""COMPUTED_VALUE"""),"BLACK")</f>
        <v>BLACK</v>
      </c>
      <c r="G247" s="28" t="str">
        <f>IFERROR(__xludf.DUMMYFUNCTION("""COMPUTED_VALUE"""),"Uncle Sams Cider 2")</f>
        <v>Uncle Sams Cider 2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IFERROR(__xludf.DUMMYFUNCTION("""COMPUTED_VALUE"""),43661.9312050694)</f>
        <v>43661.93121</v>
      </c>
      <c r="D248" s="23">
        <f>IFERROR(__xludf.DUMMYFUNCTION("""COMPUTED_VALUE"""),1.009)</f>
        <v>1.009</v>
      </c>
      <c r="E248" s="24">
        <f>IFERROR(__xludf.DUMMYFUNCTION("""COMPUTED_VALUE"""),74.0)</f>
        <v>74</v>
      </c>
      <c r="F248" s="27" t="str">
        <f>IFERROR(__xludf.DUMMYFUNCTION("""COMPUTED_VALUE"""),"BLACK")</f>
        <v>BLACK</v>
      </c>
      <c r="G248" s="28" t="str">
        <f>IFERROR(__xludf.DUMMYFUNCTION("""COMPUTED_VALUE"""),"Uncle Sams Cider 2")</f>
        <v>Uncle Sams Cider 2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IFERROR(__xludf.DUMMYFUNCTION("""COMPUTED_VALUE"""),43661.9192131365)</f>
        <v>43661.91921</v>
      </c>
      <c r="D249" s="23">
        <f>IFERROR(__xludf.DUMMYFUNCTION("""COMPUTED_VALUE"""),1.009)</f>
        <v>1.009</v>
      </c>
      <c r="E249" s="24">
        <f>IFERROR(__xludf.DUMMYFUNCTION("""COMPUTED_VALUE"""),73.0)</f>
        <v>73</v>
      </c>
      <c r="F249" s="27" t="str">
        <f>IFERROR(__xludf.DUMMYFUNCTION("""COMPUTED_VALUE"""),"BLACK")</f>
        <v>BLACK</v>
      </c>
      <c r="G249" s="28" t="str">
        <f>IFERROR(__xludf.DUMMYFUNCTION("""COMPUTED_VALUE"""),"Uncle Sams Cider 2")</f>
        <v>Uncle Sams Cider 2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IFERROR(__xludf.DUMMYFUNCTION("""COMPUTED_VALUE"""),43661.8875350347)</f>
        <v>43661.88754</v>
      </c>
      <c r="D250" s="23">
        <f>IFERROR(__xludf.DUMMYFUNCTION("""COMPUTED_VALUE"""),1.012)</f>
        <v>1.012</v>
      </c>
      <c r="E250" s="24">
        <f>IFERROR(__xludf.DUMMYFUNCTION("""COMPUTED_VALUE"""),74.0)</f>
        <v>74</v>
      </c>
      <c r="F250" s="27" t="str">
        <f>IFERROR(__xludf.DUMMYFUNCTION("""COMPUTED_VALUE"""),"BLACK")</f>
        <v>BLACK</v>
      </c>
      <c r="G250" s="28" t="str">
        <f>IFERROR(__xludf.DUMMYFUNCTION("""COMPUTED_VALUE"""),"Uncle Sams Cider 2")</f>
        <v>Uncle Sams Cider 2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IFERROR(__xludf.DUMMYFUNCTION("""COMPUTED_VALUE"""),43661.8683898958)</f>
        <v>43661.86839</v>
      </c>
      <c r="D251" s="23">
        <f>IFERROR(__xludf.DUMMYFUNCTION("""COMPUTED_VALUE"""),1.011)</f>
        <v>1.011</v>
      </c>
      <c r="E251" s="24">
        <f>IFERROR(__xludf.DUMMYFUNCTION("""COMPUTED_VALUE"""),73.0)</f>
        <v>73</v>
      </c>
      <c r="F251" s="27" t="str">
        <f>IFERROR(__xludf.DUMMYFUNCTION("""COMPUTED_VALUE"""),"BLACK")</f>
        <v>BLACK</v>
      </c>
      <c r="G251" s="28" t="str">
        <f>IFERROR(__xludf.DUMMYFUNCTION("""COMPUTED_VALUE"""),"Uncle Sams Cider 2")</f>
        <v>Uncle Sams Cider 2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IFERROR(__xludf.DUMMYFUNCTION("""COMPUTED_VALUE"""),43661.8579695486)</f>
        <v>43661.85797</v>
      </c>
      <c r="D252" s="23">
        <f>IFERROR(__xludf.DUMMYFUNCTION("""COMPUTED_VALUE"""),1.013)</f>
        <v>1.013</v>
      </c>
      <c r="E252" s="24">
        <f>IFERROR(__xludf.DUMMYFUNCTION("""COMPUTED_VALUE"""),74.0)</f>
        <v>74</v>
      </c>
      <c r="F252" s="27" t="str">
        <f>IFERROR(__xludf.DUMMYFUNCTION("""COMPUTED_VALUE"""),"BLACK")</f>
        <v>BLACK</v>
      </c>
      <c r="G252" s="28" t="str">
        <f>IFERROR(__xludf.DUMMYFUNCTION("""COMPUTED_VALUE"""),"Uncle Sams Cider 2")</f>
        <v>Uncle Sams Cider 2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IFERROR(__xludf.DUMMYFUNCTION("""COMPUTED_VALUE"""),43661.8475364583)</f>
        <v>43661.84754</v>
      </c>
      <c r="D253" s="23">
        <f>IFERROR(__xludf.DUMMYFUNCTION("""COMPUTED_VALUE"""),1.008)</f>
        <v>1.008</v>
      </c>
      <c r="E253" s="24">
        <f>IFERROR(__xludf.DUMMYFUNCTION("""COMPUTED_VALUE"""),73.0)</f>
        <v>73</v>
      </c>
      <c r="F253" s="27" t="str">
        <f>IFERROR(__xludf.DUMMYFUNCTION("""COMPUTED_VALUE"""),"BLACK")</f>
        <v>BLACK</v>
      </c>
      <c r="G253" s="28" t="str">
        <f>IFERROR(__xludf.DUMMYFUNCTION("""COMPUTED_VALUE"""),"Uncle Sams Cider 2")</f>
        <v>Uncle Sams Cider 2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IFERROR(__xludf.DUMMYFUNCTION("""COMPUTED_VALUE"""),43661.8371166087)</f>
        <v>43661.83712</v>
      </c>
      <c r="D254" s="23">
        <f>IFERROR(__xludf.DUMMYFUNCTION("""COMPUTED_VALUE"""),1.012)</f>
        <v>1.012</v>
      </c>
      <c r="E254" s="24">
        <f>IFERROR(__xludf.DUMMYFUNCTION("""COMPUTED_VALUE"""),74.0)</f>
        <v>74</v>
      </c>
      <c r="F254" s="27" t="str">
        <f>IFERROR(__xludf.DUMMYFUNCTION("""COMPUTED_VALUE"""),"BLACK")</f>
        <v>BLACK</v>
      </c>
      <c r="G254" s="28" t="str">
        <f>IFERROR(__xludf.DUMMYFUNCTION("""COMPUTED_VALUE"""),"Uncle Sams Cider 2")</f>
        <v>Uncle Sams Cider 2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IFERROR(__xludf.DUMMYFUNCTION("""COMPUTED_VALUE"""),43661.8158796296)</f>
        <v>43661.81588</v>
      </c>
      <c r="D255" s="23">
        <f>IFERROR(__xludf.DUMMYFUNCTION("""COMPUTED_VALUE"""),1.012)</f>
        <v>1.012</v>
      </c>
      <c r="E255" s="24">
        <f>IFERROR(__xludf.DUMMYFUNCTION("""COMPUTED_VALUE"""),73.0)</f>
        <v>73</v>
      </c>
      <c r="F255" s="27" t="str">
        <f>IFERROR(__xludf.DUMMYFUNCTION("""COMPUTED_VALUE"""),"BLACK")</f>
        <v>BLACK</v>
      </c>
      <c r="G255" s="28" t="str">
        <f>IFERROR(__xludf.DUMMYFUNCTION("""COMPUTED_VALUE"""),"Uncle Sams Cider 2")</f>
        <v>Uncle Sams Cider 2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IFERROR(__xludf.DUMMYFUNCTION("""COMPUTED_VALUE"""),43661.8036427314)</f>
        <v>43661.80364</v>
      </c>
      <c r="D256" s="23">
        <f>IFERROR(__xludf.DUMMYFUNCTION("""COMPUTED_VALUE"""),1.013)</f>
        <v>1.013</v>
      </c>
      <c r="E256" s="24">
        <f>IFERROR(__xludf.DUMMYFUNCTION("""COMPUTED_VALUE"""),73.0)</f>
        <v>73</v>
      </c>
      <c r="F256" s="27" t="str">
        <f>IFERROR(__xludf.DUMMYFUNCTION("""COMPUTED_VALUE"""),"BLACK")</f>
        <v>BLACK</v>
      </c>
      <c r="G256" s="28" t="str">
        <f>IFERROR(__xludf.DUMMYFUNCTION("""COMPUTED_VALUE"""),"Uncle Sams Cider 2")</f>
        <v>Uncle Sams Cider 2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IFERROR(__xludf.DUMMYFUNCTION("""COMPUTED_VALUE"""),43661.7745662037)</f>
        <v>43661.77457</v>
      </c>
      <c r="D257" s="23">
        <f>IFERROR(__xludf.DUMMYFUNCTION("""COMPUTED_VALUE"""),1.014)</f>
        <v>1.014</v>
      </c>
      <c r="E257" s="24">
        <f>IFERROR(__xludf.DUMMYFUNCTION("""COMPUTED_VALUE"""),74.0)</f>
        <v>74</v>
      </c>
      <c r="F257" s="27" t="str">
        <f>IFERROR(__xludf.DUMMYFUNCTION("""COMPUTED_VALUE"""),"BLACK")</f>
        <v>BLACK</v>
      </c>
      <c r="G257" s="28" t="str">
        <f>IFERROR(__xludf.DUMMYFUNCTION("""COMPUTED_VALUE"""),"Uncle Sams Cider 2")</f>
        <v>Uncle Sams Cider 2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IFERROR(__xludf.DUMMYFUNCTION("""COMPUTED_VALUE"""),43661.7641313194)</f>
        <v>43661.76413</v>
      </c>
      <c r="D258" s="23">
        <f>IFERROR(__xludf.DUMMYFUNCTION("""COMPUTED_VALUE"""),1.01)</f>
        <v>1.01</v>
      </c>
      <c r="E258" s="24">
        <f>IFERROR(__xludf.DUMMYFUNCTION("""COMPUTED_VALUE"""),74.0)</f>
        <v>74</v>
      </c>
      <c r="F258" s="27" t="str">
        <f>IFERROR(__xludf.DUMMYFUNCTION("""COMPUTED_VALUE"""),"BLACK")</f>
        <v>BLACK</v>
      </c>
      <c r="G258" s="28" t="str">
        <f>IFERROR(__xludf.DUMMYFUNCTION("""COMPUTED_VALUE"""),"Uncle Sams Cider 2")</f>
        <v>Uncle Sams Cider 2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IFERROR(__xludf.DUMMYFUNCTION("""COMPUTED_VALUE"""),43661.7536866666)</f>
        <v>43661.75369</v>
      </c>
      <c r="D259" s="23">
        <f>IFERROR(__xludf.DUMMYFUNCTION("""COMPUTED_VALUE"""),1.013)</f>
        <v>1.013</v>
      </c>
      <c r="E259" s="24">
        <f>IFERROR(__xludf.DUMMYFUNCTION("""COMPUTED_VALUE"""),74.0)</f>
        <v>74</v>
      </c>
      <c r="F259" s="27" t="str">
        <f>IFERROR(__xludf.DUMMYFUNCTION("""COMPUTED_VALUE"""),"BLACK")</f>
        <v>BLACK</v>
      </c>
      <c r="G259" s="28" t="str">
        <f>IFERROR(__xludf.DUMMYFUNCTION("""COMPUTED_VALUE"""),"Uncle Sams Cider 2")</f>
        <v>Uncle Sams Cider 2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IFERROR(__xludf.DUMMYFUNCTION("""COMPUTED_VALUE"""),43661.7390190277)</f>
        <v>43661.73902</v>
      </c>
      <c r="D260" s="23">
        <f>IFERROR(__xludf.DUMMYFUNCTION("""COMPUTED_VALUE"""),1.012)</f>
        <v>1.012</v>
      </c>
      <c r="E260" s="24">
        <f>IFERROR(__xludf.DUMMYFUNCTION("""COMPUTED_VALUE"""),73.0)</f>
        <v>73</v>
      </c>
      <c r="F260" s="27" t="str">
        <f>IFERROR(__xludf.DUMMYFUNCTION("""COMPUTED_VALUE"""),"BLACK")</f>
        <v>BLACK</v>
      </c>
      <c r="G260" s="28" t="str">
        <f>IFERROR(__xludf.DUMMYFUNCTION("""COMPUTED_VALUE"""),"Uncle Sams Cider 2")</f>
        <v>Uncle Sams Cider 2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IFERROR(__xludf.DUMMYFUNCTION("""COMPUTED_VALUE"""),43661.7270418518)</f>
        <v>43661.72704</v>
      </c>
      <c r="D261" s="23">
        <f>IFERROR(__xludf.DUMMYFUNCTION("""COMPUTED_VALUE"""),1.013)</f>
        <v>1.013</v>
      </c>
      <c r="E261" s="24">
        <f>IFERROR(__xludf.DUMMYFUNCTION("""COMPUTED_VALUE"""),74.0)</f>
        <v>74</v>
      </c>
      <c r="F261" s="27" t="str">
        <f>IFERROR(__xludf.DUMMYFUNCTION("""COMPUTED_VALUE"""),"BLACK")</f>
        <v>BLACK</v>
      </c>
      <c r="G261" s="28" t="str">
        <f>IFERROR(__xludf.DUMMYFUNCTION("""COMPUTED_VALUE"""),"Uncle Sams Cider 2")</f>
        <v>Uncle Sams Cider 2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IFERROR(__xludf.DUMMYFUNCTION("""COMPUTED_VALUE"""),43661.6921746064)</f>
        <v>43661.69217</v>
      </c>
      <c r="D262" s="23">
        <f>IFERROR(__xludf.DUMMYFUNCTION("""COMPUTED_VALUE"""),1.013)</f>
        <v>1.013</v>
      </c>
      <c r="E262" s="24">
        <f>IFERROR(__xludf.DUMMYFUNCTION("""COMPUTED_VALUE"""),74.0)</f>
        <v>74</v>
      </c>
      <c r="F262" s="27" t="str">
        <f>IFERROR(__xludf.DUMMYFUNCTION("""COMPUTED_VALUE"""),"BLACK")</f>
        <v>BLACK</v>
      </c>
      <c r="G262" s="28" t="str">
        <f>IFERROR(__xludf.DUMMYFUNCTION("""COMPUTED_VALUE"""),"Uncle Sams Cider 2")</f>
        <v>Uncle Sams Cider 2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IFERROR(__xludf.DUMMYFUNCTION("""COMPUTED_VALUE"""),43661.6666552199)</f>
        <v>43661.66666</v>
      </c>
      <c r="D263" s="23">
        <f>IFERROR(__xludf.DUMMYFUNCTION("""COMPUTED_VALUE"""),1.012)</f>
        <v>1.012</v>
      </c>
      <c r="E263" s="24">
        <f>IFERROR(__xludf.DUMMYFUNCTION("""COMPUTED_VALUE"""),74.0)</f>
        <v>74</v>
      </c>
      <c r="F263" s="27" t="str">
        <f>IFERROR(__xludf.DUMMYFUNCTION("""COMPUTED_VALUE"""),"BLACK")</f>
        <v>BLACK</v>
      </c>
      <c r="G263" s="28" t="str">
        <f>IFERROR(__xludf.DUMMYFUNCTION("""COMPUTED_VALUE"""),"Uncle Sams Cider 2")</f>
        <v>Uncle Sams Cider 2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IFERROR(__xludf.DUMMYFUNCTION("""COMPUTED_VALUE"""),43661.6562117013)</f>
        <v>43661.65621</v>
      </c>
      <c r="D264" s="23">
        <f>IFERROR(__xludf.DUMMYFUNCTION("""COMPUTED_VALUE"""),1.014)</f>
        <v>1.014</v>
      </c>
      <c r="E264" s="24">
        <f>IFERROR(__xludf.DUMMYFUNCTION("""COMPUTED_VALUE"""),74.0)</f>
        <v>74</v>
      </c>
      <c r="F264" s="27" t="str">
        <f>IFERROR(__xludf.DUMMYFUNCTION("""COMPUTED_VALUE"""),"BLACK")</f>
        <v>BLACK</v>
      </c>
      <c r="G264" s="28" t="str">
        <f>IFERROR(__xludf.DUMMYFUNCTION("""COMPUTED_VALUE"""),"Uncle Sams Cider 2")</f>
        <v>Uncle Sams Cider 2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IFERROR(__xludf.DUMMYFUNCTION("""COMPUTED_VALUE"""),43661.6457889236)</f>
        <v>43661.64579</v>
      </c>
      <c r="D265" s="23">
        <f>IFERROR(__xludf.DUMMYFUNCTION("""COMPUTED_VALUE"""),1.013)</f>
        <v>1.013</v>
      </c>
      <c r="E265" s="24">
        <f>IFERROR(__xludf.DUMMYFUNCTION("""COMPUTED_VALUE"""),74.0)</f>
        <v>74</v>
      </c>
      <c r="F265" s="27" t="str">
        <f>IFERROR(__xludf.DUMMYFUNCTION("""COMPUTED_VALUE"""),"BLACK")</f>
        <v>BLACK</v>
      </c>
      <c r="G265" s="28" t="str">
        <f>IFERROR(__xludf.DUMMYFUNCTION("""COMPUTED_VALUE"""),"Uncle Sams Cider 2")</f>
        <v>Uncle Sams Cider 2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IFERROR(__xludf.DUMMYFUNCTION("""COMPUTED_VALUE"""),43661.6353687037)</f>
        <v>43661.63537</v>
      </c>
      <c r="D266" s="23">
        <f>IFERROR(__xludf.DUMMYFUNCTION("""COMPUTED_VALUE"""),1.013)</f>
        <v>1.013</v>
      </c>
      <c r="E266" s="24">
        <f>IFERROR(__xludf.DUMMYFUNCTION("""COMPUTED_VALUE"""),74.0)</f>
        <v>74</v>
      </c>
      <c r="F266" s="27" t="str">
        <f>IFERROR(__xludf.DUMMYFUNCTION("""COMPUTED_VALUE"""),"BLACK")</f>
        <v>BLACK</v>
      </c>
      <c r="G266" s="28" t="str">
        <f>IFERROR(__xludf.DUMMYFUNCTION("""COMPUTED_VALUE"""),"Uncle Sams Cider 2")</f>
        <v>Uncle Sams Cider 2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IFERROR(__xludf.DUMMYFUNCTION("""COMPUTED_VALUE"""),43661.6249362152)</f>
        <v>43661.62494</v>
      </c>
      <c r="D267" s="23">
        <f>IFERROR(__xludf.DUMMYFUNCTION("""COMPUTED_VALUE"""),1.013)</f>
        <v>1.013</v>
      </c>
      <c r="E267" s="24">
        <f>IFERROR(__xludf.DUMMYFUNCTION("""COMPUTED_VALUE"""),74.0)</f>
        <v>74</v>
      </c>
      <c r="F267" s="27" t="str">
        <f>IFERROR(__xludf.DUMMYFUNCTION("""COMPUTED_VALUE"""),"BLACK")</f>
        <v>BLACK</v>
      </c>
      <c r="G267" s="28" t="str">
        <f>IFERROR(__xludf.DUMMYFUNCTION("""COMPUTED_VALUE"""),"Uncle Sams Cider 2")</f>
        <v>Uncle Sams Cider 2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IFERROR(__xludf.DUMMYFUNCTION("""COMPUTED_VALUE"""),43661.6145147106)</f>
        <v>43661.61451</v>
      </c>
      <c r="D268" s="23">
        <f>IFERROR(__xludf.DUMMYFUNCTION("""COMPUTED_VALUE"""),1.014)</f>
        <v>1.014</v>
      </c>
      <c r="E268" s="24">
        <f>IFERROR(__xludf.DUMMYFUNCTION("""COMPUTED_VALUE"""),74.0)</f>
        <v>74</v>
      </c>
      <c r="F268" s="27" t="str">
        <f>IFERROR(__xludf.DUMMYFUNCTION("""COMPUTED_VALUE"""),"BLACK")</f>
        <v>BLACK</v>
      </c>
      <c r="G268" s="28" t="str">
        <f>IFERROR(__xludf.DUMMYFUNCTION("""COMPUTED_VALUE"""),"Uncle Sams Cider 2")</f>
        <v>Uncle Sams Cider 2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IFERROR(__xludf.DUMMYFUNCTION("""COMPUTED_VALUE"""),43661.6040707523)</f>
        <v>43661.60407</v>
      </c>
      <c r="D269" s="23">
        <f>IFERROR(__xludf.DUMMYFUNCTION("""COMPUTED_VALUE"""),1.012)</f>
        <v>1.012</v>
      </c>
      <c r="E269" s="24">
        <f>IFERROR(__xludf.DUMMYFUNCTION("""COMPUTED_VALUE"""),74.0)</f>
        <v>74</v>
      </c>
      <c r="F269" s="27" t="str">
        <f>IFERROR(__xludf.DUMMYFUNCTION("""COMPUTED_VALUE"""),"BLACK")</f>
        <v>BLACK</v>
      </c>
      <c r="G269" s="28" t="str">
        <f>IFERROR(__xludf.DUMMYFUNCTION("""COMPUTED_VALUE"""),"Uncle Sams Cider 2")</f>
        <v>Uncle Sams Cider 2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IFERROR(__xludf.DUMMYFUNCTION("""COMPUTED_VALUE"""),43661.5936377662)</f>
        <v>43661.59364</v>
      </c>
      <c r="D270" s="23">
        <f>IFERROR(__xludf.DUMMYFUNCTION("""COMPUTED_VALUE"""),1.014)</f>
        <v>1.014</v>
      </c>
      <c r="E270" s="24">
        <f>IFERROR(__xludf.DUMMYFUNCTION("""COMPUTED_VALUE"""),74.0)</f>
        <v>74</v>
      </c>
      <c r="F270" s="27" t="str">
        <f>IFERROR(__xludf.DUMMYFUNCTION("""COMPUTED_VALUE"""),"BLACK")</f>
        <v>BLACK</v>
      </c>
      <c r="G270" s="28" t="str">
        <f>IFERROR(__xludf.DUMMYFUNCTION("""COMPUTED_VALUE"""),"Uncle Sams Cider 2")</f>
        <v>Uncle Sams Cider 2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IFERROR(__xludf.DUMMYFUNCTION("""COMPUTED_VALUE"""),43661.5832052083)</f>
        <v>43661.58321</v>
      </c>
      <c r="D271" s="23">
        <f>IFERROR(__xludf.DUMMYFUNCTION("""COMPUTED_VALUE"""),1.013)</f>
        <v>1.013</v>
      </c>
      <c r="E271" s="24">
        <f>IFERROR(__xludf.DUMMYFUNCTION("""COMPUTED_VALUE"""),74.0)</f>
        <v>74</v>
      </c>
      <c r="F271" s="27" t="str">
        <f>IFERROR(__xludf.DUMMYFUNCTION("""COMPUTED_VALUE"""),"BLACK")</f>
        <v>BLACK</v>
      </c>
      <c r="G271" s="28" t="str">
        <f>IFERROR(__xludf.DUMMYFUNCTION("""COMPUTED_VALUE"""),"Uncle Sams Cider 2")</f>
        <v>Uncle Sams Cider 2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IFERROR(__xludf.DUMMYFUNCTION("""COMPUTED_VALUE"""),43661.5727841435)</f>
        <v>43661.57278</v>
      </c>
      <c r="D272" s="23">
        <f>IFERROR(__xludf.DUMMYFUNCTION("""COMPUTED_VALUE"""),1.015)</f>
        <v>1.015</v>
      </c>
      <c r="E272" s="24">
        <f>IFERROR(__xludf.DUMMYFUNCTION("""COMPUTED_VALUE"""),74.0)</f>
        <v>74</v>
      </c>
      <c r="F272" s="27" t="str">
        <f>IFERROR(__xludf.DUMMYFUNCTION("""COMPUTED_VALUE"""),"BLACK")</f>
        <v>BLACK</v>
      </c>
      <c r="G272" s="28" t="str">
        <f>IFERROR(__xludf.DUMMYFUNCTION("""COMPUTED_VALUE"""),"Uncle Sams Cider 2")</f>
        <v>Uncle Sams Cider 2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IFERROR(__xludf.DUMMYFUNCTION("""COMPUTED_VALUE"""),43661.5623634606)</f>
        <v>43661.56236</v>
      </c>
      <c r="D273" s="23">
        <f>IFERROR(__xludf.DUMMYFUNCTION("""COMPUTED_VALUE"""),1.014)</f>
        <v>1.014</v>
      </c>
      <c r="E273" s="24">
        <f>IFERROR(__xludf.DUMMYFUNCTION("""COMPUTED_VALUE"""),74.0)</f>
        <v>74</v>
      </c>
      <c r="F273" s="27" t="str">
        <f>IFERROR(__xludf.DUMMYFUNCTION("""COMPUTED_VALUE"""),"BLACK")</f>
        <v>BLACK</v>
      </c>
      <c r="G273" s="28" t="str">
        <f>IFERROR(__xludf.DUMMYFUNCTION("""COMPUTED_VALUE"""),"Uncle Sams Cider 2")</f>
        <v>Uncle Sams Cider 2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IFERROR(__xludf.DUMMYFUNCTION("""COMPUTED_VALUE"""),43661.5519312152)</f>
        <v>43661.55193</v>
      </c>
      <c r="D274" s="23">
        <f>IFERROR(__xludf.DUMMYFUNCTION("""COMPUTED_VALUE"""),1.016)</f>
        <v>1.016</v>
      </c>
      <c r="E274" s="24">
        <f>IFERROR(__xludf.DUMMYFUNCTION("""COMPUTED_VALUE"""),74.0)</f>
        <v>74</v>
      </c>
      <c r="F274" s="27" t="str">
        <f>IFERROR(__xludf.DUMMYFUNCTION("""COMPUTED_VALUE"""),"BLACK")</f>
        <v>BLACK</v>
      </c>
      <c r="G274" s="28" t="str">
        <f>IFERROR(__xludf.DUMMYFUNCTION("""COMPUTED_VALUE"""),"Uncle Sams Cider 2")</f>
        <v>Uncle Sams Cider 2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IFERROR(__xludf.DUMMYFUNCTION("""COMPUTED_VALUE"""),43661.5415103125)</f>
        <v>43661.54151</v>
      </c>
      <c r="D275" s="23">
        <f>IFERROR(__xludf.DUMMYFUNCTION("""COMPUTED_VALUE"""),1.015)</f>
        <v>1.015</v>
      </c>
      <c r="E275" s="24">
        <f>IFERROR(__xludf.DUMMYFUNCTION("""COMPUTED_VALUE"""),74.0)</f>
        <v>74</v>
      </c>
      <c r="F275" s="27" t="str">
        <f>IFERROR(__xludf.DUMMYFUNCTION("""COMPUTED_VALUE"""),"BLACK")</f>
        <v>BLACK</v>
      </c>
      <c r="G275" s="28" t="str">
        <f>IFERROR(__xludf.DUMMYFUNCTION("""COMPUTED_VALUE"""),"Uncle Sams Cider 2")</f>
        <v>Uncle Sams Cider 2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IFERROR(__xludf.DUMMYFUNCTION("""COMPUTED_VALUE"""),43661.5310665625)</f>
        <v>43661.53107</v>
      </c>
      <c r="D276" s="23">
        <f>IFERROR(__xludf.DUMMYFUNCTION("""COMPUTED_VALUE"""),1.014)</f>
        <v>1.014</v>
      </c>
      <c r="E276" s="24">
        <f>IFERROR(__xludf.DUMMYFUNCTION("""COMPUTED_VALUE"""),74.0)</f>
        <v>74</v>
      </c>
      <c r="F276" s="27" t="str">
        <f>IFERROR(__xludf.DUMMYFUNCTION("""COMPUTED_VALUE"""),"BLACK")</f>
        <v>BLACK</v>
      </c>
      <c r="G276" s="28" t="str">
        <f>IFERROR(__xludf.DUMMYFUNCTION("""COMPUTED_VALUE"""),"Uncle Sams Cider 2")</f>
        <v>Uncle Sams Cider 2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IFERROR(__xludf.DUMMYFUNCTION("""COMPUTED_VALUE"""),43661.520645625)</f>
        <v>43661.52065</v>
      </c>
      <c r="D277" s="23">
        <f>IFERROR(__xludf.DUMMYFUNCTION("""COMPUTED_VALUE"""),1.014)</f>
        <v>1.014</v>
      </c>
      <c r="E277" s="24">
        <f>IFERROR(__xludf.DUMMYFUNCTION("""COMPUTED_VALUE"""),74.0)</f>
        <v>74</v>
      </c>
      <c r="F277" s="27" t="str">
        <f>IFERROR(__xludf.DUMMYFUNCTION("""COMPUTED_VALUE"""),"BLACK")</f>
        <v>BLACK</v>
      </c>
      <c r="G277" s="28" t="str">
        <f>IFERROR(__xludf.DUMMYFUNCTION("""COMPUTED_VALUE"""),"Uncle Sams Cider 2")</f>
        <v>Uncle Sams Cider 2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IFERROR(__xludf.DUMMYFUNCTION("""COMPUTED_VALUE"""),43661.5102123148)</f>
        <v>43661.51021</v>
      </c>
      <c r="D278" s="23">
        <f>IFERROR(__xludf.DUMMYFUNCTION("""COMPUTED_VALUE"""),1.014)</f>
        <v>1.014</v>
      </c>
      <c r="E278" s="24">
        <f>IFERROR(__xludf.DUMMYFUNCTION("""COMPUTED_VALUE"""),74.0)</f>
        <v>74</v>
      </c>
      <c r="F278" s="27" t="str">
        <f>IFERROR(__xludf.DUMMYFUNCTION("""COMPUTED_VALUE"""),"BLACK")</f>
        <v>BLACK</v>
      </c>
      <c r="G278" s="28" t="str">
        <f>IFERROR(__xludf.DUMMYFUNCTION("""COMPUTED_VALUE"""),"Uncle Sams Cider 2")</f>
        <v>Uncle Sams Cider 2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IFERROR(__xludf.DUMMYFUNCTION("""COMPUTED_VALUE"""),43661.4997450925)</f>
        <v>43661.49975</v>
      </c>
      <c r="D279" s="23">
        <f>IFERROR(__xludf.DUMMYFUNCTION("""COMPUTED_VALUE"""),1.015)</f>
        <v>1.015</v>
      </c>
      <c r="E279" s="24">
        <f>IFERROR(__xludf.DUMMYFUNCTION("""COMPUTED_VALUE"""),74.0)</f>
        <v>74</v>
      </c>
      <c r="F279" s="27" t="str">
        <f>IFERROR(__xludf.DUMMYFUNCTION("""COMPUTED_VALUE"""),"BLACK")</f>
        <v>BLACK</v>
      </c>
      <c r="G279" s="28" t="str">
        <f>IFERROR(__xludf.DUMMYFUNCTION("""COMPUTED_VALUE"""),"Uncle Sams Cider 2")</f>
        <v>Uncle Sams Cider 2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IFERROR(__xludf.DUMMYFUNCTION("""COMPUTED_VALUE"""),43661.48346228)</f>
        <v>43661.48346</v>
      </c>
      <c r="D280" s="23">
        <f>IFERROR(__xludf.DUMMYFUNCTION("""COMPUTED_VALUE"""),1.016)</f>
        <v>1.016</v>
      </c>
      <c r="E280" s="24">
        <f>IFERROR(__xludf.DUMMYFUNCTION("""COMPUTED_VALUE"""),74.0)</f>
        <v>74</v>
      </c>
      <c r="F280" s="27" t="str">
        <f>IFERROR(__xludf.DUMMYFUNCTION("""COMPUTED_VALUE"""),"BLACK")</f>
        <v>BLACK</v>
      </c>
      <c r="G280" s="28" t="str">
        <f>IFERROR(__xludf.DUMMYFUNCTION("""COMPUTED_VALUE"""),"Uncle Sams Cider 2")</f>
        <v>Uncle Sams Cider 2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IFERROR(__xludf.DUMMYFUNCTION("""COMPUTED_VALUE"""),43661.4672838773)</f>
        <v>43661.46728</v>
      </c>
      <c r="D281" s="23">
        <f>IFERROR(__xludf.DUMMYFUNCTION("""COMPUTED_VALUE"""),1.016)</f>
        <v>1.016</v>
      </c>
      <c r="E281" s="24">
        <f>IFERROR(__xludf.DUMMYFUNCTION("""COMPUTED_VALUE"""),74.0)</f>
        <v>74</v>
      </c>
      <c r="F281" s="27" t="str">
        <f>IFERROR(__xludf.DUMMYFUNCTION("""COMPUTED_VALUE"""),"BLACK")</f>
        <v>BLACK</v>
      </c>
      <c r="G281" s="28" t="str">
        <f>IFERROR(__xludf.DUMMYFUNCTION("""COMPUTED_VALUE"""),"Uncle Sams Cider 2")</f>
        <v>Uncle Sams Cider 2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IFERROR(__xludf.DUMMYFUNCTION("""COMPUTED_VALUE"""),43661.3737470601)</f>
        <v>43661.37375</v>
      </c>
      <c r="D282" s="23">
        <f>IFERROR(__xludf.DUMMYFUNCTION("""COMPUTED_VALUE"""),1.012)</f>
        <v>1.012</v>
      </c>
      <c r="E282" s="24">
        <f>IFERROR(__xludf.DUMMYFUNCTION("""COMPUTED_VALUE"""),74.0)</f>
        <v>74</v>
      </c>
      <c r="F282" s="27" t="str">
        <f>IFERROR(__xludf.DUMMYFUNCTION("""COMPUTED_VALUE"""),"BLACK")</f>
        <v>BLACK</v>
      </c>
      <c r="G282" s="28" t="str">
        <f>IFERROR(__xludf.DUMMYFUNCTION("""COMPUTED_VALUE"""),"Uncle Sams Cider 2")</f>
        <v>Uncle Sams Cider 2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IFERROR(__xludf.DUMMYFUNCTION("""COMPUTED_VALUE"""),43661.352905706)</f>
        <v>43661.35291</v>
      </c>
      <c r="D283" s="23">
        <f>IFERROR(__xludf.DUMMYFUNCTION("""COMPUTED_VALUE"""),1.017)</f>
        <v>1.017</v>
      </c>
      <c r="E283" s="24">
        <f>IFERROR(__xludf.DUMMYFUNCTION("""COMPUTED_VALUE"""),74.0)</f>
        <v>74</v>
      </c>
      <c r="F283" s="27" t="str">
        <f>IFERROR(__xludf.DUMMYFUNCTION("""COMPUTED_VALUE"""),"BLACK")</f>
        <v>BLACK</v>
      </c>
      <c r="G283" s="28" t="str">
        <f>IFERROR(__xludf.DUMMYFUNCTION("""COMPUTED_VALUE"""),"Uncle Sams Cider 2")</f>
        <v>Uncle Sams Cider 2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IFERROR(__xludf.DUMMYFUNCTION("""COMPUTED_VALUE"""),43661.3345046527)</f>
        <v>43661.3345</v>
      </c>
      <c r="D284" s="23">
        <f>IFERROR(__xludf.DUMMYFUNCTION("""COMPUTED_VALUE"""),1.02)</f>
        <v>1.02</v>
      </c>
      <c r="E284" s="24">
        <f>IFERROR(__xludf.DUMMYFUNCTION("""COMPUTED_VALUE"""),74.0)</f>
        <v>74</v>
      </c>
      <c r="F284" s="27" t="str">
        <f>IFERROR(__xludf.DUMMYFUNCTION("""COMPUTED_VALUE"""),"BLACK")</f>
        <v>BLACK</v>
      </c>
      <c r="G284" s="28" t="str">
        <f>IFERROR(__xludf.DUMMYFUNCTION("""COMPUTED_VALUE"""),"Uncle Sams Cider 2")</f>
        <v>Uncle Sams Cider 2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IFERROR(__xludf.DUMMYFUNCTION("""COMPUTED_VALUE"""),43661.3240830439)</f>
        <v>43661.32408</v>
      </c>
      <c r="D285" s="23">
        <f>IFERROR(__xludf.DUMMYFUNCTION("""COMPUTED_VALUE"""),1.014)</f>
        <v>1.014</v>
      </c>
      <c r="E285" s="24">
        <f>IFERROR(__xludf.DUMMYFUNCTION("""COMPUTED_VALUE"""),74.0)</f>
        <v>74</v>
      </c>
      <c r="F285" s="27" t="str">
        <f>IFERROR(__xludf.DUMMYFUNCTION("""COMPUTED_VALUE"""),"BLACK")</f>
        <v>BLACK</v>
      </c>
      <c r="G285" s="28" t="str">
        <f>IFERROR(__xludf.DUMMYFUNCTION("""COMPUTED_VALUE"""),"Uncle Sams Cider 2")</f>
        <v>Uncle Sams Cider 2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IFERROR(__xludf.DUMMYFUNCTION("""COMPUTED_VALUE"""),43661.3136618402)</f>
        <v>43661.31366</v>
      </c>
      <c r="D286" s="23">
        <f>IFERROR(__xludf.DUMMYFUNCTION("""COMPUTED_VALUE"""),1.015)</f>
        <v>1.015</v>
      </c>
      <c r="E286" s="24">
        <f>IFERROR(__xludf.DUMMYFUNCTION("""COMPUTED_VALUE"""),74.0)</f>
        <v>74</v>
      </c>
      <c r="F286" s="27" t="str">
        <f>IFERROR(__xludf.DUMMYFUNCTION("""COMPUTED_VALUE"""),"BLACK")</f>
        <v>BLACK</v>
      </c>
      <c r="G286" s="28" t="str">
        <f>IFERROR(__xludf.DUMMYFUNCTION("""COMPUTED_VALUE"""),"Uncle Sams Cider 2")</f>
        <v>Uncle Sams Cider 2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IFERROR(__xludf.DUMMYFUNCTION("""COMPUTED_VALUE"""),43661.3032283217)</f>
        <v>43661.30323</v>
      </c>
      <c r="D287" s="23">
        <f>IFERROR(__xludf.DUMMYFUNCTION("""COMPUTED_VALUE"""),1.015)</f>
        <v>1.015</v>
      </c>
      <c r="E287" s="24">
        <f>IFERROR(__xludf.DUMMYFUNCTION("""COMPUTED_VALUE"""),74.0)</f>
        <v>74</v>
      </c>
      <c r="F287" s="27" t="str">
        <f>IFERROR(__xludf.DUMMYFUNCTION("""COMPUTED_VALUE"""),"BLACK")</f>
        <v>BLACK</v>
      </c>
      <c r="G287" s="28" t="str">
        <f>IFERROR(__xludf.DUMMYFUNCTION("""COMPUTED_VALUE"""),"Uncle Sams Cider 2")</f>
        <v>Uncle Sams Cider 2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IFERROR(__xludf.DUMMYFUNCTION("""COMPUTED_VALUE"""),43661.2928068055)</f>
        <v>43661.29281</v>
      </c>
      <c r="D288" s="23">
        <f>IFERROR(__xludf.DUMMYFUNCTION("""COMPUTED_VALUE"""),1.014)</f>
        <v>1.014</v>
      </c>
      <c r="E288" s="24">
        <f>IFERROR(__xludf.DUMMYFUNCTION("""COMPUTED_VALUE"""),74.0)</f>
        <v>74</v>
      </c>
      <c r="F288" s="27" t="str">
        <f>IFERROR(__xludf.DUMMYFUNCTION("""COMPUTED_VALUE"""),"BLACK")</f>
        <v>BLACK</v>
      </c>
      <c r="G288" s="28" t="str">
        <f>IFERROR(__xludf.DUMMYFUNCTION("""COMPUTED_VALUE"""),"Uncle Sams Cider 2")</f>
        <v>Uncle Sams Cider 2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IFERROR(__xludf.DUMMYFUNCTION("""COMPUTED_VALUE"""),43661.2823860648)</f>
        <v>43661.28239</v>
      </c>
      <c r="D289" s="23">
        <f>IFERROR(__xludf.DUMMYFUNCTION("""COMPUTED_VALUE"""),1.018)</f>
        <v>1.018</v>
      </c>
      <c r="E289" s="24">
        <f>IFERROR(__xludf.DUMMYFUNCTION("""COMPUTED_VALUE"""),74.0)</f>
        <v>74</v>
      </c>
      <c r="F289" s="27" t="str">
        <f>IFERROR(__xludf.DUMMYFUNCTION("""COMPUTED_VALUE"""),"BLACK")</f>
        <v>BLACK</v>
      </c>
      <c r="G289" s="28" t="str">
        <f>IFERROR(__xludf.DUMMYFUNCTION("""COMPUTED_VALUE"""),"Uncle Sams Cider 2")</f>
        <v>Uncle Sams Cider 2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IFERROR(__xludf.DUMMYFUNCTION("""COMPUTED_VALUE"""),43661.2719414699)</f>
        <v>43661.27194</v>
      </c>
      <c r="D290" s="23">
        <f>IFERROR(__xludf.DUMMYFUNCTION("""COMPUTED_VALUE"""),1.019)</f>
        <v>1.019</v>
      </c>
      <c r="E290" s="24">
        <f>IFERROR(__xludf.DUMMYFUNCTION("""COMPUTED_VALUE"""),74.0)</f>
        <v>74</v>
      </c>
      <c r="F290" s="27" t="str">
        <f>IFERROR(__xludf.DUMMYFUNCTION("""COMPUTED_VALUE"""),"BLACK")</f>
        <v>BLACK</v>
      </c>
      <c r="G290" s="28" t="str">
        <f>IFERROR(__xludf.DUMMYFUNCTION("""COMPUTED_VALUE"""),"Uncle Sams Cider 2")</f>
        <v>Uncle Sams Cider 2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IFERROR(__xludf.DUMMYFUNCTION("""COMPUTED_VALUE"""),43661.261518993)</f>
        <v>43661.26152</v>
      </c>
      <c r="D291" s="23">
        <f>IFERROR(__xludf.DUMMYFUNCTION("""COMPUTED_VALUE"""),1.016)</f>
        <v>1.016</v>
      </c>
      <c r="E291" s="24">
        <f>IFERROR(__xludf.DUMMYFUNCTION("""COMPUTED_VALUE"""),74.0)</f>
        <v>74</v>
      </c>
      <c r="F291" s="27" t="str">
        <f>IFERROR(__xludf.DUMMYFUNCTION("""COMPUTED_VALUE"""),"BLACK")</f>
        <v>BLACK</v>
      </c>
      <c r="G291" s="28" t="str">
        <f>IFERROR(__xludf.DUMMYFUNCTION("""COMPUTED_VALUE"""),"Uncle Sams Cider 2")</f>
        <v>Uncle Sams Cider 2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IFERROR(__xludf.DUMMYFUNCTION("""COMPUTED_VALUE"""),43661.2510961805)</f>
        <v>43661.2511</v>
      </c>
      <c r="D292" s="23">
        <f>IFERROR(__xludf.DUMMYFUNCTION("""COMPUTED_VALUE"""),1.018)</f>
        <v>1.018</v>
      </c>
      <c r="E292" s="24">
        <f>IFERROR(__xludf.DUMMYFUNCTION("""COMPUTED_VALUE"""),74.0)</f>
        <v>74</v>
      </c>
      <c r="F292" s="27" t="str">
        <f>IFERROR(__xludf.DUMMYFUNCTION("""COMPUTED_VALUE"""),"BLACK")</f>
        <v>BLACK</v>
      </c>
      <c r="G292" s="28" t="str">
        <f>IFERROR(__xludf.DUMMYFUNCTION("""COMPUTED_VALUE"""),"Uncle Sams Cider 2")</f>
        <v>Uncle Sams Cider 2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IFERROR(__xludf.DUMMYFUNCTION("""COMPUTED_VALUE"""),43661.2406747685)</f>
        <v>43661.24067</v>
      </c>
      <c r="D293" s="23">
        <f>IFERROR(__xludf.DUMMYFUNCTION("""COMPUTED_VALUE"""),1.018)</f>
        <v>1.018</v>
      </c>
      <c r="E293" s="24">
        <f>IFERROR(__xludf.DUMMYFUNCTION("""COMPUTED_VALUE"""),74.0)</f>
        <v>74</v>
      </c>
      <c r="F293" s="27" t="str">
        <f>IFERROR(__xludf.DUMMYFUNCTION("""COMPUTED_VALUE"""),"BLACK")</f>
        <v>BLACK</v>
      </c>
      <c r="G293" s="28" t="str">
        <f>IFERROR(__xludf.DUMMYFUNCTION("""COMPUTED_VALUE"""),"Uncle Sams Cider 2")</f>
        <v>Uncle Sams Cider 2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IFERROR(__xludf.DUMMYFUNCTION("""COMPUTED_VALUE"""),43661.2302535069)</f>
        <v>43661.23025</v>
      </c>
      <c r="D294" s="23">
        <f>IFERROR(__xludf.DUMMYFUNCTION("""COMPUTED_VALUE"""),1.016)</f>
        <v>1.016</v>
      </c>
      <c r="E294" s="24">
        <f>IFERROR(__xludf.DUMMYFUNCTION("""COMPUTED_VALUE"""),74.0)</f>
        <v>74</v>
      </c>
      <c r="F294" s="27" t="str">
        <f>IFERROR(__xludf.DUMMYFUNCTION("""COMPUTED_VALUE"""),"BLACK")</f>
        <v>BLACK</v>
      </c>
      <c r="G294" s="28" t="str">
        <f>IFERROR(__xludf.DUMMYFUNCTION("""COMPUTED_VALUE"""),"Uncle Sams Cider 2")</f>
        <v>Uncle Sams Cider 2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IFERROR(__xludf.DUMMYFUNCTION("""COMPUTED_VALUE"""),43661.2198315625)</f>
        <v>43661.21983</v>
      </c>
      <c r="D295" s="23">
        <f>IFERROR(__xludf.DUMMYFUNCTION("""COMPUTED_VALUE"""),1.019)</f>
        <v>1.019</v>
      </c>
      <c r="E295" s="24">
        <f>IFERROR(__xludf.DUMMYFUNCTION("""COMPUTED_VALUE"""),74.0)</f>
        <v>74</v>
      </c>
      <c r="F295" s="27" t="str">
        <f>IFERROR(__xludf.DUMMYFUNCTION("""COMPUTED_VALUE"""),"BLACK")</f>
        <v>BLACK</v>
      </c>
      <c r="G295" s="28" t="str">
        <f>IFERROR(__xludf.DUMMYFUNCTION("""COMPUTED_VALUE"""),"Uncle Sams Cider 2")</f>
        <v>Uncle Sams Cider 2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IFERROR(__xludf.DUMMYFUNCTION("""COMPUTED_VALUE"""),43661.2093742361)</f>
        <v>43661.20937</v>
      </c>
      <c r="D296" s="23">
        <f>IFERROR(__xludf.DUMMYFUNCTION("""COMPUTED_VALUE"""),1.02)</f>
        <v>1.02</v>
      </c>
      <c r="E296" s="24">
        <f>IFERROR(__xludf.DUMMYFUNCTION("""COMPUTED_VALUE"""),74.0)</f>
        <v>74</v>
      </c>
      <c r="F296" s="27" t="str">
        <f>IFERROR(__xludf.DUMMYFUNCTION("""COMPUTED_VALUE"""),"BLACK")</f>
        <v>BLACK</v>
      </c>
      <c r="G296" s="28" t="str">
        <f>IFERROR(__xludf.DUMMYFUNCTION("""COMPUTED_VALUE"""),"Uncle Sams Cider 2")</f>
        <v>Uncle Sams Cider 2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IFERROR(__xludf.DUMMYFUNCTION("""COMPUTED_VALUE"""),43661.1989426273)</f>
        <v>43661.19894</v>
      </c>
      <c r="D297" s="23">
        <f>IFERROR(__xludf.DUMMYFUNCTION("""COMPUTED_VALUE"""),1.017)</f>
        <v>1.017</v>
      </c>
      <c r="E297" s="24">
        <f>IFERROR(__xludf.DUMMYFUNCTION("""COMPUTED_VALUE"""),74.0)</f>
        <v>74</v>
      </c>
      <c r="F297" s="27" t="str">
        <f>IFERROR(__xludf.DUMMYFUNCTION("""COMPUTED_VALUE"""),"BLACK")</f>
        <v>BLACK</v>
      </c>
      <c r="G297" s="28" t="str">
        <f>IFERROR(__xludf.DUMMYFUNCTION("""COMPUTED_VALUE"""),"Uncle Sams Cider 2")</f>
        <v>Uncle Sams Cider 2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IFERROR(__xludf.DUMMYFUNCTION("""COMPUTED_VALUE"""),43661.1884880671)</f>
        <v>43661.18849</v>
      </c>
      <c r="D298" s="23">
        <f>IFERROR(__xludf.DUMMYFUNCTION("""COMPUTED_VALUE"""),1.016)</f>
        <v>1.016</v>
      </c>
      <c r="E298" s="24">
        <f>IFERROR(__xludf.DUMMYFUNCTION("""COMPUTED_VALUE"""),74.0)</f>
        <v>74</v>
      </c>
      <c r="F298" s="27" t="str">
        <f>IFERROR(__xludf.DUMMYFUNCTION("""COMPUTED_VALUE"""),"BLACK")</f>
        <v>BLACK</v>
      </c>
      <c r="G298" s="28" t="str">
        <f>IFERROR(__xludf.DUMMYFUNCTION("""COMPUTED_VALUE"""),"Uncle Sams Cider 2")</f>
        <v>Uncle Sams Cider 2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IFERROR(__xludf.DUMMYFUNCTION("""COMPUTED_VALUE"""),43661.1780681713)</f>
        <v>43661.17807</v>
      </c>
      <c r="D299" s="23">
        <f>IFERROR(__xludf.DUMMYFUNCTION("""COMPUTED_VALUE"""),1.021)</f>
        <v>1.021</v>
      </c>
      <c r="E299" s="24">
        <f>IFERROR(__xludf.DUMMYFUNCTION("""COMPUTED_VALUE"""),74.0)</f>
        <v>74</v>
      </c>
      <c r="F299" s="27" t="str">
        <f>IFERROR(__xludf.DUMMYFUNCTION("""COMPUTED_VALUE"""),"BLACK")</f>
        <v>BLACK</v>
      </c>
      <c r="G299" s="28" t="str">
        <f>IFERROR(__xludf.DUMMYFUNCTION("""COMPUTED_VALUE"""),"Uncle Sams Cider 2")</f>
        <v>Uncle Sams Cider 2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IFERROR(__xludf.DUMMYFUNCTION("""COMPUTED_VALUE"""),43661.1676488425)</f>
        <v>43661.16765</v>
      </c>
      <c r="D300" s="23">
        <f>IFERROR(__xludf.DUMMYFUNCTION("""COMPUTED_VALUE"""),1.019)</f>
        <v>1.019</v>
      </c>
      <c r="E300" s="24">
        <f>IFERROR(__xludf.DUMMYFUNCTION("""COMPUTED_VALUE"""),74.0)</f>
        <v>74</v>
      </c>
      <c r="F300" s="27" t="str">
        <f>IFERROR(__xludf.DUMMYFUNCTION("""COMPUTED_VALUE"""),"BLACK")</f>
        <v>BLACK</v>
      </c>
      <c r="G300" s="28" t="str">
        <f>IFERROR(__xludf.DUMMYFUNCTION("""COMPUTED_VALUE"""),"Uncle Sams Cider 2")</f>
        <v>Uncle Sams Cider 2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IFERROR(__xludf.DUMMYFUNCTION("""COMPUTED_VALUE"""),43661.1572275578)</f>
        <v>43661.15723</v>
      </c>
      <c r="D301" s="23">
        <f>IFERROR(__xludf.DUMMYFUNCTION("""COMPUTED_VALUE"""),1.017)</f>
        <v>1.017</v>
      </c>
      <c r="E301" s="24">
        <f>IFERROR(__xludf.DUMMYFUNCTION("""COMPUTED_VALUE"""),74.0)</f>
        <v>74</v>
      </c>
      <c r="F301" s="27" t="str">
        <f>IFERROR(__xludf.DUMMYFUNCTION("""COMPUTED_VALUE"""),"BLACK")</f>
        <v>BLACK</v>
      </c>
      <c r="G301" s="28" t="str">
        <f>IFERROR(__xludf.DUMMYFUNCTION("""COMPUTED_VALUE"""),"Uncle Sams Cider 2")</f>
        <v>Uncle Sams Cider 2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IFERROR(__xludf.DUMMYFUNCTION("""COMPUTED_VALUE"""),43661.1468075347)</f>
        <v>43661.14681</v>
      </c>
      <c r="D302" s="23">
        <f>IFERROR(__xludf.DUMMYFUNCTION("""COMPUTED_VALUE"""),1.022)</f>
        <v>1.022</v>
      </c>
      <c r="E302" s="24">
        <f>IFERROR(__xludf.DUMMYFUNCTION("""COMPUTED_VALUE"""),74.0)</f>
        <v>74</v>
      </c>
      <c r="F302" s="27" t="str">
        <f>IFERROR(__xludf.DUMMYFUNCTION("""COMPUTED_VALUE"""),"BLACK")</f>
        <v>BLACK</v>
      </c>
      <c r="G302" s="28" t="str">
        <f>IFERROR(__xludf.DUMMYFUNCTION("""COMPUTED_VALUE"""),"Uncle Sams Cider 2")</f>
        <v>Uncle Sams Cider 2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IFERROR(__xludf.DUMMYFUNCTION("""COMPUTED_VALUE"""),43661.1363870949)</f>
        <v>43661.13639</v>
      </c>
      <c r="D303" s="23">
        <f>IFERROR(__xludf.DUMMYFUNCTION("""COMPUTED_VALUE"""),1.022)</f>
        <v>1.022</v>
      </c>
      <c r="E303" s="24">
        <f>IFERROR(__xludf.DUMMYFUNCTION("""COMPUTED_VALUE"""),74.0)</f>
        <v>74</v>
      </c>
      <c r="F303" s="27" t="str">
        <f>IFERROR(__xludf.DUMMYFUNCTION("""COMPUTED_VALUE"""),"BLACK")</f>
        <v>BLACK</v>
      </c>
      <c r="G303" s="28" t="str">
        <f>IFERROR(__xludf.DUMMYFUNCTION("""COMPUTED_VALUE"""),"Uncle Sams Cider 2")</f>
        <v>Uncle Sams Cider 2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IFERROR(__xludf.DUMMYFUNCTION("""COMPUTED_VALUE"""),43661.1259639351)</f>
        <v>43661.12596</v>
      </c>
      <c r="D304" s="23">
        <f>IFERROR(__xludf.DUMMYFUNCTION("""COMPUTED_VALUE"""),1.022)</f>
        <v>1.022</v>
      </c>
      <c r="E304" s="24">
        <f>IFERROR(__xludf.DUMMYFUNCTION("""COMPUTED_VALUE"""),74.0)</f>
        <v>74</v>
      </c>
      <c r="F304" s="27" t="str">
        <f>IFERROR(__xludf.DUMMYFUNCTION("""COMPUTED_VALUE"""),"BLACK")</f>
        <v>BLACK</v>
      </c>
      <c r="G304" s="28" t="str">
        <f>IFERROR(__xludf.DUMMYFUNCTION("""COMPUTED_VALUE"""),"Uncle Sams Cider 2")</f>
        <v>Uncle Sams Cider 2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IFERROR(__xludf.DUMMYFUNCTION("""COMPUTED_VALUE"""),43661.115530081)</f>
        <v>43661.11553</v>
      </c>
      <c r="D305" s="23">
        <f>IFERROR(__xludf.DUMMYFUNCTION("""COMPUTED_VALUE"""),1.021)</f>
        <v>1.021</v>
      </c>
      <c r="E305" s="24">
        <f>IFERROR(__xludf.DUMMYFUNCTION("""COMPUTED_VALUE"""),74.0)</f>
        <v>74</v>
      </c>
      <c r="F305" s="27" t="str">
        <f>IFERROR(__xludf.DUMMYFUNCTION("""COMPUTED_VALUE"""),"BLACK")</f>
        <v>BLACK</v>
      </c>
      <c r="G305" s="28" t="str">
        <f>IFERROR(__xludf.DUMMYFUNCTION("""COMPUTED_VALUE"""),"Uncle Sams Cider 2")</f>
        <v>Uncle Sams Cider 2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IFERROR(__xludf.DUMMYFUNCTION("""COMPUTED_VALUE"""),43661.1051087615)</f>
        <v>43661.10511</v>
      </c>
      <c r="D306" s="23">
        <f>IFERROR(__xludf.DUMMYFUNCTION("""COMPUTED_VALUE"""),1.021)</f>
        <v>1.021</v>
      </c>
      <c r="E306" s="24">
        <f>IFERROR(__xludf.DUMMYFUNCTION("""COMPUTED_VALUE"""),73.0)</f>
        <v>73</v>
      </c>
      <c r="F306" s="27" t="str">
        <f>IFERROR(__xludf.DUMMYFUNCTION("""COMPUTED_VALUE"""),"BLACK")</f>
        <v>BLACK</v>
      </c>
      <c r="G306" s="28" t="str">
        <f>IFERROR(__xludf.DUMMYFUNCTION("""COMPUTED_VALUE"""),"Uncle Sams Cider 2")</f>
        <v>Uncle Sams Cider 2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IFERROR(__xludf.DUMMYFUNCTION("""COMPUTED_VALUE"""),43661.0946874074)</f>
        <v>43661.09469</v>
      </c>
      <c r="D307" s="23">
        <f>IFERROR(__xludf.DUMMYFUNCTION("""COMPUTED_VALUE"""),1.017)</f>
        <v>1.017</v>
      </c>
      <c r="E307" s="24">
        <f>IFERROR(__xludf.DUMMYFUNCTION("""COMPUTED_VALUE"""),74.0)</f>
        <v>74</v>
      </c>
      <c r="F307" s="27" t="str">
        <f>IFERROR(__xludf.DUMMYFUNCTION("""COMPUTED_VALUE"""),"BLACK")</f>
        <v>BLACK</v>
      </c>
      <c r="G307" s="28" t="str">
        <f>IFERROR(__xludf.DUMMYFUNCTION("""COMPUTED_VALUE"""),"Uncle Sams Cider 2")</f>
        <v>Uncle Sams Cider 2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IFERROR(__xludf.DUMMYFUNCTION("""COMPUTED_VALUE"""),43661.084254537)</f>
        <v>43661.08425</v>
      </c>
      <c r="D308" s="23">
        <f>IFERROR(__xludf.DUMMYFUNCTION("""COMPUTED_VALUE"""),1.016)</f>
        <v>1.016</v>
      </c>
      <c r="E308" s="24">
        <f>IFERROR(__xludf.DUMMYFUNCTION("""COMPUTED_VALUE"""),74.0)</f>
        <v>74</v>
      </c>
      <c r="F308" s="27" t="str">
        <f>IFERROR(__xludf.DUMMYFUNCTION("""COMPUTED_VALUE"""),"BLACK")</f>
        <v>BLACK</v>
      </c>
      <c r="G308" s="28" t="str">
        <f>IFERROR(__xludf.DUMMYFUNCTION("""COMPUTED_VALUE"""),"Uncle Sams Cider 2")</f>
        <v>Uncle Sams Cider 2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IFERROR(__xludf.DUMMYFUNCTION("""COMPUTED_VALUE"""),43661.0737990162)</f>
        <v>43661.0738</v>
      </c>
      <c r="D309" s="23">
        <f>IFERROR(__xludf.DUMMYFUNCTION("""COMPUTED_VALUE"""),1.016)</f>
        <v>1.016</v>
      </c>
      <c r="E309" s="24">
        <f>IFERROR(__xludf.DUMMYFUNCTION("""COMPUTED_VALUE"""),74.0)</f>
        <v>74</v>
      </c>
      <c r="F309" s="27" t="str">
        <f>IFERROR(__xludf.DUMMYFUNCTION("""COMPUTED_VALUE"""),"BLACK")</f>
        <v>BLACK</v>
      </c>
      <c r="G309" s="28" t="str">
        <f>IFERROR(__xludf.DUMMYFUNCTION("""COMPUTED_VALUE"""),"Uncle Sams Cider 2")</f>
        <v>Uncle Sams Cider 2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IFERROR(__xludf.DUMMYFUNCTION("""COMPUTED_VALUE"""),43661.0633666203)</f>
        <v>43661.06337</v>
      </c>
      <c r="D310" s="23">
        <f>IFERROR(__xludf.DUMMYFUNCTION("""COMPUTED_VALUE"""),1.019)</f>
        <v>1.019</v>
      </c>
      <c r="E310" s="24">
        <f>IFERROR(__xludf.DUMMYFUNCTION("""COMPUTED_VALUE"""),74.0)</f>
        <v>74</v>
      </c>
      <c r="F310" s="27" t="str">
        <f>IFERROR(__xludf.DUMMYFUNCTION("""COMPUTED_VALUE"""),"BLACK")</f>
        <v>BLACK</v>
      </c>
      <c r="G310" s="28" t="str">
        <f>IFERROR(__xludf.DUMMYFUNCTION("""COMPUTED_VALUE"""),"Uncle Sams Cider 2")</f>
        <v>Uncle Sams Cider 2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IFERROR(__xludf.DUMMYFUNCTION("""COMPUTED_VALUE"""),43661.052909618)</f>
        <v>43661.05291</v>
      </c>
      <c r="D311" s="23">
        <f>IFERROR(__xludf.DUMMYFUNCTION("""COMPUTED_VALUE"""),1.02)</f>
        <v>1.02</v>
      </c>
      <c r="E311" s="24">
        <f>IFERROR(__xludf.DUMMYFUNCTION("""COMPUTED_VALUE"""),73.0)</f>
        <v>73</v>
      </c>
      <c r="F311" s="27" t="str">
        <f>IFERROR(__xludf.DUMMYFUNCTION("""COMPUTED_VALUE"""),"BLACK")</f>
        <v>BLACK</v>
      </c>
      <c r="G311" s="28" t="str">
        <f>IFERROR(__xludf.DUMMYFUNCTION("""COMPUTED_VALUE"""),"Uncle Sams Cider 2")</f>
        <v>Uncle Sams Cider 2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IFERROR(__xludf.DUMMYFUNCTION("""COMPUTED_VALUE"""),43661.0424754513)</f>
        <v>43661.04248</v>
      </c>
      <c r="D312" s="23">
        <f>IFERROR(__xludf.DUMMYFUNCTION("""COMPUTED_VALUE"""),1.018)</f>
        <v>1.018</v>
      </c>
      <c r="E312" s="24">
        <f>IFERROR(__xludf.DUMMYFUNCTION("""COMPUTED_VALUE"""),74.0)</f>
        <v>74</v>
      </c>
      <c r="F312" s="27" t="str">
        <f>IFERROR(__xludf.DUMMYFUNCTION("""COMPUTED_VALUE"""),"BLACK")</f>
        <v>BLACK</v>
      </c>
      <c r="G312" s="28" t="str">
        <f>IFERROR(__xludf.DUMMYFUNCTION("""COMPUTED_VALUE"""),"Uncle Sams Cider 2")</f>
        <v>Uncle Sams Cider 2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IFERROR(__xludf.DUMMYFUNCTION("""COMPUTED_VALUE"""),43661.0320414583)</f>
        <v>43661.03204</v>
      </c>
      <c r="D313" s="23">
        <f>IFERROR(__xludf.DUMMYFUNCTION("""COMPUTED_VALUE"""),1.016)</f>
        <v>1.016</v>
      </c>
      <c r="E313" s="24">
        <f>IFERROR(__xludf.DUMMYFUNCTION("""COMPUTED_VALUE"""),73.0)</f>
        <v>73</v>
      </c>
      <c r="F313" s="27" t="str">
        <f>IFERROR(__xludf.DUMMYFUNCTION("""COMPUTED_VALUE"""),"BLACK")</f>
        <v>BLACK</v>
      </c>
      <c r="G313" s="28" t="str">
        <f>IFERROR(__xludf.DUMMYFUNCTION("""COMPUTED_VALUE"""),"Uncle Sams Cider 2")</f>
        <v>Uncle Sams Cider 2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IFERROR(__xludf.DUMMYFUNCTION("""COMPUTED_VALUE"""),43661.0216092476)</f>
        <v>43661.02161</v>
      </c>
      <c r="D314" s="23">
        <f>IFERROR(__xludf.DUMMYFUNCTION("""COMPUTED_VALUE"""),1.018)</f>
        <v>1.018</v>
      </c>
      <c r="E314" s="24">
        <f>IFERROR(__xludf.DUMMYFUNCTION("""COMPUTED_VALUE"""),74.0)</f>
        <v>74</v>
      </c>
      <c r="F314" s="27" t="str">
        <f>IFERROR(__xludf.DUMMYFUNCTION("""COMPUTED_VALUE"""),"BLACK")</f>
        <v>BLACK</v>
      </c>
      <c r="G314" s="28" t="str">
        <f>IFERROR(__xludf.DUMMYFUNCTION("""COMPUTED_VALUE"""),"Uncle Sams Cider 2")</f>
        <v>Uncle Sams Cider 2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IFERROR(__xludf.DUMMYFUNCTION("""COMPUTED_VALUE"""),43661.0111760416)</f>
        <v>43661.01118</v>
      </c>
      <c r="D315" s="23">
        <f>IFERROR(__xludf.DUMMYFUNCTION("""COMPUTED_VALUE"""),1.019)</f>
        <v>1.019</v>
      </c>
      <c r="E315" s="24">
        <f>IFERROR(__xludf.DUMMYFUNCTION("""COMPUTED_VALUE"""),73.0)</f>
        <v>73</v>
      </c>
      <c r="F315" s="27" t="str">
        <f>IFERROR(__xludf.DUMMYFUNCTION("""COMPUTED_VALUE"""),"BLACK")</f>
        <v>BLACK</v>
      </c>
      <c r="G315" s="28" t="str">
        <f>IFERROR(__xludf.DUMMYFUNCTION("""COMPUTED_VALUE"""),"Uncle Sams Cider 2")</f>
        <v>Uncle Sams Cider 2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IFERROR(__xludf.DUMMYFUNCTION("""COMPUTED_VALUE"""),43661.0007202546)</f>
        <v>43661.00072</v>
      </c>
      <c r="D316" s="23">
        <f>IFERROR(__xludf.DUMMYFUNCTION("""COMPUTED_VALUE"""),1.023)</f>
        <v>1.023</v>
      </c>
      <c r="E316" s="24">
        <f>IFERROR(__xludf.DUMMYFUNCTION("""COMPUTED_VALUE"""),74.0)</f>
        <v>74</v>
      </c>
      <c r="F316" s="27" t="str">
        <f>IFERROR(__xludf.DUMMYFUNCTION("""COMPUTED_VALUE"""),"BLACK")</f>
        <v>BLACK</v>
      </c>
      <c r="G316" s="28" t="str">
        <f>IFERROR(__xludf.DUMMYFUNCTION("""COMPUTED_VALUE"""),"Uncle Sams Cider 2")</f>
        <v>Uncle Sams Cider 2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IFERROR(__xludf.DUMMYFUNCTION("""COMPUTED_VALUE"""),43660.9902978125)</f>
        <v>43660.9903</v>
      </c>
      <c r="D317" s="23">
        <f>IFERROR(__xludf.DUMMYFUNCTION("""COMPUTED_VALUE"""),1.02)</f>
        <v>1.02</v>
      </c>
      <c r="E317" s="24">
        <f>IFERROR(__xludf.DUMMYFUNCTION("""COMPUTED_VALUE"""),73.0)</f>
        <v>73</v>
      </c>
      <c r="F317" s="27" t="str">
        <f>IFERROR(__xludf.DUMMYFUNCTION("""COMPUTED_VALUE"""),"BLACK")</f>
        <v>BLACK</v>
      </c>
      <c r="G317" s="28" t="str">
        <f>IFERROR(__xludf.DUMMYFUNCTION("""COMPUTED_VALUE"""),"Uncle Sams Cider 2")</f>
        <v>Uncle Sams Cider 2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IFERROR(__xludf.DUMMYFUNCTION("""COMPUTED_VALUE"""),43660.9798531828)</f>
        <v>43660.97985</v>
      </c>
      <c r="D318" s="23">
        <f>IFERROR(__xludf.DUMMYFUNCTION("""COMPUTED_VALUE"""),1.018)</f>
        <v>1.018</v>
      </c>
      <c r="E318" s="24">
        <f>IFERROR(__xludf.DUMMYFUNCTION("""COMPUTED_VALUE"""),73.0)</f>
        <v>73</v>
      </c>
      <c r="F318" s="27" t="str">
        <f>IFERROR(__xludf.DUMMYFUNCTION("""COMPUTED_VALUE"""),"BLACK")</f>
        <v>BLACK</v>
      </c>
      <c r="G318" s="28" t="str">
        <f>IFERROR(__xludf.DUMMYFUNCTION("""COMPUTED_VALUE"""),"Uncle Sams Cider 2")</f>
        <v>Uncle Sams Cider 2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IFERROR(__xludf.DUMMYFUNCTION("""COMPUTED_VALUE"""),43660.9694321875)</f>
        <v>43660.96943</v>
      </c>
      <c r="D319" s="23">
        <f>IFERROR(__xludf.DUMMYFUNCTION("""COMPUTED_VALUE"""),1.023)</f>
        <v>1.023</v>
      </c>
      <c r="E319" s="24">
        <f>IFERROR(__xludf.DUMMYFUNCTION("""COMPUTED_VALUE"""),73.0)</f>
        <v>73</v>
      </c>
      <c r="F319" s="27" t="str">
        <f>IFERROR(__xludf.DUMMYFUNCTION("""COMPUTED_VALUE"""),"BLACK")</f>
        <v>BLACK</v>
      </c>
      <c r="G319" s="28" t="str">
        <f>IFERROR(__xludf.DUMMYFUNCTION("""COMPUTED_VALUE"""),"Uncle Sams Cider 2")</f>
        <v>Uncle Sams Cider 2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IFERROR(__xludf.DUMMYFUNCTION("""COMPUTED_VALUE"""),43660.9590107638)</f>
        <v>43660.95901</v>
      </c>
      <c r="D320" s="23">
        <f>IFERROR(__xludf.DUMMYFUNCTION("""COMPUTED_VALUE"""),1.021)</f>
        <v>1.021</v>
      </c>
      <c r="E320" s="24">
        <f>IFERROR(__xludf.DUMMYFUNCTION("""COMPUTED_VALUE"""),74.0)</f>
        <v>74</v>
      </c>
      <c r="F320" s="27" t="str">
        <f>IFERROR(__xludf.DUMMYFUNCTION("""COMPUTED_VALUE"""),"BLACK")</f>
        <v>BLACK</v>
      </c>
      <c r="G320" s="28" t="str">
        <f>IFERROR(__xludf.DUMMYFUNCTION("""COMPUTED_VALUE"""),"Uncle Sams Cider 2")</f>
        <v>Uncle Sams Cider 2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IFERROR(__xludf.DUMMYFUNCTION("""COMPUTED_VALUE"""),43660.9485786921)</f>
        <v>43660.94858</v>
      </c>
      <c r="D321" s="23">
        <f>IFERROR(__xludf.DUMMYFUNCTION("""COMPUTED_VALUE"""),1.022)</f>
        <v>1.022</v>
      </c>
      <c r="E321" s="24">
        <f>IFERROR(__xludf.DUMMYFUNCTION("""COMPUTED_VALUE"""),74.0)</f>
        <v>74</v>
      </c>
      <c r="F321" s="27" t="str">
        <f>IFERROR(__xludf.DUMMYFUNCTION("""COMPUTED_VALUE"""),"BLACK")</f>
        <v>BLACK</v>
      </c>
      <c r="G321" s="28" t="str">
        <f>IFERROR(__xludf.DUMMYFUNCTION("""COMPUTED_VALUE"""),"Uncle Sams Cider 2")</f>
        <v>Uncle Sams Cider 2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IFERROR(__xludf.DUMMYFUNCTION("""COMPUTED_VALUE"""),43660.938145787)</f>
        <v>43660.93815</v>
      </c>
      <c r="D322" s="23">
        <f>IFERROR(__xludf.DUMMYFUNCTION("""COMPUTED_VALUE"""),1.018)</f>
        <v>1.018</v>
      </c>
      <c r="E322" s="24">
        <f>IFERROR(__xludf.DUMMYFUNCTION("""COMPUTED_VALUE"""),74.0)</f>
        <v>74</v>
      </c>
      <c r="F322" s="27" t="str">
        <f>IFERROR(__xludf.DUMMYFUNCTION("""COMPUTED_VALUE"""),"BLACK")</f>
        <v>BLACK</v>
      </c>
      <c r="G322" s="28" t="str">
        <f>IFERROR(__xludf.DUMMYFUNCTION("""COMPUTED_VALUE"""),"Uncle Sams Cider 2")</f>
        <v>Uncle Sams Cider 2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IFERROR(__xludf.DUMMYFUNCTION("""COMPUTED_VALUE"""),43660.9277242361)</f>
        <v>43660.92772</v>
      </c>
      <c r="D323" s="23">
        <f>IFERROR(__xludf.DUMMYFUNCTION("""COMPUTED_VALUE"""),1.024)</f>
        <v>1.024</v>
      </c>
      <c r="E323" s="24">
        <f>IFERROR(__xludf.DUMMYFUNCTION("""COMPUTED_VALUE"""),73.0)</f>
        <v>73</v>
      </c>
      <c r="F323" s="27" t="str">
        <f>IFERROR(__xludf.DUMMYFUNCTION("""COMPUTED_VALUE"""),"BLACK")</f>
        <v>BLACK</v>
      </c>
      <c r="G323" s="28" t="str">
        <f>IFERROR(__xludf.DUMMYFUNCTION("""COMPUTED_VALUE"""),"Uncle Sams Cider 2")</f>
        <v>Uncle Sams Cider 2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IFERROR(__xludf.DUMMYFUNCTION("""COMPUTED_VALUE"""),43660.9172691898)</f>
        <v>43660.91727</v>
      </c>
      <c r="D324" s="23">
        <f>IFERROR(__xludf.DUMMYFUNCTION("""COMPUTED_VALUE"""),1.021)</f>
        <v>1.021</v>
      </c>
      <c r="E324" s="24">
        <f>IFERROR(__xludf.DUMMYFUNCTION("""COMPUTED_VALUE"""),74.0)</f>
        <v>74</v>
      </c>
      <c r="F324" s="27" t="str">
        <f>IFERROR(__xludf.DUMMYFUNCTION("""COMPUTED_VALUE"""),"BLACK")</f>
        <v>BLACK</v>
      </c>
      <c r="G324" s="28" t="str">
        <f>IFERROR(__xludf.DUMMYFUNCTION("""COMPUTED_VALUE"""),"Uncle Sams Cider 2")</f>
        <v>Uncle Sams Cider 2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IFERROR(__xludf.DUMMYFUNCTION("""COMPUTED_VALUE"""),43660.9068372916)</f>
        <v>43660.90684</v>
      </c>
      <c r="D325" s="23">
        <f>IFERROR(__xludf.DUMMYFUNCTION("""COMPUTED_VALUE"""),1.021)</f>
        <v>1.021</v>
      </c>
      <c r="E325" s="24">
        <f>IFERROR(__xludf.DUMMYFUNCTION("""COMPUTED_VALUE"""),74.0)</f>
        <v>74</v>
      </c>
      <c r="F325" s="27" t="str">
        <f>IFERROR(__xludf.DUMMYFUNCTION("""COMPUTED_VALUE"""),"BLACK")</f>
        <v>BLACK</v>
      </c>
      <c r="G325" s="28" t="str">
        <f>IFERROR(__xludf.DUMMYFUNCTION("""COMPUTED_VALUE"""),"Uncle Sams Cider 2")</f>
        <v>Uncle Sams Cider 2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IFERROR(__xludf.DUMMYFUNCTION("""COMPUTED_VALUE"""),43660.89634478)</f>
        <v>43660.89634</v>
      </c>
      <c r="D326" s="23">
        <f>IFERROR(__xludf.DUMMYFUNCTION("""COMPUTED_VALUE"""),1.023)</f>
        <v>1.023</v>
      </c>
      <c r="E326" s="24">
        <f>IFERROR(__xludf.DUMMYFUNCTION("""COMPUTED_VALUE"""),73.0)</f>
        <v>73</v>
      </c>
      <c r="F326" s="27" t="str">
        <f>IFERROR(__xludf.DUMMYFUNCTION("""COMPUTED_VALUE"""),"BLACK")</f>
        <v>BLACK</v>
      </c>
      <c r="G326" s="28" t="str">
        <f>IFERROR(__xludf.DUMMYFUNCTION("""COMPUTED_VALUE"""),"Uncle Sams Cider 2")</f>
        <v>Uncle Sams Cider 2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IFERROR(__xludf.DUMMYFUNCTION("""COMPUTED_VALUE"""),43660.8601151504)</f>
        <v>43660.86012</v>
      </c>
      <c r="D327" s="23">
        <f>IFERROR(__xludf.DUMMYFUNCTION("""COMPUTED_VALUE"""),1.019)</f>
        <v>1.019</v>
      </c>
      <c r="E327" s="24">
        <f>IFERROR(__xludf.DUMMYFUNCTION("""COMPUTED_VALUE"""),73.0)</f>
        <v>73</v>
      </c>
      <c r="F327" s="27" t="str">
        <f>IFERROR(__xludf.DUMMYFUNCTION("""COMPUTED_VALUE"""),"BLACK")</f>
        <v>BLACK</v>
      </c>
      <c r="G327" s="28" t="str">
        <f>IFERROR(__xludf.DUMMYFUNCTION("""COMPUTED_VALUE"""),"Uncle Sams Cider 2")</f>
        <v>Uncle Sams Cider 2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IFERROR(__xludf.DUMMYFUNCTION("""COMPUTED_VALUE"""),43660.8450438194)</f>
        <v>43660.84504</v>
      </c>
      <c r="D328" s="23">
        <f>IFERROR(__xludf.DUMMYFUNCTION("""COMPUTED_VALUE"""),1.022)</f>
        <v>1.022</v>
      </c>
      <c r="E328" s="24">
        <f>IFERROR(__xludf.DUMMYFUNCTION("""COMPUTED_VALUE"""),74.0)</f>
        <v>74</v>
      </c>
      <c r="F328" s="27" t="str">
        <f>IFERROR(__xludf.DUMMYFUNCTION("""COMPUTED_VALUE"""),"BLACK")</f>
        <v>BLACK</v>
      </c>
      <c r="G328" s="28" t="str">
        <f>IFERROR(__xludf.DUMMYFUNCTION("""COMPUTED_VALUE"""),"Uncle Sams Cider 2")</f>
        <v>Uncle Sams Cider 2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IFERROR(__xludf.DUMMYFUNCTION("""COMPUTED_VALUE"""),43660.8335070833)</f>
        <v>43660.83351</v>
      </c>
      <c r="D329" s="23">
        <f>IFERROR(__xludf.DUMMYFUNCTION("""COMPUTED_VALUE"""),1.024)</f>
        <v>1.024</v>
      </c>
      <c r="E329" s="24">
        <f>IFERROR(__xludf.DUMMYFUNCTION("""COMPUTED_VALUE"""),74.0)</f>
        <v>74</v>
      </c>
      <c r="F329" s="27" t="str">
        <f>IFERROR(__xludf.DUMMYFUNCTION("""COMPUTED_VALUE"""),"BLACK")</f>
        <v>BLACK</v>
      </c>
      <c r="G329" s="28" t="str">
        <f>IFERROR(__xludf.DUMMYFUNCTION("""COMPUTED_VALUE"""),"Uncle Sams Cider 2")</f>
        <v>Uncle Sams Cider 2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IFERROR(__xludf.DUMMYFUNCTION("""COMPUTED_VALUE"""),43660.8228887615)</f>
        <v>43660.82289</v>
      </c>
      <c r="D330" s="23">
        <f>IFERROR(__xludf.DUMMYFUNCTION("""COMPUTED_VALUE"""),1.024)</f>
        <v>1.024</v>
      </c>
      <c r="E330" s="24">
        <f>IFERROR(__xludf.DUMMYFUNCTION("""COMPUTED_VALUE"""),73.0)</f>
        <v>73</v>
      </c>
      <c r="F330" s="27" t="str">
        <f>IFERROR(__xludf.DUMMYFUNCTION("""COMPUTED_VALUE"""),"BLACK")</f>
        <v>BLACK</v>
      </c>
      <c r="G330" s="28" t="str">
        <f>IFERROR(__xludf.DUMMYFUNCTION("""COMPUTED_VALUE"""),"Uncle Sams Cider 2")</f>
        <v>Uncle Sams Cider 2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IFERROR(__xludf.DUMMYFUNCTION("""COMPUTED_VALUE"""),43660.8115725463)</f>
        <v>43660.81157</v>
      </c>
      <c r="D331" s="23">
        <f>IFERROR(__xludf.DUMMYFUNCTION("""COMPUTED_VALUE"""),1.021)</f>
        <v>1.021</v>
      </c>
      <c r="E331" s="24">
        <f>IFERROR(__xludf.DUMMYFUNCTION("""COMPUTED_VALUE"""),73.0)</f>
        <v>73</v>
      </c>
      <c r="F331" s="27" t="str">
        <f>IFERROR(__xludf.DUMMYFUNCTION("""COMPUTED_VALUE"""),"BLACK")</f>
        <v>BLACK</v>
      </c>
      <c r="G331" s="28" t="str">
        <f>IFERROR(__xludf.DUMMYFUNCTION("""COMPUTED_VALUE"""),"Uncle Sams Cider 2")</f>
        <v>Uncle Sams Cider 2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IFERROR(__xludf.DUMMYFUNCTION("""COMPUTED_VALUE"""),43660.7974168518)</f>
        <v>43660.79742</v>
      </c>
      <c r="D332" s="23">
        <f>IFERROR(__xludf.DUMMYFUNCTION("""COMPUTED_VALUE"""),1.023)</f>
        <v>1.023</v>
      </c>
      <c r="E332" s="24">
        <f>IFERROR(__xludf.DUMMYFUNCTION("""COMPUTED_VALUE"""),73.0)</f>
        <v>73</v>
      </c>
      <c r="F332" s="27" t="str">
        <f>IFERROR(__xludf.DUMMYFUNCTION("""COMPUTED_VALUE"""),"BLACK")</f>
        <v>BLACK</v>
      </c>
      <c r="G332" s="28" t="str">
        <f>IFERROR(__xludf.DUMMYFUNCTION("""COMPUTED_VALUE"""),"Uncle Sams Cider 2")</f>
        <v>Uncle Sams Cider 2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IFERROR(__xludf.DUMMYFUNCTION("""COMPUTED_VALUE"""),43660.7560681597)</f>
        <v>43660.75607</v>
      </c>
      <c r="D333" s="23">
        <f>IFERROR(__xludf.DUMMYFUNCTION("""COMPUTED_VALUE"""),1.023)</f>
        <v>1.023</v>
      </c>
      <c r="E333" s="24">
        <f>IFERROR(__xludf.DUMMYFUNCTION("""COMPUTED_VALUE"""),73.0)</f>
        <v>73</v>
      </c>
      <c r="F333" s="27" t="str">
        <f>IFERROR(__xludf.DUMMYFUNCTION("""COMPUTED_VALUE"""),"BLACK")</f>
        <v>BLACK</v>
      </c>
      <c r="G333" s="28" t="str">
        <f>IFERROR(__xludf.DUMMYFUNCTION("""COMPUTED_VALUE"""),"Uncle Sams Cider 2")</f>
        <v>Uncle Sams Cider 2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IFERROR(__xludf.DUMMYFUNCTION("""COMPUTED_VALUE"""),43660.745646574)</f>
        <v>43660.74565</v>
      </c>
      <c r="D334" s="23">
        <f>IFERROR(__xludf.DUMMYFUNCTION("""COMPUTED_VALUE"""),1.022)</f>
        <v>1.022</v>
      </c>
      <c r="E334" s="24">
        <f>IFERROR(__xludf.DUMMYFUNCTION("""COMPUTED_VALUE"""),73.0)</f>
        <v>73</v>
      </c>
      <c r="F334" s="27" t="str">
        <f>IFERROR(__xludf.DUMMYFUNCTION("""COMPUTED_VALUE"""),"BLACK")</f>
        <v>BLACK</v>
      </c>
      <c r="G334" s="28" t="str">
        <f>IFERROR(__xludf.DUMMYFUNCTION("""COMPUTED_VALUE"""),"Uncle Sams Cider 2")</f>
        <v>Uncle Sams Cider 2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IFERROR(__xludf.DUMMYFUNCTION("""COMPUTED_VALUE"""),43660.735213368)</f>
        <v>43660.73521</v>
      </c>
      <c r="D335" s="23">
        <f>IFERROR(__xludf.DUMMYFUNCTION("""COMPUTED_VALUE"""),1.023)</f>
        <v>1.023</v>
      </c>
      <c r="E335" s="24">
        <f>IFERROR(__xludf.DUMMYFUNCTION("""COMPUTED_VALUE"""),73.0)</f>
        <v>73</v>
      </c>
      <c r="F335" s="27" t="str">
        <f>IFERROR(__xludf.DUMMYFUNCTION("""COMPUTED_VALUE"""),"BLACK")</f>
        <v>BLACK</v>
      </c>
      <c r="G335" s="28" t="str">
        <f>IFERROR(__xludf.DUMMYFUNCTION("""COMPUTED_VALUE"""),"Uncle Sams Cider 2")</f>
        <v>Uncle Sams Cider 2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IFERROR(__xludf.DUMMYFUNCTION("""COMPUTED_VALUE"""),43660.7247679976)</f>
        <v>43660.72477</v>
      </c>
      <c r="D336" s="23">
        <f>IFERROR(__xludf.DUMMYFUNCTION("""COMPUTED_VALUE"""),1.023)</f>
        <v>1.023</v>
      </c>
      <c r="E336" s="24">
        <f>IFERROR(__xludf.DUMMYFUNCTION("""COMPUTED_VALUE"""),73.0)</f>
        <v>73</v>
      </c>
      <c r="F336" s="27" t="str">
        <f>IFERROR(__xludf.DUMMYFUNCTION("""COMPUTED_VALUE"""),"BLACK")</f>
        <v>BLACK</v>
      </c>
      <c r="G336" s="28" t="str">
        <f>IFERROR(__xludf.DUMMYFUNCTION("""COMPUTED_VALUE"""),"Uncle Sams Cider 2")</f>
        <v>Uncle Sams Cider 2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IFERROR(__xludf.DUMMYFUNCTION("""COMPUTED_VALUE"""),43660.7143211111)</f>
        <v>43660.71432</v>
      </c>
      <c r="D337" s="23">
        <f>IFERROR(__xludf.DUMMYFUNCTION("""COMPUTED_VALUE"""),1.026)</f>
        <v>1.026</v>
      </c>
      <c r="E337" s="24">
        <f>IFERROR(__xludf.DUMMYFUNCTION("""COMPUTED_VALUE"""),73.0)</f>
        <v>73</v>
      </c>
      <c r="F337" s="27" t="str">
        <f>IFERROR(__xludf.DUMMYFUNCTION("""COMPUTED_VALUE"""),"BLACK")</f>
        <v>BLACK</v>
      </c>
      <c r="G337" s="28" t="str">
        <f>IFERROR(__xludf.DUMMYFUNCTION("""COMPUTED_VALUE"""),"Uncle Sams Cider 2")</f>
        <v>Uncle Sams Cider 2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IFERROR(__xludf.DUMMYFUNCTION("""COMPUTED_VALUE"""),43660.7039005671)</f>
        <v>43660.7039</v>
      </c>
      <c r="D338" s="23">
        <f>IFERROR(__xludf.DUMMYFUNCTION("""COMPUTED_VALUE"""),1.025)</f>
        <v>1.025</v>
      </c>
      <c r="E338" s="24">
        <f>IFERROR(__xludf.DUMMYFUNCTION("""COMPUTED_VALUE"""),74.0)</f>
        <v>74</v>
      </c>
      <c r="F338" s="27" t="str">
        <f>IFERROR(__xludf.DUMMYFUNCTION("""COMPUTED_VALUE"""),"BLACK")</f>
        <v>BLACK</v>
      </c>
      <c r="G338" s="28" t="str">
        <f>IFERROR(__xludf.DUMMYFUNCTION("""COMPUTED_VALUE"""),"Uncle Sams Cider 2")</f>
        <v>Uncle Sams Cider 2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IFERROR(__xludf.DUMMYFUNCTION("""COMPUTED_VALUE"""),43660.6934684722)</f>
        <v>43660.69347</v>
      </c>
      <c r="D339" s="23">
        <f>IFERROR(__xludf.DUMMYFUNCTION("""COMPUTED_VALUE"""),1.021)</f>
        <v>1.021</v>
      </c>
      <c r="E339" s="24">
        <f>IFERROR(__xludf.DUMMYFUNCTION("""COMPUTED_VALUE"""),73.0)</f>
        <v>73</v>
      </c>
      <c r="F339" s="27" t="str">
        <f>IFERROR(__xludf.DUMMYFUNCTION("""COMPUTED_VALUE"""),"BLACK")</f>
        <v>BLACK</v>
      </c>
      <c r="G339" s="28" t="str">
        <f>IFERROR(__xludf.DUMMYFUNCTION("""COMPUTED_VALUE"""),"Uncle Sams Cider 2")</f>
        <v>Uncle Sams Cider 2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IFERROR(__xludf.DUMMYFUNCTION("""COMPUTED_VALUE"""),43660.6830115856)</f>
        <v>43660.68301</v>
      </c>
      <c r="D340" s="23">
        <f>IFERROR(__xludf.DUMMYFUNCTION("""COMPUTED_VALUE"""),1.026)</f>
        <v>1.026</v>
      </c>
      <c r="E340" s="24">
        <f>IFERROR(__xludf.DUMMYFUNCTION("""COMPUTED_VALUE"""),73.0)</f>
        <v>73</v>
      </c>
      <c r="F340" s="27" t="str">
        <f>IFERROR(__xludf.DUMMYFUNCTION("""COMPUTED_VALUE"""),"BLACK")</f>
        <v>BLACK</v>
      </c>
      <c r="G340" s="28" t="str">
        <f>IFERROR(__xludf.DUMMYFUNCTION("""COMPUTED_VALUE"""),"Uncle Sams Cider 2")</f>
        <v>Uncle Sams Cider 2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IFERROR(__xludf.DUMMYFUNCTION("""COMPUTED_VALUE"""),43660.6725895254)</f>
        <v>43660.67259</v>
      </c>
      <c r="D341" s="23">
        <f>IFERROR(__xludf.DUMMYFUNCTION("""COMPUTED_VALUE"""),1.024)</f>
        <v>1.024</v>
      </c>
      <c r="E341" s="24">
        <f>IFERROR(__xludf.DUMMYFUNCTION("""COMPUTED_VALUE"""),73.0)</f>
        <v>73</v>
      </c>
      <c r="F341" s="27" t="str">
        <f>IFERROR(__xludf.DUMMYFUNCTION("""COMPUTED_VALUE"""),"BLACK")</f>
        <v>BLACK</v>
      </c>
      <c r="G341" s="28" t="str">
        <f>IFERROR(__xludf.DUMMYFUNCTION("""COMPUTED_VALUE"""),"Uncle Sams Cider 2")</f>
        <v>Uncle Sams Cider 2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IFERROR(__xludf.DUMMYFUNCTION("""COMPUTED_VALUE"""),43660.662168368)</f>
        <v>43660.66217</v>
      </c>
      <c r="D342" s="23">
        <f>IFERROR(__xludf.DUMMYFUNCTION("""COMPUTED_VALUE"""),1.028)</f>
        <v>1.028</v>
      </c>
      <c r="E342" s="24">
        <f>IFERROR(__xludf.DUMMYFUNCTION("""COMPUTED_VALUE"""),73.0)</f>
        <v>73</v>
      </c>
      <c r="F342" s="27" t="str">
        <f>IFERROR(__xludf.DUMMYFUNCTION("""COMPUTED_VALUE"""),"BLACK")</f>
        <v>BLACK</v>
      </c>
      <c r="G342" s="28" t="str">
        <f>IFERROR(__xludf.DUMMYFUNCTION("""COMPUTED_VALUE"""),"Uncle Sams Cider 2")</f>
        <v>Uncle Sams Cider 2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IFERROR(__xludf.DUMMYFUNCTION("""COMPUTED_VALUE"""),43660.6517350115)</f>
        <v>43660.65174</v>
      </c>
      <c r="D343" s="23">
        <f>IFERROR(__xludf.DUMMYFUNCTION("""COMPUTED_VALUE"""),1.026)</f>
        <v>1.026</v>
      </c>
      <c r="E343" s="24">
        <f>IFERROR(__xludf.DUMMYFUNCTION("""COMPUTED_VALUE"""),73.0)</f>
        <v>73</v>
      </c>
      <c r="F343" s="27" t="str">
        <f>IFERROR(__xludf.DUMMYFUNCTION("""COMPUTED_VALUE"""),"BLACK")</f>
        <v>BLACK</v>
      </c>
      <c r="G343" s="28" t="str">
        <f>IFERROR(__xludf.DUMMYFUNCTION("""COMPUTED_VALUE"""),"Uncle Sams Cider 2")</f>
        <v>Uncle Sams Cider 2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IFERROR(__xludf.DUMMYFUNCTION("""COMPUTED_VALUE"""),43660.6413129629)</f>
        <v>43660.64131</v>
      </c>
      <c r="D344" s="23">
        <f>IFERROR(__xludf.DUMMYFUNCTION("""COMPUTED_VALUE"""),1.026)</f>
        <v>1.026</v>
      </c>
      <c r="E344" s="24">
        <f>IFERROR(__xludf.DUMMYFUNCTION("""COMPUTED_VALUE"""),74.0)</f>
        <v>74</v>
      </c>
      <c r="F344" s="27" t="str">
        <f>IFERROR(__xludf.DUMMYFUNCTION("""COMPUTED_VALUE"""),"BLACK")</f>
        <v>BLACK</v>
      </c>
      <c r="G344" s="28" t="str">
        <f>IFERROR(__xludf.DUMMYFUNCTION("""COMPUTED_VALUE"""),"Uncle Sams Cider 2")</f>
        <v>Uncle Sams Cider 2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IFERROR(__xludf.DUMMYFUNCTION("""COMPUTED_VALUE"""),43660.6308573842)</f>
        <v>43660.63086</v>
      </c>
      <c r="D345" s="23">
        <f>IFERROR(__xludf.DUMMYFUNCTION("""COMPUTED_VALUE"""),1.025)</f>
        <v>1.025</v>
      </c>
      <c r="E345" s="24">
        <f>IFERROR(__xludf.DUMMYFUNCTION("""COMPUTED_VALUE"""),73.0)</f>
        <v>73</v>
      </c>
      <c r="F345" s="27" t="str">
        <f>IFERROR(__xludf.DUMMYFUNCTION("""COMPUTED_VALUE"""),"BLACK")</f>
        <v>BLACK</v>
      </c>
      <c r="G345" s="28" t="str">
        <f>IFERROR(__xludf.DUMMYFUNCTION("""COMPUTED_VALUE"""),"Uncle Sams Cider 2")</f>
        <v>Uncle Sams Cider 2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IFERROR(__xludf.DUMMYFUNCTION("""COMPUTED_VALUE"""),43660.6204367708)</f>
        <v>43660.62044</v>
      </c>
      <c r="D346" s="23">
        <f>IFERROR(__xludf.DUMMYFUNCTION("""COMPUTED_VALUE"""),1.027)</f>
        <v>1.027</v>
      </c>
      <c r="E346" s="24">
        <f>IFERROR(__xludf.DUMMYFUNCTION("""COMPUTED_VALUE"""),73.0)</f>
        <v>73</v>
      </c>
      <c r="F346" s="27" t="str">
        <f>IFERROR(__xludf.DUMMYFUNCTION("""COMPUTED_VALUE"""),"BLACK")</f>
        <v>BLACK</v>
      </c>
      <c r="G346" s="28" t="str">
        <f>IFERROR(__xludf.DUMMYFUNCTION("""COMPUTED_VALUE"""),"Uncle Sams Cider 2")</f>
        <v>Uncle Sams Cider 2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IFERROR(__xludf.DUMMYFUNCTION("""COMPUTED_VALUE"""),43660.6100033796)</f>
        <v>43660.61</v>
      </c>
      <c r="D347" s="23">
        <f>IFERROR(__xludf.DUMMYFUNCTION("""COMPUTED_VALUE"""),1.027)</f>
        <v>1.027</v>
      </c>
      <c r="E347" s="24">
        <f>IFERROR(__xludf.DUMMYFUNCTION("""COMPUTED_VALUE"""),74.0)</f>
        <v>74</v>
      </c>
      <c r="F347" s="27" t="str">
        <f>IFERROR(__xludf.DUMMYFUNCTION("""COMPUTED_VALUE"""),"BLACK")</f>
        <v>BLACK</v>
      </c>
      <c r="G347" s="28" t="str">
        <f>IFERROR(__xludf.DUMMYFUNCTION("""COMPUTED_VALUE"""),"Uncle Sams Cider 2")</f>
        <v>Uncle Sams Cider 2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IFERROR(__xludf.DUMMYFUNCTION("""COMPUTED_VALUE"""),43660.5995820601)</f>
        <v>43660.59958</v>
      </c>
      <c r="D348" s="23">
        <f>IFERROR(__xludf.DUMMYFUNCTION("""COMPUTED_VALUE"""),1.023)</f>
        <v>1.023</v>
      </c>
      <c r="E348" s="24">
        <f>IFERROR(__xludf.DUMMYFUNCTION("""COMPUTED_VALUE"""),73.0)</f>
        <v>73</v>
      </c>
      <c r="F348" s="27" t="str">
        <f>IFERROR(__xludf.DUMMYFUNCTION("""COMPUTED_VALUE"""),"BLACK")</f>
        <v>BLACK</v>
      </c>
      <c r="G348" s="28" t="str">
        <f>IFERROR(__xludf.DUMMYFUNCTION("""COMPUTED_VALUE"""),"Uncle Sams Cider 2")</f>
        <v>Uncle Sams Cider 2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IFERROR(__xludf.DUMMYFUNCTION("""COMPUTED_VALUE"""),43660.5891474884)</f>
        <v>43660.58915</v>
      </c>
      <c r="D349" s="23">
        <f>IFERROR(__xludf.DUMMYFUNCTION("""COMPUTED_VALUE"""),1.024)</f>
        <v>1.024</v>
      </c>
      <c r="E349" s="24">
        <f>IFERROR(__xludf.DUMMYFUNCTION("""COMPUTED_VALUE"""),73.0)</f>
        <v>73</v>
      </c>
      <c r="F349" s="27" t="str">
        <f>IFERROR(__xludf.DUMMYFUNCTION("""COMPUTED_VALUE"""),"BLACK")</f>
        <v>BLACK</v>
      </c>
      <c r="G349" s="28" t="str">
        <f>IFERROR(__xludf.DUMMYFUNCTION("""COMPUTED_VALUE"""),"Uncle Sams Cider 2")</f>
        <v>Uncle Sams Cider 2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IFERROR(__xludf.DUMMYFUNCTION("""COMPUTED_VALUE"""),43660.5786915509)</f>
        <v>43660.57869</v>
      </c>
      <c r="D350" s="23">
        <f>IFERROR(__xludf.DUMMYFUNCTION("""COMPUTED_VALUE"""),1.027)</f>
        <v>1.027</v>
      </c>
      <c r="E350" s="24">
        <f>IFERROR(__xludf.DUMMYFUNCTION("""COMPUTED_VALUE"""),73.0)</f>
        <v>73</v>
      </c>
      <c r="F350" s="27" t="str">
        <f>IFERROR(__xludf.DUMMYFUNCTION("""COMPUTED_VALUE"""),"BLACK")</f>
        <v>BLACK</v>
      </c>
      <c r="G350" s="28" t="str">
        <f>IFERROR(__xludf.DUMMYFUNCTION("""COMPUTED_VALUE"""),"Uncle Sams Cider 2")</f>
        <v>Uncle Sams Cider 2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IFERROR(__xludf.DUMMYFUNCTION("""COMPUTED_VALUE"""),43660.5682710763)</f>
        <v>43660.56827</v>
      </c>
      <c r="D351" s="23">
        <f>IFERROR(__xludf.DUMMYFUNCTION("""COMPUTED_VALUE"""),1.025)</f>
        <v>1.025</v>
      </c>
      <c r="E351" s="24">
        <f>IFERROR(__xludf.DUMMYFUNCTION("""COMPUTED_VALUE"""),73.0)</f>
        <v>73</v>
      </c>
      <c r="F351" s="27" t="str">
        <f>IFERROR(__xludf.DUMMYFUNCTION("""COMPUTED_VALUE"""),"BLACK")</f>
        <v>BLACK</v>
      </c>
      <c r="G351" s="28" t="str">
        <f>IFERROR(__xludf.DUMMYFUNCTION("""COMPUTED_VALUE"""),"Uncle Sams Cider 2")</f>
        <v>Uncle Sams Cider 2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IFERROR(__xludf.DUMMYFUNCTION("""COMPUTED_VALUE"""),43660.5578140162)</f>
        <v>43660.55781</v>
      </c>
      <c r="D352" s="23">
        <f>IFERROR(__xludf.DUMMYFUNCTION("""COMPUTED_VALUE"""),1.026)</f>
        <v>1.026</v>
      </c>
      <c r="E352" s="24">
        <f>IFERROR(__xludf.DUMMYFUNCTION("""COMPUTED_VALUE"""),73.0)</f>
        <v>73</v>
      </c>
      <c r="F352" s="27" t="str">
        <f>IFERROR(__xludf.DUMMYFUNCTION("""COMPUTED_VALUE"""),"BLACK")</f>
        <v>BLACK</v>
      </c>
      <c r="G352" s="28" t="str">
        <f>IFERROR(__xludf.DUMMYFUNCTION("""COMPUTED_VALUE"""),"Uncle Sams Cider 2")</f>
        <v>Uncle Sams Cider 2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IFERROR(__xludf.DUMMYFUNCTION("""COMPUTED_VALUE"""),43660.5473921527)</f>
        <v>43660.54739</v>
      </c>
      <c r="D353" s="23">
        <f>IFERROR(__xludf.DUMMYFUNCTION("""COMPUTED_VALUE"""),1.024)</f>
        <v>1.024</v>
      </c>
      <c r="E353" s="24">
        <f>IFERROR(__xludf.DUMMYFUNCTION("""COMPUTED_VALUE"""),73.0)</f>
        <v>73</v>
      </c>
      <c r="F353" s="27" t="str">
        <f>IFERROR(__xludf.DUMMYFUNCTION("""COMPUTED_VALUE"""),"BLACK")</f>
        <v>BLACK</v>
      </c>
      <c r="G353" s="28" t="str">
        <f>IFERROR(__xludf.DUMMYFUNCTION("""COMPUTED_VALUE"""),"Uncle Sams Cider 2")</f>
        <v>Uncle Sams Cider 2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IFERROR(__xludf.DUMMYFUNCTION("""COMPUTED_VALUE"""),43660.5369600463)</f>
        <v>43660.53696</v>
      </c>
      <c r="D354" s="23">
        <f>IFERROR(__xludf.DUMMYFUNCTION("""COMPUTED_VALUE"""),1.024)</f>
        <v>1.024</v>
      </c>
      <c r="E354" s="24">
        <f>IFERROR(__xludf.DUMMYFUNCTION("""COMPUTED_VALUE"""),73.0)</f>
        <v>73</v>
      </c>
      <c r="F354" s="27" t="str">
        <f>IFERROR(__xludf.DUMMYFUNCTION("""COMPUTED_VALUE"""),"BLACK")</f>
        <v>BLACK</v>
      </c>
      <c r="G354" s="28" t="str">
        <f>IFERROR(__xludf.DUMMYFUNCTION("""COMPUTED_VALUE"""),"Uncle Sams Cider 2")</f>
        <v>Uncle Sams Cider 2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IFERROR(__xludf.DUMMYFUNCTION("""COMPUTED_VALUE"""),43660.5265390625)</f>
        <v>43660.52654</v>
      </c>
      <c r="D355" s="23">
        <f>IFERROR(__xludf.DUMMYFUNCTION("""COMPUTED_VALUE"""),1.024)</f>
        <v>1.024</v>
      </c>
      <c r="E355" s="24">
        <f>IFERROR(__xludf.DUMMYFUNCTION("""COMPUTED_VALUE"""),73.0)</f>
        <v>73</v>
      </c>
      <c r="F355" s="27" t="str">
        <f>IFERROR(__xludf.DUMMYFUNCTION("""COMPUTED_VALUE"""),"BLACK")</f>
        <v>BLACK</v>
      </c>
      <c r="G355" s="28" t="str">
        <f>IFERROR(__xludf.DUMMYFUNCTION("""COMPUTED_VALUE"""),"Uncle Sams Cider 2")</f>
        <v>Uncle Sams Cider 2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IFERROR(__xludf.DUMMYFUNCTION("""COMPUTED_VALUE"""),43660.5161184953)</f>
        <v>43660.51612</v>
      </c>
      <c r="D356" s="23">
        <f>IFERROR(__xludf.DUMMYFUNCTION("""COMPUTED_VALUE"""),1.029)</f>
        <v>1.029</v>
      </c>
      <c r="E356" s="24">
        <f>IFERROR(__xludf.DUMMYFUNCTION("""COMPUTED_VALUE"""),73.0)</f>
        <v>73</v>
      </c>
      <c r="F356" s="27" t="str">
        <f>IFERROR(__xludf.DUMMYFUNCTION("""COMPUTED_VALUE"""),"BLACK")</f>
        <v>BLACK</v>
      </c>
      <c r="G356" s="28" t="str">
        <f>IFERROR(__xludf.DUMMYFUNCTION("""COMPUTED_VALUE"""),"Uncle Sams Cider 2")</f>
        <v>Uncle Sams Cider 2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IFERROR(__xludf.DUMMYFUNCTION("""COMPUTED_VALUE"""),43660.5056953935)</f>
        <v>43660.5057</v>
      </c>
      <c r="D357" s="23">
        <f>IFERROR(__xludf.DUMMYFUNCTION("""COMPUTED_VALUE"""),1.026)</f>
        <v>1.026</v>
      </c>
      <c r="E357" s="24">
        <f>IFERROR(__xludf.DUMMYFUNCTION("""COMPUTED_VALUE"""),73.0)</f>
        <v>73</v>
      </c>
      <c r="F357" s="27" t="str">
        <f>IFERROR(__xludf.DUMMYFUNCTION("""COMPUTED_VALUE"""),"BLACK")</f>
        <v>BLACK</v>
      </c>
      <c r="G357" s="28" t="str">
        <f>IFERROR(__xludf.DUMMYFUNCTION("""COMPUTED_VALUE"""),"Uncle Sams Cider 2")</f>
        <v>Uncle Sams Cider 2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IFERROR(__xludf.DUMMYFUNCTION("""COMPUTED_VALUE"""),43660.495264155)</f>
        <v>43660.49526</v>
      </c>
      <c r="D358" s="23">
        <f>IFERROR(__xludf.DUMMYFUNCTION("""COMPUTED_VALUE"""),1.025)</f>
        <v>1.025</v>
      </c>
      <c r="E358" s="24">
        <f>IFERROR(__xludf.DUMMYFUNCTION("""COMPUTED_VALUE"""),73.0)</f>
        <v>73</v>
      </c>
      <c r="F358" s="27" t="str">
        <f>IFERROR(__xludf.DUMMYFUNCTION("""COMPUTED_VALUE"""),"BLACK")</f>
        <v>BLACK</v>
      </c>
      <c r="G358" s="28" t="str">
        <f>IFERROR(__xludf.DUMMYFUNCTION("""COMPUTED_VALUE"""),"Uncle Sams Cider 2")</f>
        <v>Uncle Sams Cider 2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IFERROR(__xludf.DUMMYFUNCTION("""COMPUTED_VALUE"""),43660.484831493)</f>
        <v>43660.48483</v>
      </c>
      <c r="D359" s="23">
        <f>IFERROR(__xludf.DUMMYFUNCTION("""COMPUTED_VALUE"""),1.025)</f>
        <v>1.025</v>
      </c>
      <c r="E359" s="24">
        <f>IFERROR(__xludf.DUMMYFUNCTION("""COMPUTED_VALUE"""),73.0)</f>
        <v>73</v>
      </c>
      <c r="F359" s="27" t="str">
        <f>IFERROR(__xludf.DUMMYFUNCTION("""COMPUTED_VALUE"""),"BLACK")</f>
        <v>BLACK</v>
      </c>
      <c r="G359" s="28" t="str">
        <f>IFERROR(__xludf.DUMMYFUNCTION("""COMPUTED_VALUE"""),"Uncle Sams Cider 2")</f>
        <v>Uncle Sams Cider 2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IFERROR(__xludf.DUMMYFUNCTION("""COMPUTED_VALUE"""),43660.4743882523)</f>
        <v>43660.47439</v>
      </c>
      <c r="D360" s="23">
        <f>IFERROR(__xludf.DUMMYFUNCTION("""COMPUTED_VALUE"""),1.027)</f>
        <v>1.027</v>
      </c>
      <c r="E360" s="24">
        <f>IFERROR(__xludf.DUMMYFUNCTION("""COMPUTED_VALUE"""),73.0)</f>
        <v>73</v>
      </c>
      <c r="F360" s="27" t="str">
        <f>IFERROR(__xludf.DUMMYFUNCTION("""COMPUTED_VALUE"""),"BLACK")</f>
        <v>BLACK</v>
      </c>
      <c r="G360" s="28" t="str">
        <f>IFERROR(__xludf.DUMMYFUNCTION("""COMPUTED_VALUE"""),"Uncle Sams Cider 2")</f>
        <v>Uncle Sams Cider 2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IFERROR(__xludf.DUMMYFUNCTION("""COMPUTED_VALUE"""),43660.4639650347)</f>
        <v>43660.46397</v>
      </c>
      <c r="D361" s="23">
        <f>IFERROR(__xludf.DUMMYFUNCTION("""COMPUTED_VALUE"""),1.025)</f>
        <v>1.025</v>
      </c>
      <c r="E361" s="24">
        <f>IFERROR(__xludf.DUMMYFUNCTION("""COMPUTED_VALUE"""),73.0)</f>
        <v>73</v>
      </c>
      <c r="F361" s="27" t="str">
        <f>IFERROR(__xludf.DUMMYFUNCTION("""COMPUTED_VALUE"""),"BLACK")</f>
        <v>BLACK</v>
      </c>
      <c r="G361" s="28" t="str">
        <f>IFERROR(__xludf.DUMMYFUNCTION("""COMPUTED_VALUE"""),"Uncle Sams Cider 2")</f>
        <v>Uncle Sams Cider 2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IFERROR(__xludf.DUMMYFUNCTION("""COMPUTED_VALUE"""),43660.4535424652)</f>
        <v>43660.45354</v>
      </c>
      <c r="D362" s="23">
        <f>IFERROR(__xludf.DUMMYFUNCTION("""COMPUTED_VALUE"""),1.027)</f>
        <v>1.027</v>
      </c>
      <c r="E362" s="24">
        <f>IFERROR(__xludf.DUMMYFUNCTION("""COMPUTED_VALUE"""),73.0)</f>
        <v>73</v>
      </c>
      <c r="F362" s="27" t="str">
        <f>IFERROR(__xludf.DUMMYFUNCTION("""COMPUTED_VALUE"""),"BLACK")</f>
        <v>BLACK</v>
      </c>
      <c r="G362" s="28" t="str">
        <f>IFERROR(__xludf.DUMMYFUNCTION("""COMPUTED_VALUE"""),"Uncle Sams Cider 2")</f>
        <v>Uncle Sams Cider 2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IFERROR(__xludf.DUMMYFUNCTION("""COMPUTED_VALUE"""),43660.4431216319)</f>
        <v>43660.44312</v>
      </c>
      <c r="D363" s="23">
        <f>IFERROR(__xludf.DUMMYFUNCTION("""COMPUTED_VALUE"""),1.024)</f>
        <v>1.024</v>
      </c>
      <c r="E363" s="24">
        <f>IFERROR(__xludf.DUMMYFUNCTION("""COMPUTED_VALUE"""),73.0)</f>
        <v>73</v>
      </c>
      <c r="F363" s="27" t="str">
        <f>IFERROR(__xludf.DUMMYFUNCTION("""COMPUTED_VALUE"""),"BLACK")</f>
        <v>BLACK</v>
      </c>
      <c r="G363" s="28" t="str">
        <f>IFERROR(__xludf.DUMMYFUNCTION("""COMPUTED_VALUE"""),"Uncle Sams Cider 2")</f>
        <v>Uncle Sams Cider 2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IFERROR(__xludf.DUMMYFUNCTION("""COMPUTED_VALUE"""),43660.4327012152)</f>
        <v>43660.4327</v>
      </c>
      <c r="D364" s="23">
        <f>IFERROR(__xludf.DUMMYFUNCTION("""COMPUTED_VALUE"""),1.027)</f>
        <v>1.027</v>
      </c>
      <c r="E364" s="24">
        <f>IFERROR(__xludf.DUMMYFUNCTION("""COMPUTED_VALUE"""),73.0)</f>
        <v>73</v>
      </c>
      <c r="F364" s="27" t="str">
        <f>IFERROR(__xludf.DUMMYFUNCTION("""COMPUTED_VALUE"""),"BLACK")</f>
        <v>BLACK</v>
      </c>
      <c r="G364" s="28" t="str">
        <f>IFERROR(__xludf.DUMMYFUNCTION("""COMPUTED_VALUE"""),"Uncle Sams Cider 2")</f>
        <v>Uncle Sams Cider 2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IFERROR(__xludf.DUMMYFUNCTION("""COMPUTED_VALUE"""),43660.4222807407)</f>
        <v>43660.42228</v>
      </c>
      <c r="D365" s="23">
        <f>IFERROR(__xludf.DUMMYFUNCTION("""COMPUTED_VALUE"""),1.029)</f>
        <v>1.029</v>
      </c>
      <c r="E365" s="24">
        <f>IFERROR(__xludf.DUMMYFUNCTION("""COMPUTED_VALUE"""),73.0)</f>
        <v>73</v>
      </c>
      <c r="F365" s="27" t="str">
        <f>IFERROR(__xludf.DUMMYFUNCTION("""COMPUTED_VALUE"""),"BLACK")</f>
        <v>BLACK</v>
      </c>
      <c r="G365" s="28" t="str">
        <f>IFERROR(__xludf.DUMMYFUNCTION("""COMPUTED_VALUE"""),"Uncle Sams Cider 2")</f>
        <v>Uncle Sams Cider 2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IFERROR(__xludf.DUMMYFUNCTION("""COMPUTED_VALUE"""),43660.4118595138)</f>
        <v>43660.41186</v>
      </c>
      <c r="D366" s="23">
        <f>IFERROR(__xludf.DUMMYFUNCTION("""COMPUTED_VALUE"""),1.029)</f>
        <v>1.029</v>
      </c>
      <c r="E366" s="24">
        <f>IFERROR(__xludf.DUMMYFUNCTION("""COMPUTED_VALUE"""),73.0)</f>
        <v>73</v>
      </c>
      <c r="F366" s="27" t="str">
        <f>IFERROR(__xludf.DUMMYFUNCTION("""COMPUTED_VALUE"""),"BLACK")</f>
        <v>BLACK</v>
      </c>
      <c r="G366" s="28" t="str">
        <f>IFERROR(__xludf.DUMMYFUNCTION("""COMPUTED_VALUE"""),"Uncle Sams Cider 2")</f>
        <v>Uncle Sams Cider 2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IFERROR(__xludf.DUMMYFUNCTION("""COMPUTED_VALUE"""),43660.4014383912)</f>
        <v>43660.40144</v>
      </c>
      <c r="D367" s="23">
        <f>IFERROR(__xludf.DUMMYFUNCTION("""COMPUTED_VALUE"""),1.026)</f>
        <v>1.026</v>
      </c>
      <c r="E367" s="24">
        <f>IFERROR(__xludf.DUMMYFUNCTION("""COMPUTED_VALUE"""),73.0)</f>
        <v>73</v>
      </c>
      <c r="F367" s="27" t="str">
        <f>IFERROR(__xludf.DUMMYFUNCTION("""COMPUTED_VALUE"""),"BLACK")</f>
        <v>BLACK</v>
      </c>
      <c r="G367" s="28" t="str">
        <f>IFERROR(__xludf.DUMMYFUNCTION("""COMPUTED_VALUE"""),"Uncle Sams Cider 2")</f>
        <v>Uncle Sams Cider 2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IFERROR(__xludf.DUMMYFUNCTION("""COMPUTED_VALUE"""),43660.3910164236)</f>
        <v>43660.39102</v>
      </c>
      <c r="D368" s="23">
        <f>IFERROR(__xludf.DUMMYFUNCTION("""COMPUTED_VALUE"""),1.027)</f>
        <v>1.027</v>
      </c>
      <c r="E368" s="24">
        <f>IFERROR(__xludf.DUMMYFUNCTION("""COMPUTED_VALUE"""),73.0)</f>
        <v>73</v>
      </c>
      <c r="F368" s="27" t="str">
        <f>IFERROR(__xludf.DUMMYFUNCTION("""COMPUTED_VALUE"""),"BLACK")</f>
        <v>BLACK</v>
      </c>
      <c r="G368" s="28" t="str">
        <f>IFERROR(__xludf.DUMMYFUNCTION("""COMPUTED_VALUE"""),"Uncle Sams Cider 2")</f>
        <v>Uncle Sams Cider 2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IFERROR(__xludf.DUMMYFUNCTION("""COMPUTED_VALUE"""),43660.3805954282)</f>
        <v>43660.3806</v>
      </c>
      <c r="D369" s="23">
        <f>IFERROR(__xludf.DUMMYFUNCTION("""COMPUTED_VALUE"""),1.027)</f>
        <v>1.027</v>
      </c>
      <c r="E369" s="24">
        <f>IFERROR(__xludf.DUMMYFUNCTION("""COMPUTED_VALUE"""),73.0)</f>
        <v>73</v>
      </c>
      <c r="F369" s="27" t="str">
        <f>IFERROR(__xludf.DUMMYFUNCTION("""COMPUTED_VALUE"""),"BLACK")</f>
        <v>BLACK</v>
      </c>
      <c r="G369" s="28" t="str">
        <f>IFERROR(__xludf.DUMMYFUNCTION("""COMPUTED_VALUE"""),"Uncle Sams Cider 2")</f>
        <v>Uncle Sams Cider 2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IFERROR(__xludf.DUMMYFUNCTION("""COMPUTED_VALUE"""),43660.3701526851)</f>
        <v>43660.37015</v>
      </c>
      <c r="D370" s="23">
        <f>IFERROR(__xludf.DUMMYFUNCTION("""COMPUTED_VALUE"""),1.025)</f>
        <v>1.025</v>
      </c>
      <c r="E370" s="24">
        <f>IFERROR(__xludf.DUMMYFUNCTION("""COMPUTED_VALUE"""),73.0)</f>
        <v>73</v>
      </c>
      <c r="F370" s="27" t="str">
        <f>IFERROR(__xludf.DUMMYFUNCTION("""COMPUTED_VALUE"""),"BLACK")</f>
        <v>BLACK</v>
      </c>
      <c r="G370" s="28" t="str">
        <f>IFERROR(__xludf.DUMMYFUNCTION("""COMPUTED_VALUE"""),"Uncle Sams Cider 2")</f>
        <v>Uncle Sams Cider 2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IFERROR(__xludf.DUMMYFUNCTION("""COMPUTED_VALUE"""),43660.3597317708)</f>
        <v>43660.35973</v>
      </c>
      <c r="D371" s="23">
        <f>IFERROR(__xludf.DUMMYFUNCTION("""COMPUTED_VALUE"""),1.028)</f>
        <v>1.028</v>
      </c>
      <c r="E371" s="24">
        <f>IFERROR(__xludf.DUMMYFUNCTION("""COMPUTED_VALUE"""),73.0)</f>
        <v>73</v>
      </c>
      <c r="F371" s="27" t="str">
        <f>IFERROR(__xludf.DUMMYFUNCTION("""COMPUTED_VALUE"""),"BLACK")</f>
        <v>BLACK</v>
      </c>
      <c r="G371" s="28" t="str">
        <f>IFERROR(__xludf.DUMMYFUNCTION("""COMPUTED_VALUE"""),"Uncle Sams Cider 2")</f>
        <v>Uncle Sams Cider 2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IFERROR(__xludf.DUMMYFUNCTION("""COMPUTED_VALUE"""),43660.3493100231)</f>
        <v>43660.34931</v>
      </c>
      <c r="D372" s="23">
        <f>IFERROR(__xludf.DUMMYFUNCTION("""COMPUTED_VALUE"""),1.026)</f>
        <v>1.026</v>
      </c>
      <c r="E372" s="24">
        <f>IFERROR(__xludf.DUMMYFUNCTION("""COMPUTED_VALUE"""),73.0)</f>
        <v>73</v>
      </c>
      <c r="F372" s="27" t="str">
        <f>IFERROR(__xludf.DUMMYFUNCTION("""COMPUTED_VALUE"""),"BLACK")</f>
        <v>BLACK</v>
      </c>
      <c r="G372" s="28" t="str">
        <f>IFERROR(__xludf.DUMMYFUNCTION("""COMPUTED_VALUE"""),"Uncle Sams Cider 2")</f>
        <v>Uncle Sams Cider 2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IFERROR(__xludf.DUMMYFUNCTION("""COMPUTED_VALUE"""),43660.338889618)</f>
        <v>43660.33889</v>
      </c>
      <c r="D373" s="23">
        <f>IFERROR(__xludf.DUMMYFUNCTION("""COMPUTED_VALUE"""),1.027)</f>
        <v>1.027</v>
      </c>
      <c r="E373" s="24">
        <f>IFERROR(__xludf.DUMMYFUNCTION("""COMPUTED_VALUE"""),73.0)</f>
        <v>73</v>
      </c>
      <c r="F373" s="27" t="str">
        <f>IFERROR(__xludf.DUMMYFUNCTION("""COMPUTED_VALUE"""),"BLACK")</f>
        <v>BLACK</v>
      </c>
      <c r="G373" s="28" t="str">
        <f>IFERROR(__xludf.DUMMYFUNCTION("""COMPUTED_VALUE"""),"Uncle Sams Cider 2")</f>
        <v>Uncle Sams Cider 2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IFERROR(__xludf.DUMMYFUNCTION("""COMPUTED_VALUE"""),43660.3284694907)</f>
        <v>43660.32847</v>
      </c>
      <c r="D374" s="23">
        <f>IFERROR(__xludf.DUMMYFUNCTION("""COMPUTED_VALUE"""),1.027)</f>
        <v>1.027</v>
      </c>
      <c r="E374" s="24">
        <f>IFERROR(__xludf.DUMMYFUNCTION("""COMPUTED_VALUE"""),73.0)</f>
        <v>73</v>
      </c>
      <c r="F374" s="27" t="str">
        <f>IFERROR(__xludf.DUMMYFUNCTION("""COMPUTED_VALUE"""),"BLACK")</f>
        <v>BLACK</v>
      </c>
      <c r="G374" s="28" t="str">
        <f>IFERROR(__xludf.DUMMYFUNCTION("""COMPUTED_VALUE"""),"Uncle Sams Cider 2")</f>
        <v>Uncle Sams Cider 2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IFERROR(__xludf.DUMMYFUNCTION("""COMPUTED_VALUE"""),43660.3180024189)</f>
        <v>43660.318</v>
      </c>
      <c r="D375" s="23">
        <f>IFERROR(__xludf.DUMMYFUNCTION("""COMPUTED_VALUE"""),1.029)</f>
        <v>1.029</v>
      </c>
      <c r="E375" s="24">
        <f>IFERROR(__xludf.DUMMYFUNCTION("""COMPUTED_VALUE"""),73.0)</f>
        <v>73</v>
      </c>
      <c r="F375" s="27" t="str">
        <f>IFERROR(__xludf.DUMMYFUNCTION("""COMPUTED_VALUE"""),"BLACK")</f>
        <v>BLACK</v>
      </c>
      <c r="G375" s="28" t="str">
        <f>IFERROR(__xludf.DUMMYFUNCTION("""COMPUTED_VALUE"""),"Uncle Sams Cider 2")</f>
        <v>Uncle Sams Cider 2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IFERROR(__xludf.DUMMYFUNCTION("""COMPUTED_VALUE"""),43660.3075461342)</f>
        <v>43660.30755</v>
      </c>
      <c r="D376" s="23">
        <f>IFERROR(__xludf.DUMMYFUNCTION("""COMPUTED_VALUE"""),1.031)</f>
        <v>1.031</v>
      </c>
      <c r="E376" s="24">
        <f>IFERROR(__xludf.DUMMYFUNCTION("""COMPUTED_VALUE"""),73.0)</f>
        <v>73</v>
      </c>
      <c r="F376" s="27" t="str">
        <f>IFERROR(__xludf.DUMMYFUNCTION("""COMPUTED_VALUE"""),"BLACK")</f>
        <v>BLACK</v>
      </c>
      <c r="G376" s="28" t="str">
        <f>IFERROR(__xludf.DUMMYFUNCTION("""COMPUTED_VALUE"""),"Uncle Sams Cider 2")</f>
        <v>Uncle Sams Cider 2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IFERROR(__xludf.DUMMYFUNCTION("""COMPUTED_VALUE"""),43660.2971256018)</f>
        <v>43660.29713</v>
      </c>
      <c r="D377" s="23">
        <f>IFERROR(__xludf.DUMMYFUNCTION("""COMPUTED_VALUE"""),1.029)</f>
        <v>1.029</v>
      </c>
      <c r="E377" s="24">
        <f>IFERROR(__xludf.DUMMYFUNCTION("""COMPUTED_VALUE"""),73.0)</f>
        <v>73</v>
      </c>
      <c r="F377" s="27" t="str">
        <f>IFERROR(__xludf.DUMMYFUNCTION("""COMPUTED_VALUE"""),"BLACK")</f>
        <v>BLACK</v>
      </c>
      <c r="G377" s="28" t="str">
        <f>IFERROR(__xludf.DUMMYFUNCTION("""COMPUTED_VALUE"""),"Uncle Sams Cider 2")</f>
        <v>Uncle Sams Cider 2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IFERROR(__xludf.DUMMYFUNCTION("""COMPUTED_VALUE"""),43660.2867030208)</f>
        <v>43660.2867</v>
      </c>
      <c r="D378" s="23">
        <f>IFERROR(__xludf.DUMMYFUNCTION("""COMPUTED_VALUE"""),1.03)</f>
        <v>1.03</v>
      </c>
      <c r="E378" s="24">
        <f>IFERROR(__xludf.DUMMYFUNCTION("""COMPUTED_VALUE"""),73.0)</f>
        <v>73</v>
      </c>
      <c r="F378" s="27" t="str">
        <f>IFERROR(__xludf.DUMMYFUNCTION("""COMPUTED_VALUE"""),"BLACK")</f>
        <v>BLACK</v>
      </c>
      <c r="G378" s="28" t="str">
        <f>IFERROR(__xludf.DUMMYFUNCTION("""COMPUTED_VALUE"""),"Uncle Sams Cider 2")</f>
        <v>Uncle Sams Cider 2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IFERROR(__xludf.DUMMYFUNCTION("""COMPUTED_VALUE"""),43660.2762811226)</f>
        <v>43660.27628</v>
      </c>
      <c r="D379" s="23">
        <f>IFERROR(__xludf.DUMMYFUNCTION("""COMPUTED_VALUE"""),1.027)</f>
        <v>1.027</v>
      </c>
      <c r="E379" s="24">
        <f>IFERROR(__xludf.DUMMYFUNCTION("""COMPUTED_VALUE"""),73.0)</f>
        <v>73</v>
      </c>
      <c r="F379" s="27" t="str">
        <f>IFERROR(__xludf.DUMMYFUNCTION("""COMPUTED_VALUE"""),"BLACK")</f>
        <v>BLACK</v>
      </c>
      <c r="G379" s="28" t="str">
        <f>IFERROR(__xludf.DUMMYFUNCTION("""COMPUTED_VALUE"""),"Uncle Sams Cider 2")</f>
        <v>Uncle Sams Cider 2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IFERROR(__xludf.DUMMYFUNCTION("""COMPUTED_VALUE"""),43660.2658593981)</f>
        <v>43660.26586</v>
      </c>
      <c r="D380" s="23">
        <f>IFERROR(__xludf.DUMMYFUNCTION("""COMPUTED_VALUE"""),1.029)</f>
        <v>1.029</v>
      </c>
      <c r="E380" s="24">
        <f>IFERROR(__xludf.DUMMYFUNCTION("""COMPUTED_VALUE"""),73.0)</f>
        <v>73</v>
      </c>
      <c r="F380" s="27" t="str">
        <f>IFERROR(__xludf.DUMMYFUNCTION("""COMPUTED_VALUE"""),"BLACK")</f>
        <v>BLACK</v>
      </c>
      <c r="G380" s="28" t="str">
        <f>IFERROR(__xludf.DUMMYFUNCTION("""COMPUTED_VALUE"""),"Uncle Sams Cider 2")</f>
        <v>Uncle Sams Cider 2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IFERROR(__xludf.DUMMYFUNCTION("""COMPUTED_VALUE"""),43660.2554263078)</f>
        <v>43660.25543</v>
      </c>
      <c r="D381" s="23">
        <f>IFERROR(__xludf.DUMMYFUNCTION("""COMPUTED_VALUE"""),1.028)</f>
        <v>1.028</v>
      </c>
      <c r="E381" s="24">
        <f>IFERROR(__xludf.DUMMYFUNCTION("""COMPUTED_VALUE"""),73.0)</f>
        <v>73</v>
      </c>
      <c r="F381" s="27" t="str">
        <f>IFERROR(__xludf.DUMMYFUNCTION("""COMPUTED_VALUE"""),"BLACK")</f>
        <v>BLACK</v>
      </c>
      <c r="G381" s="28" t="str">
        <f>IFERROR(__xludf.DUMMYFUNCTION("""COMPUTED_VALUE"""),"Uncle Sams Cider 2")</f>
        <v>Uncle Sams Cider 2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IFERROR(__xludf.DUMMYFUNCTION("""COMPUTED_VALUE"""),43660.2450048032)</f>
        <v>43660.245</v>
      </c>
      <c r="D382" s="23">
        <f>IFERROR(__xludf.DUMMYFUNCTION("""COMPUTED_VALUE"""),1.028)</f>
        <v>1.028</v>
      </c>
      <c r="E382" s="24">
        <f>IFERROR(__xludf.DUMMYFUNCTION("""COMPUTED_VALUE"""),73.0)</f>
        <v>73</v>
      </c>
      <c r="F382" s="27" t="str">
        <f>IFERROR(__xludf.DUMMYFUNCTION("""COMPUTED_VALUE"""),"BLACK")</f>
        <v>BLACK</v>
      </c>
      <c r="G382" s="28" t="str">
        <f>IFERROR(__xludf.DUMMYFUNCTION("""COMPUTED_VALUE"""),"Uncle Sams Cider 2")</f>
        <v>Uncle Sams Cider 2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IFERROR(__xludf.DUMMYFUNCTION("""COMPUTED_VALUE"""),43660.2345842245)</f>
        <v>43660.23458</v>
      </c>
      <c r="D383" s="23">
        <f>IFERROR(__xludf.DUMMYFUNCTION("""COMPUTED_VALUE"""),1.029)</f>
        <v>1.029</v>
      </c>
      <c r="E383" s="24">
        <f>IFERROR(__xludf.DUMMYFUNCTION("""COMPUTED_VALUE"""),73.0)</f>
        <v>73</v>
      </c>
      <c r="F383" s="27" t="str">
        <f>IFERROR(__xludf.DUMMYFUNCTION("""COMPUTED_VALUE"""),"BLACK")</f>
        <v>BLACK</v>
      </c>
      <c r="G383" s="28" t="str">
        <f>IFERROR(__xludf.DUMMYFUNCTION("""COMPUTED_VALUE"""),"Uncle Sams Cider 2")</f>
        <v>Uncle Sams Cider 2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IFERROR(__xludf.DUMMYFUNCTION("""COMPUTED_VALUE"""),43660.2241630439)</f>
        <v>43660.22416</v>
      </c>
      <c r="D384" s="23">
        <f>IFERROR(__xludf.DUMMYFUNCTION("""COMPUTED_VALUE"""),1.028)</f>
        <v>1.028</v>
      </c>
      <c r="E384" s="24">
        <f>IFERROR(__xludf.DUMMYFUNCTION("""COMPUTED_VALUE"""),73.0)</f>
        <v>73</v>
      </c>
      <c r="F384" s="27" t="str">
        <f>IFERROR(__xludf.DUMMYFUNCTION("""COMPUTED_VALUE"""),"BLACK")</f>
        <v>BLACK</v>
      </c>
      <c r="G384" s="28" t="str">
        <f>IFERROR(__xludf.DUMMYFUNCTION("""COMPUTED_VALUE"""),"Uncle Sams Cider 2")</f>
        <v>Uncle Sams Cider 2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IFERROR(__xludf.DUMMYFUNCTION("""COMPUTED_VALUE"""),43660.2137405324)</f>
        <v>43660.21374</v>
      </c>
      <c r="D385" s="23">
        <f>IFERROR(__xludf.DUMMYFUNCTION("""COMPUTED_VALUE"""),1.027)</f>
        <v>1.027</v>
      </c>
      <c r="E385" s="24">
        <f>IFERROR(__xludf.DUMMYFUNCTION("""COMPUTED_VALUE"""),73.0)</f>
        <v>73</v>
      </c>
      <c r="F385" s="27" t="str">
        <f>IFERROR(__xludf.DUMMYFUNCTION("""COMPUTED_VALUE"""),"BLACK")</f>
        <v>BLACK</v>
      </c>
      <c r="G385" s="28" t="str">
        <f>IFERROR(__xludf.DUMMYFUNCTION("""COMPUTED_VALUE"""),"Uncle Sams Cider 2")</f>
        <v>Uncle Sams Cider 2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IFERROR(__xludf.DUMMYFUNCTION("""COMPUTED_VALUE"""),43660.2032976157)</f>
        <v>43660.2033</v>
      </c>
      <c r="D386" s="23">
        <f>IFERROR(__xludf.DUMMYFUNCTION("""COMPUTED_VALUE"""),1.029)</f>
        <v>1.029</v>
      </c>
      <c r="E386" s="24">
        <f>IFERROR(__xludf.DUMMYFUNCTION("""COMPUTED_VALUE"""),73.0)</f>
        <v>73</v>
      </c>
      <c r="F386" s="27" t="str">
        <f>IFERROR(__xludf.DUMMYFUNCTION("""COMPUTED_VALUE"""),"BLACK")</f>
        <v>BLACK</v>
      </c>
      <c r="G386" s="28" t="str">
        <f>IFERROR(__xludf.DUMMYFUNCTION("""COMPUTED_VALUE"""),"Uncle Sams Cider 2")</f>
        <v>Uncle Sams Cider 2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IFERROR(__xludf.DUMMYFUNCTION("""COMPUTED_VALUE"""),43660.1928751041)</f>
        <v>43660.19288</v>
      </c>
      <c r="D387" s="23">
        <f>IFERROR(__xludf.DUMMYFUNCTION("""COMPUTED_VALUE"""),1.029)</f>
        <v>1.029</v>
      </c>
      <c r="E387" s="24">
        <f>IFERROR(__xludf.DUMMYFUNCTION("""COMPUTED_VALUE"""),73.0)</f>
        <v>73</v>
      </c>
      <c r="F387" s="27" t="str">
        <f>IFERROR(__xludf.DUMMYFUNCTION("""COMPUTED_VALUE"""),"BLACK")</f>
        <v>BLACK</v>
      </c>
      <c r="G387" s="28" t="str">
        <f>IFERROR(__xludf.DUMMYFUNCTION("""COMPUTED_VALUE"""),"Uncle Sams Cider 2")</f>
        <v>Uncle Sams Cider 2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IFERROR(__xludf.DUMMYFUNCTION("""COMPUTED_VALUE"""),43660.1824545486)</f>
        <v>43660.18245</v>
      </c>
      <c r="D388" s="23">
        <f>IFERROR(__xludf.DUMMYFUNCTION("""COMPUTED_VALUE"""),1.03)</f>
        <v>1.03</v>
      </c>
      <c r="E388" s="24">
        <f>IFERROR(__xludf.DUMMYFUNCTION("""COMPUTED_VALUE"""),73.0)</f>
        <v>73</v>
      </c>
      <c r="F388" s="27" t="str">
        <f>IFERROR(__xludf.DUMMYFUNCTION("""COMPUTED_VALUE"""),"BLACK")</f>
        <v>BLACK</v>
      </c>
      <c r="G388" s="28" t="str">
        <f>IFERROR(__xludf.DUMMYFUNCTION("""COMPUTED_VALUE"""),"Uncle Sams Cider 2")</f>
        <v>Uncle Sams Cider 2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IFERROR(__xludf.DUMMYFUNCTION("""COMPUTED_VALUE"""),43660.1720336342)</f>
        <v>43660.17203</v>
      </c>
      <c r="D389" s="23">
        <f>IFERROR(__xludf.DUMMYFUNCTION("""COMPUTED_VALUE"""),1.031)</f>
        <v>1.031</v>
      </c>
      <c r="E389" s="24">
        <f>IFERROR(__xludf.DUMMYFUNCTION("""COMPUTED_VALUE"""),73.0)</f>
        <v>73</v>
      </c>
      <c r="F389" s="27" t="str">
        <f>IFERROR(__xludf.DUMMYFUNCTION("""COMPUTED_VALUE"""),"BLACK")</f>
        <v>BLACK</v>
      </c>
      <c r="G389" s="28" t="str">
        <f>IFERROR(__xludf.DUMMYFUNCTION("""COMPUTED_VALUE"""),"Uncle Sams Cider 2")</f>
        <v>Uncle Sams Cider 2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IFERROR(__xludf.DUMMYFUNCTION("""COMPUTED_VALUE"""),43660.1616128703)</f>
        <v>43660.16161</v>
      </c>
      <c r="D390" s="23">
        <f>IFERROR(__xludf.DUMMYFUNCTION("""COMPUTED_VALUE"""),1.028)</f>
        <v>1.028</v>
      </c>
      <c r="E390" s="24">
        <f>IFERROR(__xludf.DUMMYFUNCTION("""COMPUTED_VALUE"""),73.0)</f>
        <v>73</v>
      </c>
      <c r="F390" s="27" t="str">
        <f>IFERROR(__xludf.DUMMYFUNCTION("""COMPUTED_VALUE"""),"BLACK")</f>
        <v>BLACK</v>
      </c>
      <c r="G390" s="28" t="str">
        <f>IFERROR(__xludf.DUMMYFUNCTION("""COMPUTED_VALUE"""),"Uncle Sams Cider 2")</f>
        <v>Uncle Sams Cider 2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IFERROR(__xludf.DUMMYFUNCTION("""COMPUTED_VALUE"""),43660.1511917939)</f>
        <v>43660.15119</v>
      </c>
      <c r="D391" s="23">
        <f>IFERROR(__xludf.DUMMYFUNCTION("""COMPUTED_VALUE"""),1.031)</f>
        <v>1.031</v>
      </c>
      <c r="E391" s="24">
        <f>IFERROR(__xludf.DUMMYFUNCTION("""COMPUTED_VALUE"""),73.0)</f>
        <v>73</v>
      </c>
      <c r="F391" s="27" t="str">
        <f>IFERROR(__xludf.DUMMYFUNCTION("""COMPUTED_VALUE"""),"BLACK")</f>
        <v>BLACK</v>
      </c>
      <c r="G391" s="28" t="str">
        <f>IFERROR(__xludf.DUMMYFUNCTION("""COMPUTED_VALUE"""),"Uncle Sams Cider 2")</f>
        <v>Uncle Sams Cider 2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IFERROR(__xludf.DUMMYFUNCTION("""COMPUTED_VALUE"""),43660.1407702083)</f>
        <v>43660.14077</v>
      </c>
      <c r="D392" s="23">
        <f>IFERROR(__xludf.DUMMYFUNCTION("""COMPUTED_VALUE"""),1.032)</f>
        <v>1.032</v>
      </c>
      <c r="E392" s="24">
        <f>IFERROR(__xludf.DUMMYFUNCTION("""COMPUTED_VALUE"""),73.0)</f>
        <v>73</v>
      </c>
      <c r="F392" s="27" t="str">
        <f>IFERROR(__xludf.DUMMYFUNCTION("""COMPUTED_VALUE"""),"BLACK")</f>
        <v>BLACK</v>
      </c>
      <c r="G392" s="28" t="str">
        <f>IFERROR(__xludf.DUMMYFUNCTION("""COMPUTED_VALUE"""),"Uncle Sams Cider 2")</f>
        <v>Uncle Sams Cider 2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IFERROR(__xludf.DUMMYFUNCTION("""COMPUTED_VALUE"""),43660.1303468402)</f>
        <v>43660.13035</v>
      </c>
      <c r="D393" s="23">
        <f>IFERROR(__xludf.DUMMYFUNCTION("""COMPUTED_VALUE"""),1.03)</f>
        <v>1.03</v>
      </c>
      <c r="E393" s="24">
        <f>IFERROR(__xludf.DUMMYFUNCTION("""COMPUTED_VALUE"""),73.0)</f>
        <v>73</v>
      </c>
      <c r="F393" s="27" t="str">
        <f>IFERROR(__xludf.DUMMYFUNCTION("""COMPUTED_VALUE"""),"BLACK")</f>
        <v>BLACK</v>
      </c>
      <c r="G393" s="28" t="str">
        <f>IFERROR(__xludf.DUMMYFUNCTION("""COMPUTED_VALUE"""),"Uncle Sams Cider 2")</f>
        <v>Uncle Sams Cider 2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IFERROR(__xludf.DUMMYFUNCTION("""COMPUTED_VALUE"""),43660.11990125)</f>
        <v>43660.1199</v>
      </c>
      <c r="D394" s="23">
        <f>IFERROR(__xludf.DUMMYFUNCTION("""COMPUTED_VALUE"""),1.028)</f>
        <v>1.028</v>
      </c>
      <c r="E394" s="24">
        <f>IFERROR(__xludf.DUMMYFUNCTION("""COMPUTED_VALUE"""),73.0)</f>
        <v>73</v>
      </c>
      <c r="F394" s="27" t="str">
        <f>IFERROR(__xludf.DUMMYFUNCTION("""COMPUTED_VALUE"""),"BLACK")</f>
        <v>BLACK</v>
      </c>
      <c r="G394" s="28" t="str">
        <f>IFERROR(__xludf.DUMMYFUNCTION("""COMPUTED_VALUE"""),"Uncle Sams Cider 2")</f>
        <v>Uncle Sams Cider 2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IFERROR(__xludf.DUMMYFUNCTION("""COMPUTED_VALUE"""),43660.1094678472)</f>
        <v>43660.10947</v>
      </c>
      <c r="D395" s="23">
        <f>IFERROR(__xludf.DUMMYFUNCTION("""COMPUTED_VALUE"""),1.031)</f>
        <v>1.031</v>
      </c>
      <c r="E395" s="24">
        <f>IFERROR(__xludf.DUMMYFUNCTION("""COMPUTED_VALUE"""),73.0)</f>
        <v>73</v>
      </c>
      <c r="F395" s="27" t="str">
        <f>IFERROR(__xludf.DUMMYFUNCTION("""COMPUTED_VALUE"""),"BLACK")</f>
        <v>BLACK</v>
      </c>
      <c r="G395" s="28" t="str">
        <f>IFERROR(__xludf.DUMMYFUNCTION("""COMPUTED_VALUE"""),"Uncle Sams Cider 2")</f>
        <v>Uncle Sams Cider 2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IFERROR(__xludf.DUMMYFUNCTION("""COMPUTED_VALUE"""),43660.0990458449)</f>
        <v>43660.09905</v>
      </c>
      <c r="D396" s="23">
        <f>IFERROR(__xludf.DUMMYFUNCTION("""COMPUTED_VALUE"""),1.029)</f>
        <v>1.029</v>
      </c>
      <c r="E396" s="24">
        <f>IFERROR(__xludf.DUMMYFUNCTION("""COMPUTED_VALUE"""),73.0)</f>
        <v>73</v>
      </c>
      <c r="F396" s="27" t="str">
        <f>IFERROR(__xludf.DUMMYFUNCTION("""COMPUTED_VALUE"""),"BLACK")</f>
        <v>BLACK</v>
      </c>
      <c r="G396" s="28" t="str">
        <f>IFERROR(__xludf.DUMMYFUNCTION("""COMPUTED_VALUE"""),"Uncle Sams Cider 2")</f>
        <v>Uncle Sams Cider 2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IFERROR(__xludf.DUMMYFUNCTION("""COMPUTED_VALUE"""),43660.0886239236)</f>
        <v>43660.08862</v>
      </c>
      <c r="D397" s="23">
        <f>IFERROR(__xludf.DUMMYFUNCTION("""COMPUTED_VALUE"""),1.033)</f>
        <v>1.033</v>
      </c>
      <c r="E397" s="24">
        <f>IFERROR(__xludf.DUMMYFUNCTION("""COMPUTED_VALUE"""),73.0)</f>
        <v>73</v>
      </c>
      <c r="F397" s="27" t="str">
        <f>IFERROR(__xludf.DUMMYFUNCTION("""COMPUTED_VALUE"""),"BLACK")</f>
        <v>BLACK</v>
      </c>
      <c r="G397" s="28" t="str">
        <f>IFERROR(__xludf.DUMMYFUNCTION("""COMPUTED_VALUE"""),"Uncle Sams Cider 2")</f>
        <v>Uncle Sams Cider 2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IFERROR(__xludf.DUMMYFUNCTION("""COMPUTED_VALUE"""),43660.0781911689)</f>
        <v>43660.07819</v>
      </c>
      <c r="D398" s="23">
        <f>IFERROR(__xludf.DUMMYFUNCTION("""COMPUTED_VALUE"""),1.03)</f>
        <v>1.03</v>
      </c>
      <c r="E398" s="24">
        <f>IFERROR(__xludf.DUMMYFUNCTION("""COMPUTED_VALUE"""),73.0)</f>
        <v>73</v>
      </c>
      <c r="F398" s="27" t="str">
        <f>IFERROR(__xludf.DUMMYFUNCTION("""COMPUTED_VALUE"""),"BLACK")</f>
        <v>BLACK</v>
      </c>
      <c r="G398" s="28" t="str">
        <f>IFERROR(__xludf.DUMMYFUNCTION("""COMPUTED_VALUE"""),"Uncle Sams Cider 2")</f>
        <v>Uncle Sams Cider 2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IFERROR(__xludf.DUMMYFUNCTION("""COMPUTED_VALUE"""),43660.0677706365)</f>
        <v>43660.06777</v>
      </c>
      <c r="D399" s="23">
        <f>IFERROR(__xludf.DUMMYFUNCTION("""COMPUTED_VALUE"""),1.032)</f>
        <v>1.032</v>
      </c>
      <c r="E399" s="24">
        <f>IFERROR(__xludf.DUMMYFUNCTION("""COMPUTED_VALUE"""),73.0)</f>
        <v>73</v>
      </c>
      <c r="F399" s="27" t="str">
        <f>IFERROR(__xludf.DUMMYFUNCTION("""COMPUTED_VALUE"""),"BLACK")</f>
        <v>BLACK</v>
      </c>
      <c r="G399" s="28" t="str">
        <f>IFERROR(__xludf.DUMMYFUNCTION("""COMPUTED_VALUE"""),"Uncle Sams Cider 2")</f>
        <v>Uncle Sams Cider 2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IFERROR(__xludf.DUMMYFUNCTION("""COMPUTED_VALUE"""),43660.0573497916)</f>
        <v>43660.05735</v>
      </c>
      <c r="D400" s="23">
        <f>IFERROR(__xludf.DUMMYFUNCTION("""COMPUTED_VALUE"""),1.032)</f>
        <v>1.032</v>
      </c>
      <c r="E400" s="24">
        <f>IFERROR(__xludf.DUMMYFUNCTION("""COMPUTED_VALUE"""),73.0)</f>
        <v>73</v>
      </c>
      <c r="F400" s="27" t="str">
        <f>IFERROR(__xludf.DUMMYFUNCTION("""COMPUTED_VALUE"""),"BLACK")</f>
        <v>BLACK</v>
      </c>
      <c r="G400" s="28" t="str">
        <f>IFERROR(__xludf.DUMMYFUNCTION("""COMPUTED_VALUE"""),"Uncle Sams Cider 2")</f>
        <v>Uncle Sams Cider 2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IFERROR(__xludf.DUMMYFUNCTION("""COMPUTED_VALUE"""),43660.0469164236)</f>
        <v>43660.04692</v>
      </c>
      <c r="D401" s="23">
        <f>IFERROR(__xludf.DUMMYFUNCTION("""COMPUTED_VALUE"""),1.034)</f>
        <v>1.034</v>
      </c>
      <c r="E401" s="24">
        <f>IFERROR(__xludf.DUMMYFUNCTION("""COMPUTED_VALUE"""),73.0)</f>
        <v>73</v>
      </c>
      <c r="F401" s="27" t="str">
        <f>IFERROR(__xludf.DUMMYFUNCTION("""COMPUTED_VALUE"""),"BLACK")</f>
        <v>BLACK</v>
      </c>
      <c r="G401" s="28" t="str">
        <f>IFERROR(__xludf.DUMMYFUNCTION("""COMPUTED_VALUE"""),"Uncle Sams Cider 2")</f>
        <v>Uncle Sams Cider 2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IFERROR(__xludf.DUMMYFUNCTION("""COMPUTED_VALUE"""),43660.0364971643)</f>
        <v>43660.0365</v>
      </c>
      <c r="D402" s="23">
        <f>IFERROR(__xludf.DUMMYFUNCTION("""COMPUTED_VALUE"""),1.032)</f>
        <v>1.032</v>
      </c>
      <c r="E402" s="24">
        <f>IFERROR(__xludf.DUMMYFUNCTION("""COMPUTED_VALUE"""),73.0)</f>
        <v>73</v>
      </c>
      <c r="F402" s="27" t="str">
        <f>IFERROR(__xludf.DUMMYFUNCTION("""COMPUTED_VALUE"""),"BLACK")</f>
        <v>BLACK</v>
      </c>
      <c r="G402" s="28" t="str">
        <f>IFERROR(__xludf.DUMMYFUNCTION("""COMPUTED_VALUE"""),"Uncle Sams Cider 2")</f>
        <v>Uncle Sams Cider 2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IFERROR(__xludf.DUMMYFUNCTION("""COMPUTED_VALUE"""),43660.0260637615)</f>
        <v>43660.02606</v>
      </c>
      <c r="D403" s="23">
        <f>IFERROR(__xludf.DUMMYFUNCTION("""COMPUTED_VALUE"""),1.034)</f>
        <v>1.034</v>
      </c>
      <c r="E403" s="24">
        <f>IFERROR(__xludf.DUMMYFUNCTION("""COMPUTED_VALUE"""),73.0)</f>
        <v>73</v>
      </c>
      <c r="F403" s="27" t="str">
        <f>IFERROR(__xludf.DUMMYFUNCTION("""COMPUTED_VALUE"""),"BLACK")</f>
        <v>BLACK</v>
      </c>
      <c r="G403" s="28" t="str">
        <f>IFERROR(__xludf.DUMMYFUNCTION("""COMPUTED_VALUE"""),"Uncle Sams Cider 2")</f>
        <v>Uncle Sams Cider 2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IFERROR(__xludf.DUMMYFUNCTION("""COMPUTED_VALUE"""),43660.0156302199)</f>
        <v>43660.01563</v>
      </c>
      <c r="D404" s="23">
        <f>IFERROR(__xludf.DUMMYFUNCTION("""COMPUTED_VALUE"""),1.03)</f>
        <v>1.03</v>
      </c>
      <c r="E404" s="24">
        <f>IFERROR(__xludf.DUMMYFUNCTION("""COMPUTED_VALUE"""),73.0)</f>
        <v>73</v>
      </c>
      <c r="F404" s="27" t="str">
        <f>IFERROR(__xludf.DUMMYFUNCTION("""COMPUTED_VALUE"""),"BLACK")</f>
        <v>BLACK</v>
      </c>
      <c r="G404" s="28" t="str">
        <f>IFERROR(__xludf.DUMMYFUNCTION("""COMPUTED_VALUE"""),"Uncle Sams Cider 2")</f>
        <v>Uncle Sams Cider 2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IFERROR(__xludf.DUMMYFUNCTION("""COMPUTED_VALUE"""),43660.0052082291)</f>
        <v>43660.00521</v>
      </c>
      <c r="D405" s="23">
        <f>IFERROR(__xludf.DUMMYFUNCTION("""COMPUTED_VALUE"""),1.032)</f>
        <v>1.032</v>
      </c>
      <c r="E405" s="24">
        <f>IFERROR(__xludf.DUMMYFUNCTION("""COMPUTED_VALUE"""),73.0)</f>
        <v>73</v>
      </c>
      <c r="F405" s="27" t="str">
        <f>IFERROR(__xludf.DUMMYFUNCTION("""COMPUTED_VALUE"""),"BLACK")</f>
        <v>BLACK</v>
      </c>
      <c r="G405" s="28" t="str">
        <f>IFERROR(__xludf.DUMMYFUNCTION("""COMPUTED_VALUE"""),"Uncle Sams Cider 2")</f>
        <v>Uncle Sams Cider 2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IFERROR(__xludf.DUMMYFUNCTION("""COMPUTED_VALUE"""),43659.9947755208)</f>
        <v>43659.99478</v>
      </c>
      <c r="D406" s="23">
        <f>IFERROR(__xludf.DUMMYFUNCTION("""COMPUTED_VALUE"""),1.032)</f>
        <v>1.032</v>
      </c>
      <c r="E406" s="24">
        <f>IFERROR(__xludf.DUMMYFUNCTION("""COMPUTED_VALUE"""),73.0)</f>
        <v>73</v>
      </c>
      <c r="F406" s="27" t="str">
        <f>IFERROR(__xludf.DUMMYFUNCTION("""COMPUTED_VALUE"""),"BLACK")</f>
        <v>BLACK</v>
      </c>
      <c r="G406" s="28" t="str">
        <f>IFERROR(__xludf.DUMMYFUNCTION("""COMPUTED_VALUE"""),"Uncle Sams Cider 2")</f>
        <v>Uncle Sams Cider 2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IFERROR(__xludf.DUMMYFUNCTION("""COMPUTED_VALUE"""),43659.9843541666)</f>
        <v>43659.98435</v>
      </c>
      <c r="D407" s="23">
        <f>IFERROR(__xludf.DUMMYFUNCTION("""COMPUTED_VALUE"""),1.034)</f>
        <v>1.034</v>
      </c>
      <c r="E407" s="24">
        <f>IFERROR(__xludf.DUMMYFUNCTION("""COMPUTED_VALUE"""),73.0)</f>
        <v>73</v>
      </c>
      <c r="F407" s="27" t="str">
        <f>IFERROR(__xludf.DUMMYFUNCTION("""COMPUTED_VALUE"""),"BLACK")</f>
        <v>BLACK</v>
      </c>
      <c r="G407" s="28" t="str">
        <f>IFERROR(__xludf.DUMMYFUNCTION("""COMPUTED_VALUE"""),"Uncle Sams Cider 2")</f>
        <v>Uncle Sams Cider 2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IFERROR(__xludf.DUMMYFUNCTION("""COMPUTED_VALUE"""),43659.97390875)</f>
        <v>43659.97391</v>
      </c>
      <c r="D408" s="23">
        <f>IFERROR(__xludf.DUMMYFUNCTION("""COMPUTED_VALUE"""),1.034)</f>
        <v>1.034</v>
      </c>
      <c r="E408" s="24">
        <f>IFERROR(__xludf.DUMMYFUNCTION("""COMPUTED_VALUE"""),73.0)</f>
        <v>73</v>
      </c>
      <c r="F408" s="27" t="str">
        <f>IFERROR(__xludf.DUMMYFUNCTION("""COMPUTED_VALUE"""),"BLACK")</f>
        <v>BLACK</v>
      </c>
      <c r="G408" s="28" t="str">
        <f>IFERROR(__xludf.DUMMYFUNCTION("""COMPUTED_VALUE"""),"Uncle Sams Cider 2")</f>
        <v>Uncle Sams Cider 2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IFERROR(__xludf.DUMMYFUNCTION("""COMPUTED_VALUE"""),43659.9634879282)</f>
        <v>43659.96349</v>
      </c>
      <c r="D409" s="23">
        <f>IFERROR(__xludf.DUMMYFUNCTION("""COMPUTED_VALUE"""),1.03)</f>
        <v>1.03</v>
      </c>
      <c r="E409" s="24">
        <f>IFERROR(__xludf.DUMMYFUNCTION("""COMPUTED_VALUE"""),73.0)</f>
        <v>73</v>
      </c>
      <c r="F409" s="27" t="str">
        <f>IFERROR(__xludf.DUMMYFUNCTION("""COMPUTED_VALUE"""),"BLACK")</f>
        <v>BLACK</v>
      </c>
      <c r="G409" s="28" t="str">
        <f>IFERROR(__xludf.DUMMYFUNCTION("""COMPUTED_VALUE"""),"Uncle Sams Cider 2")</f>
        <v>Uncle Sams Cider 2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IFERROR(__xludf.DUMMYFUNCTION("""COMPUTED_VALUE"""),43659.9530661111)</f>
        <v>43659.95307</v>
      </c>
      <c r="D410" s="23">
        <f>IFERROR(__xludf.DUMMYFUNCTION("""COMPUTED_VALUE"""),1.033)</f>
        <v>1.033</v>
      </c>
      <c r="E410" s="24">
        <f>IFERROR(__xludf.DUMMYFUNCTION("""COMPUTED_VALUE"""),73.0)</f>
        <v>73</v>
      </c>
      <c r="F410" s="27" t="str">
        <f>IFERROR(__xludf.DUMMYFUNCTION("""COMPUTED_VALUE"""),"BLACK")</f>
        <v>BLACK</v>
      </c>
      <c r="G410" s="28" t="str">
        <f>IFERROR(__xludf.DUMMYFUNCTION("""COMPUTED_VALUE"""),"Uncle Sams Cider 2")</f>
        <v>Uncle Sams Cider 2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IFERROR(__xludf.DUMMYFUNCTION("""COMPUTED_VALUE"""),43659.9426441782)</f>
        <v>43659.94264</v>
      </c>
      <c r="D411" s="23">
        <f>IFERROR(__xludf.DUMMYFUNCTION("""COMPUTED_VALUE"""),1.03)</f>
        <v>1.03</v>
      </c>
      <c r="E411" s="24">
        <f>IFERROR(__xludf.DUMMYFUNCTION("""COMPUTED_VALUE"""),73.0)</f>
        <v>73</v>
      </c>
      <c r="F411" s="27" t="str">
        <f>IFERROR(__xludf.DUMMYFUNCTION("""COMPUTED_VALUE"""),"BLACK")</f>
        <v>BLACK</v>
      </c>
      <c r="G411" s="28" t="str">
        <f>IFERROR(__xludf.DUMMYFUNCTION("""COMPUTED_VALUE"""),"Uncle Sams Cider 2")</f>
        <v>Uncle Sams Cider 2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IFERROR(__xludf.DUMMYFUNCTION("""COMPUTED_VALUE"""),43659.9322232638)</f>
        <v>43659.93222</v>
      </c>
      <c r="D412" s="23">
        <f>IFERROR(__xludf.DUMMYFUNCTION("""COMPUTED_VALUE"""),1.032)</f>
        <v>1.032</v>
      </c>
      <c r="E412" s="24">
        <f>IFERROR(__xludf.DUMMYFUNCTION("""COMPUTED_VALUE"""),73.0)</f>
        <v>73</v>
      </c>
      <c r="F412" s="27" t="str">
        <f>IFERROR(__xludf.DUMMYFUNCTION("""COMPUTED_VALUE"""),"BLACK")</f>
        <v>BLACK</v>
      </c>
      <c r="G412" s="28" t="str">
        <f>IFERROR(__xludf.DUMMYFUNCTION("""COMPUTED_VALUE"""),"Uncle Sams Cider 2")</f>
        <v>Uncle Sams Cider 2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IFERROR(__xludf.DUMMYFUNCTION("""COMPUTED_VALUE"""),43659.9217916087)</f>
        <v>43659.92179</v>
      </c>
      <c r="D413" s="23">
        <f>IFERROR(__xludf.DUMMYFUNCTION("""COMPUTED_VALUE"""),1.031)</f>
        <v>1.031</v>
      </c>
      <c r="E413" s="24">
        <f>IFERROR(__xludf.DUMMYFUNCTION("""COMPUTED_VALUE"""),73.0)</f>
        <v>73</v>
      </c>
      <c r="F413" s="27" t="str">
        <f>IFERROR(__xludf.DUMMYFUNCTION("""COMPUTED_VALUE"""),"BLACK")</f>
        <v>BLACK</v>
      </c>
      <c r="G413" s="28" t="str">
        <f>IFERROR(__xludf.DUMMYFUNCTION("""COMPUTED_VALUE"""),"Uncle Sams Cider 2")</f>
        <v>Uncle Sams Cider 2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IFERROR(__xludf.DUMMYFUNCTION("""COMPUTED_VALUE"""),43659.9113692245)</f>
        <v>43659.91137</v>
      </c>
      <c r="D414" s="23">
        <f>IFERROR(__xludf.DUMMYFUNCTION("""COMPUTED_VALUE"""),1.033)</f>
        <v>1.033</v>
      </c>
      <c r="E414" s="24">
        <f>IFERROR(__xludf.DUMMYFUNCTION("""COMPUTED_VALUE"""),73.0)</f>
        <v>73</v>
      </c>
      <c r="F414" s="27" t="str">
        <f>IFERROR(__xludf.DUMMYFUNCTION("""COMPUTED_VALUE"""),"BLACK")</f>
        <v>BLACK</v>
      </c>
      <c r="G414" s="28" t="str">
        <f>IFERROR(__xludf.DUMMYFUNCTION("""COMPUTED_VALUE"""),"Uncle Sams Cider 2")</f>
        <v>Uncle Sams Cider 2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IFERROR(__xludf.DUMMYFUNCTION("""COMPUTED_VALUE"""),43659.9009243287)</f>
        <v>43659.90092</v>
      </c>
      <c r="D415" s="23">
        <f>IFERROR(__xludf.DUMMYFUNCTION("""COMPUTED_VALUE"""),1.034)</f>
        <v>1.034</v>
      </c>
      <c r="E415" s="24">
        <f>IFERROR(__xludf.DUMMYFUNCTION("""COMPUTED_VALUE"""),73.0)</f>
        <v>73</v>
      </c>
      <c r="F415" s="27" t="str">
        <f>IFERROR(__xludf.DUMMYFUNCTION("""COMPUTED_VALUE"""),"BLACK")</f>
        <v>BLACK</v>
      </c>
      <c r="G415" s="28" t="str">
        <f>IFERROR(__xludf.DUMMYFUNCTION("""COMPUTED_VALUE"""),"Uncle Sams Cider 2")</f>
        <v>Uncle Sams Cider 2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IFERROR(__xludf.DUMMYFUNCTION("""COMPUTED_VALUE"""),43659.8904802083)</f>
        <v>43659.89048</v>
      </c>
      <c r="D416" s="23">
        <f>IFERROR(__xludf.DUMMYFUNCTION("""COMPUTED_VALUE"""),1.033)</f>
        <v>1.033</v>
      </c>
      <c r="E416" s="24">
        <f>IFERROR(__xludf.DUMMYFUNCTION("""COMPUTED_VALUE"""),73.0)</f>
        <v>73</v>
      </c>
      <c r="F416" s="27" t="str">
        <f>IFERROR(__xludf.DUMMYFUNCTION("""COMPUTED_VALUE"""),"BLACK")</f>
        <v>BLACK</v>
      </c>
      <c r="G416" s="28" t="str">
        <f>IFERROR(__xludf.DUMMYFUNCTION("""COMPUTED_VALUE"""),"Uncle Sams Cider 2")</f>
        <v>Uncle Sams Cider 2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IFERROR(__xludf.DUMMYFUNCTION("""COMPUTED_VALUE"""),43659.8800590509)</f>
        <v>43659.88006</v>
      </c>
      <c r="D417" s="23">
        <f>IFERROR(__xludf.DUMMYFUNCTION("""COMPUTED_VALUE"""),1.034)</f>
        <v>1.034</v>
      </c>
      <c r="E417" s="24">
        <f>IFERROR(__xludf.DUMMYFUNCTION("""COMPUTED_VALUE"""),73.0)</f>
        <v>73</v>
      </c>
      <c r="F417" s="27" t="str">
        <f>IFERROR(__xludf.DUMMYFUNCTION("""COMPUTED_VALUE"""),"BLACK")</f>
        <v>BLACK</v>
      </c>
      <c r="G417" s="28" t="str">
        <f>IFERROR(__xludf.DUMMYFUNCTION("""COMPUTED_VALUE"""),"Uncle Sams Cider 2")</f>
        <v>Uncle Sams Cider 2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IFERROR(__xludf.DUMMYFUNCTION("""COMPUTED_VALUE"""),43659.8696391435)</f>
        <v>43659.86964</v>
      </c>
      <c r="D418" s="23">
        <f>IFERROR(__xludf.DUMMYFUNCTION("""COMPUTED_VALUE"""),1.029)</f>
        <v>1.029</v>
      </c>
      <c r="E418" s="24">
        <f>IFERROR(__xludf.DUMMYFUNCTION("""COMPUTED_VALUE"""),73.0)</f>
        <v>73</v>
      </c>
      <c r="F418" s="27" t="str">
        <f>IFERROR(__xludf.DUMMYFUNCTION("""COMPUTED_VALUE"""),"BLACK")</f>
        <v>BLACK</v>
      </c>
      <c r="G418" s="28" t="str">
        <f>IFERROR(__xludf.DUMMYFUNCTION("""COMPUTED_VALUE"""),"Uncle Sams Cider 2")</f>
        <v>Uncle Sams Cider 2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IFERROR(__xludf.DUMMYFUNCTION("""COMPUTED_VALUE"""),43659.8592157175)</f>
        <v>43659.85922</v>
      </c>
      <c r="D419" s="23">
        <f>IFERROR(__xludf.DUMMYFUNCTION("""COMPUTED_VALUE"""),1.031)</f>
        <v>1.031</v>
      </c>
      <c r="E419" s="24">
        <f>IFERROR(__xludf.DUMMYFUNCTION("""COMPUTED_VALUE"""),73.0)</f>
        <v>73</v>
      </c>
      <c r="F419" s="27" t="str">
        <f>IFERROR(__xludf.DUMMYFUNCTION("""COMPUTED_VALUE"""),"BLACK")</f>
        <v>BLACK</v>
      </c>
      <c r="G419" s="28" t="str">
        <f>IFERROR(__xludf.DUMMYFUNCTION("""COMPUTED_VALUE"""),"Uncle Sams Cider 2")</f>
        <v>Uncle Sams Cider 2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IFERROR(__xludf.DUMMYFUNCTION("""COMPUTED_VALUE"""),43659.8487935648)</f>
        <v>43659.84879</v>
      </c>
      <c r="D420" s="23">
        <f>IFERROR(__xludf.DUMMYFUNCTION("""COMPUTED_VALUE"""),1.035)</f>
        <v>1.035</v>
      </c>
      <c r="E420" s="24">
        <f>IFERROR(__xludf.DUMMYFUNCTION("""COMPUTED_VALUE"""),73.0)</f>
        <v>73</v>
      </c>
      <c r="F420" s="27" t="str">
        <f>IFERROR(__xludf.DUMMYFUNCTION("""COMPUTED_VALUE"""),"BLACK")</f>
        <v>BLACK</v>
      </c>
      <c r="G420" s="28" t="str">
        <f>IFERROR(__xludf.DUMMYFUNCTION("""COMPUTED_VALUE"""),"Uncle Sams Cider 2")</f>
        <v>Uncle Sams Cider 2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IFERROR(__xludf.DUMMYFUNCTION("""COMPUTED_VALUE"""),43659.8383715856)</f>
        <v>43659.83837</v>
      </c>
      <c r="D421" s="23">
        <f>IFERROR(__xludf.DUMMYFUNCTION("""COMPUTED_VALUE"""),1.034)</f>
        <v>1.034</v>
      </c>
      <c r="E421" s="24">
        <f>IFERROR(__xludf.DUMMYFUNCTION("""COMPUTED_VALUE"""),73.0)</f>
        <v>73</v>
      </c>
      <c r="F421" s="27" t="str">
        <f>IFERROR(__xludf.DUMMYFUNCTION("""COMPUTED_VALUE"""),"BLACK")</f>
        <v>BLACK</v>
      </c>
      <c r="G421" s="28" t="str">
        <f>IFERROR(__xludf.DUMMYFUNCTION("""COMPUTED_VALUE"""),"Uncle Sams Cider 2")</f>
        <v>Uncle Sams Cider 2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IFERROR(__xludf.DUMMYFUNCTION("""COMPUTED_VALUE"""),43659.8279372453)</f>
        <v>43659.82794</v>
      </c>
      <c r="D422" s="23">
        <f>IFERROR(__xludf.DUMMYFUNCTION("""COMPUTED_VALUE"""),1.034)</f>
        <v>1.034</v>
      </c>
      <c r="E422" s="24">
        <f>IFERROR(__xludf.DUMMYFUNCTION("""COMPUTED_VALUE"""),73.0)</f>
        <v>73</v>
      </c>
      <c r="F422" s="27" t="str">
        <f>IFERROR(__xludf.DUMMYFUNCTION("""COMPUTED_VALUE"""),"BLACK")</f>
        <v>BLACK</v>
      </c>
      <c r="G422" s="28" t="str">
        <f>IFERROR(__xludf.DUMMYFUNCTION("""COMPUTED_VALUE"""),"Uncle Sams Cider 2")</f>
        <v>Uncle Sams Cider 2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IFERROR(__xludf.DUMMYFUNCTION("""COMPUTED_VALUE"""),43659.8175142824)</f>
        <v>43659.81751</v>
      </c>
      <c r="D423" s="23">
        <f>IFERROR(__xludf.DUMMYFUNCTION("""COMPUTED_VALUE"""),1.036)</f>
        <v>1.036</v>
      </c>
      <c r="E423" s="24">
        <f>IFERROR(__xludf.DUMMYFUNCTION("""COMPUTED_VALUE"""),73.0)</f>
        <v>73</v>
      </c>
      <c r="F423" s="27" t="str">
        <f>IFERROR(__xludf.DUMMYFUNCTION("""COMPUTED_VALUE"""),"BLACK")</f>
        <v>BLACK</v>
      </c>
      <c r="G423" s="28" t="str">
        <f>IFERROR(__xludf.DUMMYFUNCTION("""COMPUTED_VALUE"""),"Uncle Sams Cider 2")</f>
        <v>Uncle Sams Cider 2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IFERROR(__xludf.DUMMYFUNCTION("""COMPUTED_VALUE"""),43659.8070948379)</f>
        <v>43659.80709</v>
      </c>
      <c r="D424" s="23">
        <f>IFERROR(__xludf.DUMMYFUNCTION("""COMPUTED_VALUE"""),1.034)</f>
        <v>1.034</v>
      </c>
      <c r="E424" s="24">
        <f>IFERROR(__xludf.DUMMYFUNCTION("""COMPUTED_VALUE"""),73.0)</f>
        <v>73</v>
      </c>
      <c r="F424" s="27" t="str">
        <f>IFERROR(__xludf.DUMMYFUNCTION("""COMPUTED_VALUE"""),"BLACK")</f>
        <v>BLACK</v>
      </c>
      <c r="G424" s="28" t="str">
        <f>IFERROR(__xludf.DUMMYFUNCTION("""COMPUTED_VALUE"""),"Uncle Sams Cider 2")</f>
        <v>Uncle Sams Cider 2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IFERROR(__xludf.DUMMYFUNCTION("""COMPUTED_VALUE"""),43659.7966621874)</f>
        <v>43659.79666</v>
      </c>
      <c r="D425" s="23">
        <f>IFERROR(__xludf.DUMMYFUNCTION("""COMPUTED_VALUE"""),1.036)</f>
        <v>1.036</v>
      </c>
      <c r="E425" s="24">
        <f>IFERROR(__xludf.DUMMYFUNCTION("""COMPUTED_VALUE"""),73.0)</f>
        <v>73</v>
      </c>
      <c r="F425" s="27" t="str">
        <f>IFERROR(__xludf.DUMMYFUNCTION("""COMPUTED_VALUE"""),"BLACK")</f>
        <v>BLACK</v>
      </c>
      <c r="G425" s="28" t="str">
        <f>IFERROR(__xludf.DUMMYFUNCTION("""COMPUTED_VALUE"""),"Uncle Sams Cider 2")</f>
        <v>Uncle Sams Cider 2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IFERROR(__xludf.DUMMYFUNCTION("""COMPUTED_VALUE"""),43659.7862208333)</f>
        <v>43659.78622</v>
      </c>
      <c r="D426" s="23">
        <f>IFERROR(__xludf.DUMMYFUNCTION("""COMPUTED_VALUE"""),1.035)</f>
        <v>1.035</v>
      </c>
      <c r="E426" s="24">
        <f>IFERROR(__xludf.DUMMYFUNCTION("""COMPUTED_VALUE"""),73.0)</f>
        <v>73</v>
      </c>
      <c r="F426" s="27" t="str">
        <f>IFERROR(__xludf.DUMMYFUNCTION("""COMPUTED_VALUE"""),"BLACK")</f>
        <v>BLACK</v>
      </c>
      <c r="G426" s="28" t="str">
        <f>IFERROR(__xludf.DUMMYFUNCTION("""COMPUTED_VALUE"""),"Uncle Sams Cider 2")</f>
        <v>Uncle Sams Cider 2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IFERROR(__xludf.DUMMYFUNCTION("""COMPUTED_VALUE"""),43659.7757985532)</f>
        <v>43659.7758</v>
      </c>
      <c r="D427" s="23">
        <f>IFERROR(__xludf.DUMMYFUNCTION("""COMPUTED_VALUE"""),1.037)</f>
        <v>1.037</v>
      </c>
      <c r="E427" s="24">
        <f>IFERROR(__xludf.DUMMYFUNCTION("""COMPUTED_VALUE"""),73.0)</f>
        <v>73</v>
      </c>
      <c r="F427" s="27" t="str">
        <f>IFERROR(__xludf.DUMMYFUNCTION("""COMPUTED_VALUE"""),"BLACK")</f>
        <v>BLACK</v>
      </c>
      <c r="G427" s="28" t="str">
        <f>IFERROR(__xludf.DUMMYFUNCTION("""COMPUTED_VALUE"""),"Uncle Sams Cider 2")</f>
        <v>Uncle Sams Cider 2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IFERROR(__xludf.DUMMYFUNCTION("""COMPUTED_VALUE"""),43659.7653546875)</f>
        <v>43659.76535</v>
      </c>
      <c r="D428" s="23">
        <f>IFERROR(__xludf.DUMMYFUNCTION("""COMPUTED_VALUE"""),1.033)</f>
        <v>1.033</v>
      </c>
      <c r="E428" s="24">
        <f>IFERROR(__xludf.DUMMYFUNCTION("""COMPUTED_VALUE"""),73.0)</f>
        <v>73</v>
      </c>
      <c r="F428" s="27" t="str">
        <f>IFERROR(__xludf.DUMMYFUNCTION("""COMPUTED_VALUE"""),"BLACK")</f>
        <v>BLACK</v>
      </c>
      <c r="G428" s="28" t="str">
        <f>IFERROR(__xludf.DUMMYFUNCTION("""COMPUTED_VALUE"""),"Uncle Sams Cider 2")</f>
        <v>Uncle Sams Cider 2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IFERROR(__xludf.DUMMYFUNCTION("""COMPUTED_VALUE"""),43659.7549342013)</f>
        <v>43659.75493</v>
      </c>
      <c r="D429" s="23">
        <f>IFERROR(__xludf.DUMMYFUNCTION("""COMPUTED_VALUE"""),1.034)</f>
        <v>1.034</v>
      </c>
      <c r="E429" s="24">
        <f>IFERROR(__xludf.DUMMYFUNCTION("""COMPUTED_VALUE"""),73.0)</f>
        <v>73</v>
      </c>
      <c r="F429" s="27" t="str">
        <f>IFERROR(__xludf.DUMMYFUNCTION("""COMPUTED_VALUE"""),"BLACK")</f>
        <v>BLACK</v>
      </c>
      <c r="G429" s="28" t="str">
        <f>IFERROR(__xludf.DUMMYFUNCTION("""COMPUTED_VALUE"""),"Uncle Sams Cider 2")</f>
        <v>Uncle Sams Cider 2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IFERROR(__xludf.DUMMYFUNCTION("""COMPUTED_VALUE"""),43659.7445113888)</f>
        <v>43659.74451</v>
      </c>
      <c r="D430" s="23">
        <f>IFERROR(__xludf.DUMMYFUNCTION("""COMPUTED_VALUE"""),1.033)</f>
        <v>1.033</v>
      </c>
      <c r="E430" s="24">
        <f>IFERROR(__xludf.DUMMYFUNCTION("""COMPUTED_VALUE"""),73.0)</f>
        <v>73</v>
      </c>
      <c r="F430" s="27" t="str">
        <f>IFERROR(__xludf.DUMMYFUNCTION("""COMPUTED_VALUE"""),"BLACK")</f>
        <v>BLACK</v>
      </c>
      <c r="G430" s="28" t="str">
        <f>IFERROR(__xludf.DUMMYFUNCTION("""COMPUTED_VALUE"""),"Uncle Sams Cider 2")</f>
        <v>Uncle Sams Cider 2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IFERROR(__xludf.DUMMYFUNCTION("""COMPUTED_VALUE"""),43659.7340898032)</f>
        <v>43659.73409</v>
      </c>
      <c r="D431" s="23">
        <f>IFERROR(__xludf.DUMMYFUNCTION("""COMPUTED_VALUE"""),1.035)</f>
        <v>1.035</v>
      </c>
      <c r="E431" s="24">
        <f>IFERROR(__xludf.DUMMYFUNCTION("""COMPUTED_VALUE"""),73.0)</f>
        <v>73</v>
      </c>
      <c r="F431" s="27" t="str">
        <f>IFERROR(__xludf.DUMMYFUNCTION("""COMPUTED_VALUE"""),"BLACK")</f>
        <v>BLACK</v>
      </c>
      <c r="G431" s="28" t="str">
        <f>IFERROR(__xludf.DUMMYFUNCTION("""COMPUTED_VALUE"""),"Uncle Sams Cider 2")</f>
        <v>Uncle Sams Cider 2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IFERROR(__xludf.DUMMYFUNCTION("""COMPUTED_VALUE"""),43659.7236681828)</f>
        <v>43659.72367</v>
      </c>
      <c r="D432" s="23">
        <f>IFERROR(__xludf.DUMMYFUNCTION("""COMPUTED_VALUE"""),1.034)</f>
        <v>1.034</v>
      </c>
      <c r="E432" s="24">
        <f>IFERROR(__xludf.DUMMYFUNCTION("""COMPUTED_VALUE"""),73.0)</f>
        <v>73</v>
      </c>
      <c r="F432" s="27" t="str">
        <f>IFERROR(__xludf.DUMMYFUNCTION("""COMPUTED_VALUE"""),"BLACK")</f>
        <v>BLACK</v>
      </c>
      <c r="G432" s="28" t="str">
        <f>IFERROR(__xludf.DUMMYFUNCTION("""COMPUTED_VALUE"""),"Uncle Sams Cider 2")</f>
        <v>Uncle Sams Cider 2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IFERROR(__xludf.DUMMYFUNCTION("""COMPUTED_VALUE"""),43659.7132455439)</f>
        <v>43659.71325</v>
      </c>
      <c r="D433" s="23">
        <f>IFERROR(__xludf.DUMMYFUNCTION("""COMPUTED_VALUE"""),1.039)</f>
        <v>1.039</v>
      </c>
      <c r="E433" s="24">
        <f>IFERROR(__xludf.DUMMYFUNCTION("""COMPUTED_VALUE"""),73.0)</f>
        <v>73</v>
      </c>
      <c r="F433" s="27" t="str">
        <f>IFERROR(__xludf.DUMMYFUNCTION("""COMPUTED_VALUE"""),"BLACK")</f>
        <v>BLACK</v>
      </c>
      <c r="G433" s="28" t="str">
        <f>IFERROR(__xludf.DUMMYFUNCTION("""COMPUTED_VALUE"""),"Uncle Sams Cider 2")</f>
        <v>Uncle Sams Cider 2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IFERROR(__xludf.DUMMYFUNCTION("""COMPUTED_VALUE"""),43659.7028231018)</f>
        <v>43659.70282</v>
      </c>
      <c r="D434" s="23">
        <f>IFERROR(__xludf.DUMMYFUNCTION("""COMPUTED_VALUE"""),1.038)</f>
        <v>1.038</v>
      </c>
      <c r="E434" s="24">
        <f>IFERROR(__xludf.DUMMYFUNCTION("""COMPUTED_VALUE"""),73.0)</f>
        <v>73</v>
      </c>
      <c r="F434" s="27" t="str">
        <f>IFERROR(__xludf.DUMMYFUNCTION("""COMPUTED_VALUE"""),"BLACK")</f>
        <v>BLACK</v>
      </c>
      <c r="G434" s="28" t="str">
        <f>IFERROR(__xludf.DUMMYFUNCTION("""COMPUTED_VALUE"""),"Uncle Sams Cider 2")</f>
        <v>Uncle Sams Cider 2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IFERROR(__xludf.DUMMYFUNCTION("""COMPUTED_VALUE"""),43659.6924010416)</f>
        <v>43659.6924</v>
      </c>
      <c r="D435" s="23">
        <f>IFERROR(__xludf.DUMMYFUNCTION("""COMPUTED_VALUE"""),1.033)</f>
        <v>1.033</v>
      </c>
      <c r="E435" s="24">
        <f>IFERROR(__xludf.DUMMYFUNCTION("""COMPUTED_VALUE"""),73.0)</f>
        <v>73</v>
      </c>
      <c r="F435" s="27" t="str">
        <f>IFERROR(__xludf.DUMMYFUNCTION("""COMPUTED_VALUE"""),"BLACK")</f>
        <v>BLACK</v>
      </c>
      <c r="G435" s="28" t="str">
        <f>IFERROR(__xludf.DUMMYFUNCTION("""COMPUTED_VALUE"""),"Uncle Sams Cider 2")</f>
        <v>Uncle Sams Cider 2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IFERROR(__xludf.DUMMYFUNCTION("""COMPUTED_VALUE"""),43659.6819790972)</f>
        <v>43659.68198</v>
      </c>
      <c r="D436" s="23">
        <f>IFERROR(__xludf.DUMMYFUNCTION("""COMPUTED_VALUE"""),1.036)</f>
        <v>1.036</v>
      </c>
      <c r="E436" s="24">
        <f>IFERROR(__xludf.DUMMYFUNCTION("""COMPUTED_VALUE"""),73.0)</f>
        <v>73</v>
      </c>
      <c r="F436" s="27" t="str">
        <f>IFERROR(__xludf.DUMMYFUNCTION("""COMPUTED_VALUE"""),"BLACK")</f>
        <v>BLACK</v>
      </c>
      <c r="G436" s="28" t="str">
        <f>IFERROR(__xludf.DUMMYFUNCTION("""COMPUTED_VALUE"""),"Uncle Sams Cider 2")</f>
        <v>Uncle Sams Cider 2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IFERROR(__xludf.DUMMYFUNCTION("""COMPUTED_VALUE"""),43659.6715446064)</f>
        <v>43659.67154</v>
      </c>
      <c r="D437" s="23">
        <f>IFERROR(__xludf.DUMMYFUNCTION("""COMPUTED_VALUE"""),1.038)</f>
        <v>1.038</v>
      </c>
      <c r="E437" s="24">
        <f>IFERROR(__xludf.DUMMYFUNCTION("""COMPUTED_VALUE"""),73.0)</f>
        <v>73</v>
      </c>
      <c r="F437" s="27" t="str">
        <f>IFERROR(__xludf.DUMMYFUNCTION("""COMPUTED_VALUE"""),"BLACK")</f>
        <v>BLACK</v>
      </c>
      <c r="G437" s="28" t="str">
        <f>IFERROR(__xludf.DUMMYFUNCTION("""COMPUTED_VALUE"""),"Uncle Sams Cider 2")</f>
        <v>Uncle Sams Cider 2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IFERROR(__xludf.DUMMYFUNCTION("""COMPUTED_VALUE"""),43659.6610876967)</f>
        <v>43659.66109</v>
      </c>
      <c r="D438" s="23">
        <f>IFERROR(__xludf.DUMMYFUNCTION("""COMPUTED_VALUE"""),1.038)</f>
        <v>1.038</v>
      </c>
      <c r="E438" s="24">
        <f>IFERROR(__xludf.DUMMYFUNCTION("""COMPUTED_VALUE"""),73.0)</f>
        <v>73</v>
      </c>
      <c r="F438" s="27" t="str">
        <f>IFERROR(__xludf.DUMMYFUNCTION("""COMPUTED_VALUE"""),"BLACK")</f>
        <v>BLACK</v>
      </c>
      <c r="G438" s="28" t="str">
        <f>IFERROR(__xludf.DUMMYFUNCTION("""COMPUTED_VALUE"""),"Uncle Sams Cider 2")</f>
        <v>Uncle Sams Cider 2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IFERROR(__xludf.DUMMYFUNCTION("""COMPUTED_VALUE"""),43659.6506314814)</f>
        <v>43659.65063</v>
      </c>
      <c r="D439" s="23">
        <f>IFERROR(__xludf.DUMMYFUNCTION("""COMPUTED_VALUE"""),1.035)</f>
        <v>1.035</v>
      </c>
      <c r="E439" s="24">
        <f>IFERROR(__xludf.DUMMYFUNCTION("""COMPUTED_VALUE"""),73.0)</f>
        <v>73</v>
      </c>
      <c r="F439" s="27" t="str">
        <f>IFERROR(__xludf.DUMMYFUNCTION("""COMPUTED_VALUE"""),"BLACK")</f>
        <v>BLACK</v>
      </c>
      <c r="G439" s="28" t="str">
        <f>IFERROR(__xludf.DUMMYFUNCTION("""COMPUTED_VALUE"""),"Uncle Sams Cider 2")</f>
        <v>Uncle Sams Cider 2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IFERROR(__xludf.DUMMYFUNCTION("""COMPUTED_VALUE"""),43659.6402093518)</f>
        <v>43659.64021</v>
      </c>
      <c r="D440" s="23">
        <f>IFERROR(__xludf.DUMMYFUNCTION("""COMPUTED_VALUE"""),1.036)</f>
        <v>1.036</v>
      </c>
      <c r="E440" s="24">
        <f>IFERROR(__xludf.DUMMYFUNCTION("""COMPUTED_VALUE"""),73.0)</f>
        <v>73</v>
      </c>
      <c r="F440" s="27" t="str">
        <f>IFERROR(__xludf.DUMMYFUNCTION("""COMPUTED_VALUE"""),"BLACK")</f>
        <v>BLACK</v>
      </c>
      <c r="G440" s="28" t="str">
        <f>IFERROR(__xludf.DUMMYFUNCTION("""COMPUTED_VALUE"""),"Uncle Sams Cider 2")</f>
        <v>Uncle Sams Cider 2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IFERROR(__xludf.DUMMYFUNCTION("""COMPUTED_VALUE"""),43659.629765)</f>
        <v>43659.62977</v>
      </c>
      <c r="D441" s="23">
        <f>IFERROR(__xludf.DUMMYFUNCTION("""COMPUTED_VALUE"""),1.037)</f>
        <v>1.037</v>
      </c>
      <c r="E441" s="24">
        <f>IFERROR(__xludf.DUMMYFUNCTION("""COMPUTED_VALUE"""),73.0)</f>
        <v>73</v>
      </c>
      <c r="F441" s="27" t="str">
        <f>IFERROR(__xludf.DUMMYFUNCTION("""COMPUTED_VALUE"""),"BLACK")</f>
        <v>BLACK</v>
      </c>
      <c r="G441" s="28" t="str">
        <f>IFERROR(__xludf.DUMMYFUNCTION("""COMPUTED_VALUE"""),"Uncle Sams Cider 2")</f>
        <v>Uncle Sams Cider 2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IFERROR(__xludf.DUMMYFUNCTION("""COMPUTED_VALUE"""),43659.6193342245)</f>
        <v>43659.61933</v>
      </c>
      <c r="D442" s="23">
        <f>IFERROR(__xludf.DUMMYFUNCTION("""COMPUTED_VALUE"""),1.035)</f>
        <v>1.035</v>
      </c>
      <c r="E442" s="24">
        <f>IFERROR(__xludf.DUMMYFUNCTION("""COMPUTED_VALUE"""),73.0)</f>
        <v>73</v>
      </c>
      <c r="F442" s="27" t="str">
        <f>IFERROR(__xludf.DUMMYFUNCTION("""COMPUTED_VALUE"""),"BLACK")</f>
        <v>BLACK</v>
      </c>
      <c r="G442" s="28" t="str">
        <f>IFERROR(__xludf.DUMMYFUNCTION("""COMPUTED_VALUE"""),"Uncle Sams Cider 2")</f>
        <v>Uncle Sams Cider 2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IFERROR(__xludf.DUMMYFUNCTION("""COMPUTED_VALUE"""),43659.6088768865)</f>
        <v>43659.60888</v>
      </c>
      <c r="D443" s="23">
        <f>IFERROR(__xludf.DUMMYFUNCTION("""COMPUTED_VALUE"""),1.038)</f>
        <v>1.038</v>
      </c>
      <c r="E443" s="24">
        <f>IFERROR(__xludf.DUMMYFUNCTION("""COMPUTED_VALUE"""),73.0)</f>
        <v>73</v>
      </c>
      <c r="F443" s="27" t="str">
        <f>IFERROR(__xludf.DUMMYFUNCTION("""COMPUTED_VALUE"""),"BLACK")</f>
        <v>BLACK</v>
      </c>
      <c r="G443" s="28" t="str">
        <f>IFERROR(__xludf.DUMMYFUNCTION("""COMPUTED_VALUE"""),"Uncle Sams Cider 2")</f>
        <v>Uncle Sams Cider 2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IFERROR(__xludf.DUMMYFUNCTION("""COMPUTED_VALUE"""),43659.5984409374)</f>
        <v>43659.59844</v>
      </c>
      <c r="D444" s="23">
        <f>IFERROR(__xludf.DUMMYFUNCTION("""COMPUTED_VALUE"""),1.037)</f>
        <v>1.037</v>
      </c>
      <c r="E444" s="24">
        <f>IFERROR(__xludf.DUMMYFUNCTION("""COMPUTED_VALUE"""),73.0)</f>
        <v>73</v>
      </c>
      <c r="F444" s="27" t="str">
        <f>IFERROR(__xludf.DUMMYFUNCTION("""COMPUTED_VALUE"""),"BLACK")</f>
        <v>BLACK</v>
      </c>
      <c r="G444" s="28" t="str">
        <f>IFERROR(__xludf.DUMMYFUNCTION("""COMPUTED_VALUE"""),"Uncle Sams Cider 2")</f>
        <v>Uncle Sams Cider 2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IFERROR(__xludf.DUMMYFUNCTION("""COMPUTED_VALUE"""),43659.5880081713)</f>
        <v>43659.58801</v>
      </c>
      <c r="D445" s="23">
        <f>IFERROR(__xludf.DUMMYFUNCTION("""COMPUTED_VALUE"""),1.035)</f>
        <v>1.035</v>
      </c>
      <c r="E445" s="24">
        <f>IFERROR(__xludf.DUMMYFUNCTION("""COMPUTED_VALUE"""),73.0)</f>
        <v>73</v>
      </c>
      <c r="F445" s="27" t="str">
        <f>IFERROR(__xludf.DUMMYFUNCTION("""COMPUTED_VALUE"""),"BLACK")</f>
        <v>BLACK</v>
      </c>
      <c r="G445" s="28" t="str">
        <f>IFERROR(__xludf.DUMMYFUNCTION("""COMPUTED_VALUE"""),"Uncle Sams Cider 2")</f>
        <v>Uncle Sams Cider 2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IFERROR(__xludf.DUMMYFUNCTION("""COMPUTED_VALUE"""),43659.5775882638)</f>
        <v>43659.57759</v>
      </c>
      <c r="D446" s="23">
        <f>IFERROR(__xludf.DUMMYFUNCTION("""COMPUTED_VALUE"""),1.036)</f>
        <v>1.036</v>
      </c>
      <c r="E446" s="24">
        <f>IFERROR(__xludf.DUMMYFUNCTION("""COMPUTED_VALUE"""),73.0)</f>
        <v>73</v>
      </c>
      <c r="F446" s="27" t="str">
        <f>IFERROR(__xludf.DUMMYFUNCTION("""COMPUTED_VALUE"""),"BLACK")</f>
        <v>BLACK</v>
      </c>
      <c r="G446" s="28" t="str">
        <f>IFERROR(__xludf.DUMMYFUNCTION("""COMPUTED_VALUE"""),"Uncle Sams Cider 2")</f>
        <v>Uncle Sams Cider 2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IFERROR(__xludf.DUMMYFUNCTION("""COMPUTED_VALUE"""),43659.5671677777)</f>
        <v>43659.56717</v>
      </c>
      <c r="D447" s="23">
        <f>IFERROR(__xludf.DUMMYFUNCTION("""COMPUTED_VALUE"""),1.039)</f>
        <v>1.039</v>
      </c>
      <c r="E447" s="24">
        <f>IFERROR(__xludf.DUMMYFUNCTION("""COMPUTED_VALUE"""),73.0)</f>
        <v>73</v>
      </c>
      <c r="F447" s="27" t="str">
        <f>IFERROR(__xludf.DUMMYFUNCTION("""COMPUTED_VALUE"""),"BLACK")</f>
        <v>BLACK</v>
      </c>
      <c r="G447" s="28" t="str">
        <f>IFERROR(__xludf.DUMMYFUNCTION("""COMPUTED_VALUE"""),"Uncle Sams Cider 2")</f>
        <v>Uncle Sams Cider 2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IFERROR(__xludf.DUMMYFUNCTION("""COMPUTED_VALUE"""),43659.5567350115)</f>
        <v>43659.55674</v>
      </c>
      <c r="D448" s="23">
        <f>IFERROR(__xludf.DUMMYFUNCTION("""COMPUTED_VALUE"""),1.037)</f>
        <v>1.037</v>
      </c>
      <c r="E448" s="24">
        <f>IFERROR(__xludf.DUMMYFUNCTION("""COMPUTED_VALUE"""),73.0)</f>
        <v>73</v>
      </c>
      <c r="F448" s="27" t="str">
        <f>IFERROR(__xludf.DUMMYFUNCTION("""COMPUTED_VALUE"""),"BLACK")</f>
        <v>BLACK</v>
      </c>
      <c r="G448" s="28" t="str">
        <f>IFERROR(__xludf.DUMMYFUNCTION("""COMPUTED_VALUE"""),"Uncle Sams Cider 2")</f>
        <v>Uncle Sams Cider 2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IFERROR(__xludf.DUMMYFUNCTION("""COMPUTED_VALUE"""),43659.5462917013)</f>
        <v>43659.54629</v>
      </c>
      <c r="D449" s="23">
        <f>IFERROR(__xludf.DUMMYFUNCTION("""COMPUTED_VALUE"""),1.035)</f>
        <v>1.035</v>
      </c>
      <c r="E449" s="24">
        <f>IFERROR(__xludf.DUMMYFUNCTION("""COMPUTED_VALUE"""),73.0)</f>
        <v>73</v>
      </c>
      <c r="F449" s="27" t="str">
        <f>IFERROR(__xludf.DUMMYFUNCTION("""COMPUTED_VALUE"""),"BLACK")</f>
        <v>BLACK</v>
      </c>
      <c r="G449" s="28" t="str">
        <f>IFERROR(__xludf.DUMMYFUNCTION("""COMPUTED_VALUE"""),"Uncle Sams Cider 2")</f>
        <v>Uncle Sams Cider 2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IFERROR(__xludf.DUMMYFUNCTION("""COMPUTED_VALUE"""),43659.5358355208)</f>
        <v>43659.53584</v>
      </c>
      <c r="D450" s="23">
        <f>IFERROR(__xludf.DUMMYFUNCTION("""COMPUTED_VALUE"""),1.036)</f>
        <v>1.036</v>
      </c>
      <c r="E450" s="24">
        <f>IFERROR(__xludf.DUMMYFUNCTION("""COMPUTED_VALUE"""),73.0)</f>
        <v>73</v>
      </c>
      <c r="F450" s="27" t="str">
        <f>IFERROR(__xludf.DUMMYFUNCTION("""COMPUTED_VALUE"""),"BLACK")</f>
        <v>BLACK</v>
      </c>
      <c r="G450" s="28" t="str">
        <f>IFERROR(__xludf.DUMMYFUNCTION("""COMPUTED_VALUE"""),"Uncle Sams Cider 2")</f>
        <v>Uncle Sams Cider 2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IFERROR(__xludf.DUMMYFUNCTION("""COMPUTED_VALUE"""),43659.5254142939)</f>
        <v>43659.52541</v>
      </c>
      <c r="D451" s="23">
        <f>IFERROR(__xludf.DUMMYFUNCTION("""COMPUTED_VALUE"""),1.038)</f>
        <v>1.038</v>
      </c>
      <c r="E451" s="24">
        <f>IFERROR(__xludf.DUMMYFUNCTION("""COMPUTED_VALUE"""),73.0)</f>
        <v>73</v>
      </c>
      <c r="F451" s="27" t="str">
        <f>IFERROR(__xludf.DUMMYFUNCTION("""COMPUTED_VALUE"""),"BLACK")</f>
        <v>BLACK</v>
      </c>
      <c r="G451" s="28" t="str">
        <f>IFERROR(__xludf.DUMMYFUNCTION("""COMPUTED_VALUE"""),"Uncle Sams Cider 2")</f>
        <v>Uncle Sams Cider 2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IFERROR(__xludf.DUMMYFUNCTION("""COMPUTED_VALUE"""),43659.5149830787)</f>
        <v>43659.51498</v>
      </c>
      <c r="D452" s="23">
        <f>IFERROR(__xludf.DUMMYFUNCTION("""COMPUTED_VALUE"""),1.038)</f>
        <v>1.038</v>
      </c>
      <c r="E452" s="24">
        <f>IFERROR(__xludf.DUMMYFUNCTION("""COMPUTED_VALUE"""),73.0)</f>
        <v>73</v>
      </c>
      <c r="F452" s="27" t="str">
        <f>IFERROR(__xludf.DUMMYFUNCTION("""COMPUTED_VALUE"""),"BLACK")</f>
        <v>BLACK</v>
      </c>
      <c r="G452" s="28" t="str">
        <f>IFERROR(__xludf.DUMMYFUNCTION("""COMPUTED_VALUE"""),"Uncle Sams Cider 2")</f>
        <v>Uncle Sams Cider 2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IFERROR(__xludf.DUMMYFUNCTION("""COMPUTED_VALUE"""),43659.5045624884)</f>
        <v>43659.50456</v>
      </c>
      <c r="D453" s="23">
        <f>IFERROR(__xludf.DUMMYFUNCTION("""COMPUTED_VALUE"""),1.038)</f>
        <v>1.038</v>
      </c>
      <c r="E453" s="24">
        <f>IFERROR(__xludf.DUMMYFUNCTION("""COMPUTED_VALUE"""),73.0)</f>
        <v>73</v>
      </c>
      <c r="F453" s="27" t="str">
        <f>IFERROR(__xludf.DUMMYFUNCTION("""COMPUTED_VALUE"""),"BLACK")</f>
        <v>BLACK</v>
      </c>
      <c r="G453" s="28" t="str">
        <f>IFERROR(__xludf.DUMMYFUNCTION("""COMPUTED_VALUE"""),"Uncle Sams Cider 2")</f>
        <v>Uncle Sams Cider 2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IFERROR(__xludf.DUMMYFUNCTION("""COMPUTED_VALUE"""),43659.4941423148)</f>
        <v>43659.49414</v>
      </c>
      <c r="D454" s="23">
        <f>IFERROR(__xludf.DUMMYFUNCTION("""COMPUTED_VALUE"""),1.038)</f>
        <v>1.038</v>
      </c>
      <c r="E454" s="24">
        <f>IFERROR(__xludf.DUMMYFUNCTION("""COMPUTED_VALUE"""),73.0)</f>
        <v>73</v>
      </c>
      <c r="F454" s="27" t="str">
        <f>IFERROR(__xludf.DUMMYFUNCTION("""COMPUTED_VALUE"""),"BLACK")</f>
        <v>BLACK</v>
      </c>
      <c r="G454" s="28" t="str">
        <f>IFERROR(__xludf.DUMMYFUNCTION("""COMPUTED_VALUE"""),"Uncle Sams Cider 2")</f>
        <v>Uncle Sams Cider 2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IFERROR(__xludf.DUMMYFUNCTION("""COMPUTED_VALUE"""),43659.4837100463)</f>
        <v>43659.48371</v>
      </c>
      <c r="D455" s="23">
        <f>IFERROR(__xludf.DUMMYFUNCTION("""COMPUTED_VALUE"""),1.038)</f>
        <v>1.038</v>
      </c>
      <c r="E455" s="24">
        <f>IFERROR(__xludf.DUMMYFUNCTION("""COMPUTED_VALUE"""),73.0)</f>
        <v>73</v>
      </c>
      <c r="F455" s="27" t="str">
        <f>IFERROR(__xludf.DUMMYFUNCTION("""COMPUTED_VALUE"""),"BLACK")</f>
        <v>BLACK</v>
      </c>
      <c r="G455" s="28" t="str">
        <f>IFERROR(__xludf.DUMMYFUNCTION("""COMPUTED_VALUE"""),"Uncle Sams Cider 2")</f>
        <v>Uncle Sams Cider 2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IFERROR(__xludf.DUMMYFUNCTION("""COMPUTED_VALUE"""),43659.4732881481)</f>
        <v>43659.47329</v>
      </c>
      <c r="D456" s="23">
        <f>IFERROR(__xludf.DUMMYFUNCTION("""COMPUTED_VALUE"""),1.039)</f>
        <v>1.039</v>
      </c>
      <c r="E456" s="24">
        <f>IFERROR(__xludf.DUMMYFUNCTION("""COMPUTED_VALUE"""),73.0)</f>
        <v>73</v>
      </c>
      <c r="F456" s="27" t="str">
        <f>IFERROR(__xludf.DUMMYFUNCTION("""COMPUTED_VALUE"""),"BLACK")</f>
        <v>BLACK</v>
      </c>
      <c r="G456" s="28" t="str">
        <f>IFERROR(__xludf.DUMMYFUNCTION("""COMPUTED_VALUE"""),"Uncle Sams Cider 2")</f>
        <v>Uncle Sams Cider 2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IFERROR(__xludf.DUMMYFUNCTION("""COMPUTED_VALUE"""),43659.4628682638)</f>
        <v>43659.46287</v>
      </c>
      <c r="D457" s="23">
        <f>IFERROR(__xludf.DUMMYFUNCTION("""COMPUTED_VALUE"""),1.038)</f>
        <v>1.038</v>
      </c>
      <c r="E457" s="24">
        <f>IFERROR(__xludf.DUMMYFUNCTION("""COMPUTED_VALUE"""),73.0)</f>
        <v>73</v>
      </c>
      <c r="F457" s="27" t="str">
        <f>IFERROR(__xludf.DUMMYFUNCTION("""COMPUTED_VALUE"""),"BLACK")</f>
        <v>BLACK</v>
      </c>
      <c r="G457" s="28" t="str">
        <f>IFERROR(__xludf.DUMMYFUNCTION("""COMPUTED_VALUE"""),"Uncle Sams Cider 2")</f>
        <v>Uncle Sams Cider 2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IFERROR(__xludf.DUMMYFUNCTION("""COMPUTED_VALUE"""),43659.4524351388)</f>
        <v>43659.45244</v>
      </c>
      <c r="D458" s="23">
        <f>IFERROR(__xludf.DUMMYFUNCTION("""COMPUTED_VALUE"""),1.038)</f>
        <v>1.038</v>
      </c>
      <c r="E458" s="24">
        <f>IFERROR(__xludf.DUMMYFUNCTION("""COMPUTED_VALUE"""),73.0)</f>
        <v>73</v>
      </c>
      <c r="F458" s="27" t="str">
        <f>IFERROR(__xludf.DUMMYFUNCTION("""COMPUTED_VALUE"""),"BLACK")</f>
        <v>BLACK</v>
      </c>
      <c r="G458" s="28" t="str">
        <f>IFERROR(__xludf.DUMMYFUNCTION("""COMPUTED_VALUE"""),"Uncle Sams Cider 2")</f>
        <v>Uncle Sams Cider 2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IFERROR(__xludf.DUMMYFUNCTION("""COMPUTED_VALUE"""),43659.4420032754)</f>
        <v>43659.442</v>
      </c>
      <c r="D459" s="23">
        <f>IFERROR(__xludf.DUMMYFUNCTION("""COMPUTED_VALUE"""),1.038)</f>
        <v>1.038</v>
      </c>
      <c r="E459" s="24">
        <f>IFERROR(__xludf.DUMMYFUNCTION("""COMPUTED_VALUE"""),73.0)</f>
        <v>73</v>
      </c>
      <c r="F459" s="27" t="str">
        <f>IFERROR(__xludf.DUMMYFUNCTION("""COMPUTED_VALUE"""),"BLACK")</f>
        <v>BLACK</v>
      </c>
      <c r="G459" s="28" t="str">
        <f>IFERROR(__xludf.DUMMYFUNCTION("""COMPUTED_VALUE"""),"Uncle Sams Cider 2")</f>
        <v>Uncle Sams Cider 2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IFERROR(__xludf.DUMMYFUNCTION("""COMPUTED_VALUE"""),43659.4315703356)</f>
        <v>43659.43157</v>
      </c>
      <c r="D460" s="23">
        <f>IFERROR(__xludf.DUMMYFUNCTION("""COMPUTED_VALUE"""),1.04)</f>
        <v>1.04</v>
      </c>
      <c r="E460" s="24">
        <f>IFERROR(__xludf.DUMMYFUNCTION("""COMPUTED_VALUE"""),73.0)</f>
        <v>73</v>
      </c>
      <c r="F460" s="27" t="str">
        <f>IFERROR(__xludf.DUMMYFUNCTION("""COMPUTED_VALUE"""),"BLACK")</f>
        <v>BLACK</v>
      </c>
      <c r="G460" s="28" t="str">
        <f>IFERROR(__xludf.DUMMYFUNCTION("""COMPUTED_VALUE"""),"Uncle Sams Cider 2")</f>
        <v>Uncle Sams Cider 2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IFERROR(__xludf.DUMMYFUNCTION("""COMPUTED_VALUE"""),43659.4211492013)</f>
        <v>43659.42115</v>
      </c>
      <c r="D461" s="23">
        <f>IFERROR(__xludf.DUMMYFUNCTION("""COMPUTED_VALUE"""),1.037)</f>
        <v>1.037</v>
      </c>
      <c r="E461" s="24">
        <f>IFERROR(__xludf.DUMMYFUNCTION("""COMPUTED_VALUE"""),72.0)</f>
        <v>72</v>
      </c>
      <c r="F461" s="27" t="str">
        <f>IFERROR(__xludf.DUMMYFUNCTION("""COMPUTED_VALUE"""),"BLACK")</f>
        <v>BLACK</v>
      </c>
      <c r="G461" s="28" t="str">
        <f>IFERROR(__xludf.DUMMYFUNCTION("""COMPUTED_VALUE"""),"Uncle Sams Cider 2")</f>
        <v>Uncle Sams Cider 2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IFERROR(__xludf.DUMMYFUNCTION("""COMPUTED_VALUE"""),43659.410716875)</f>
        <v>43659.41072</v>
      </c>
      <c r="D462" s="23">
        <f>IFERROR(__xludf.DUMMYFUNCTION("""COMPUTED_VALUE"""),1.039)</f>
        <v>1.039</v>
      </c>
      <c r="E462" s="24">
        <f>IFERROR(__xludf.DUMMYFUNCTION("""COMPUTED_VALUE"""),73.0)</f>
        <v>73</v>
      </c>
      <c r="F462" s="27" t="str">
        <f>IFERROR(__xludf.DUMMYFUNCTION("""COMPUTED_VALUE"""),"BLACK")</f>
        <v>BLACK</v>
      </c>
      <c r="G462" s="28" t="str">
        <f>IFERROR(__xludf.DUMMYFUNCTION("""COMPUTED_VALUE"""),"Uncle Sams Cider 2")</f>
        <v>Uncle Sams Cider 2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IFERROR(__xludf.DUMMYFUNCTION("""COMPUTED_VALUE"""),43659.4002946527)</f>
        <v>43659.40029</v>
      </c>
      <c r="D463" s="23">
        <f>IFERROR(__xludf.DUMMYFUNCTION("""COMPUTED_VALUE"""),1.04)</f>
        <v>1.04</v>
      </c>
      <c r="E463" s="24">
        <f>IFERROR(__xludf.DUMMYFUNCTION("""COMPUTED_VALUE"""),73.0)</f>
        <v>73</v>
      </c>
      <c r="F463" s="27" t="str">
        <f>IFERROR(__xludf.DUMMYFUNCTION("""COMPUTED_VALUE"""),"BLACK")</f>
        <v>BLACK</v>
      </c>
      <c r="G463" s="28" t="str">
        <f>IFERROR(__xludf.DUMMYFUNCTION("""COMPUTED_VALUE"""),"Uncle Sams Cider 2")</f>
        <v>Uncle Sams Cider 2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IFERROR(__xludf.DUMMYFUNCTION("""COMPUTED_VALUE"""),43659.3898712615)</f>
        <v>43659.38987</v>
      </c>
      <c r="D464" s="23">
        <f>IFERROR(__xludf.DUMMYFUNCTION("""COMPUTED_VALUE"""),1.04)</f>
        <v>1.04</v>
      </c>
      <c r="E464" s="24">
        <f>IFERROR(__xludf.DUMMYFUNCTION("""COMPUTED_VALUE"""),73.0)</f>
        <v>73</v>
      </c>
      <c r="F464" s="27" t="str">
        <f>IFERROR(__xludf.DUMMYFUNCTION("""COMPUTED_VALUE"""),"BLACK")</f>
        <v>BLACK</v>
      </c>
      <c r="G464" s="28" t="str">
        <f>IFERROR(__xludf.DUMMYFUNCTION("""COMPUTED_VALUE"""),"Uncle Sams Cider 2")</f>
        <v>Uncle Sams Cider 2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IFERROR(__xludf.DUMMYFUNCTION("""COMPUTED_VALUE"""),43659.3794518634)</f>
        <v>43659.37945</v>
      </c>
      <c r="D465" s="23">
        <f>IFERROR(__xludf.DUMMYFUNCTION("""COMPUTED_VALUE"""),1.04)</f>
        <v>1.04</v>
      </c>
      <c r="E465" s="24">
        <f>IFERROR(__xludf.DUMMYFUNCTION("""COMPUTED_VALUE"""),73.0)</f>
        <v>73</v>
      </c>
      <c r="F465" s="27" t="str">
        <f>IFERROR(__xludf.DUMMYFUNCTION("""COMPUTED_VALUE"""),"BLACK")</f>
        <v>BLACK</v>
      </c>
      <c r="G465" s="28" t="str">
        <f>IFERROR(__xludf.DUMMYFUNCTION("""COMPUTED_VALUE"""),"Uncle Sams Cider 2")</f>
        <v>Uncle Sams Cider 2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IFERROR(__xludf.DUMMYFUNCTION("""COMPUTED_VALUE"""),43659.3690298726)</f>
        <v>43659.36903</v>
      </c>
      <c r="D466" s="23">
        <f>IFERROR(__xludf.DUMMYFUNCTION("""COMPUTED_VALUE"""),1.039)</f>
        <v>1.039</v>
      </c>
      <c r="E466" s="24">
        <f>IFERROR(__xludf.DUMMYFUNCTION("""COMPUTED_VALUE"""),73.0)</f>
        <v>73</v>
      </c>
      <c r="F466" s="27" t="str">
        <f>IFERROR(__xludf.DUMMYFUNCTION("""COMPUTED_VALUE"""),"BLACK")</f>
        <v>BLACK</v>
      </c>
      <c r="G466" s="28" t="str">
        <f>IFERROR(__xludf.DUMMYFUNCTION("""COMPUTED_VALUE"""),"Uncle Sams Cider 2")</f>
        <v>Uncle Sams Cider 2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IFERROR(__xludf.DUMMYFUNCTION("""COMPUTED_VALUE"""),43659.3585726041)</f>
        <v>43659.35857</v>
      </c>
      <c r="D467" s="23">
        <f>IFERROR(__xludf.DUMMYFUNCTION("""COMPUTED_VALUE"""),1.037)</f>
        <v>1.037</v>
      </c>
      <c r="E467" s="24">
        <f>IFERROR(__xludf.DUMMYFUNCTION("""COMPUTED_VALUE"""),73.0)</f>
        <v>73</v>
      </c>
      <c r="F467" s="27" t="str">
        <f>IFERROR(__xludf.DUMMYFUNCTION("""COMPUTED_VALUE"""),"BLACK")</f>
        <v>BLACK</v>
      </c>
      <c r="G467" s="28" t="str">
        <f>IFERROR(__xludf.DUMMYFUNCTION("""COMPUTED_VALUE"""),"Uncle Sams Cider 2")</f>
        <v>Uncle Sams Cider 2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IFERROR(__xludf.DUMMYFUNCTION("""COMPUTED_VALUE"""),43659.3481397569)</f>
        <v>43659.34814</v>
      </c>
      <c r="D468" s="23">
        <f>IFERROR(__xludf.DUMMYFUNCTION("""COMPUTED_VALUE"""),1.041)</f>
        <v>1.041</v>
      </c>
      <c r="E468" s="24">
        <f>IFERROR(__xludf.DUMMYFUNCTION("""COMPUTED_VALUE"""),73.0)</f>
        <v>73</v>
      </c>
      <c r="F468" s="27" t="str">
        <f>IFERROR(__xludf.DUMMYFUNCTION("""COMPUTED_VALUE"""),"BLACK")</f>
        <v>BLACK</v>
      </c>
      <c r="G468" s="28" t="str">
        <f>IFERROR(__xludf.DUMMYFUNCTION("""COMPUTED_VALUE"""),"Uncle Sams Cider 2")</f>
        <v>Uncle Sams Cider 2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IFERROR(__xludf.DUMMYFUNCTION("""COMPUTED_VALUE"""),43659.3377193055)</f>
        <v>43659.33772</v>
      </c>
      <c r="D469" s="23">
        <f>IFERROR(__xludf.DUMMYFUNCTION("""COMPUTED_VALUE"""),1.041)</f>
        <v>1.041</v>
      </c>
      <c r="E469" s="24">
        <f>IFERROR(__xludf.DUMMYFUNCTION("""COMPUTED_VALUE"""),73.0)</f>
        <v>73</v>
      </c>
      <c r="F469" s="27" t="str">
        <f>IFERROR(__xludf.DUMMYFUNCTION("""COMPUTED_VALUE"""),"BLACK")</f>
        <v>BLACK</v>
      </c>
      <c r="G469" s="28" t="str">
        <f>IFERROR(__xludf.DUMMYFUNCTION("""COMPUTED_VALUE"""),"Uncle Sams Cider 2")</f>
        <v>Uncle Sams Cider 2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IFERROR(__xludf.DUMMYFUNCTION("""COMPUTED_VALUE"""),43659.3272866666)</f>
        <v>43659.32729</v>
      </c>
      <c r="D470" s="23">
        <f>IFERROR(__xludf.DUMMYFUNCTION("""COMPUTED_VALUE"""),1.04)</f>
        <v>1.04</v>
      </c>
      <c r="E470" s="24">
        <f>IFERROR(__xludf.DUMMYFUNCTION("""COMPUTED_VALUE"""),73.0)</f>
        <v>73</v>
      </c>
      <c r="F470" s="27" t="str">
        <f>IFERROR(__xludf.DUMMYFUNCTION("""COMPUTED_VALUE"""),"BLACK")</f>
        <v>BLACK</v>
      </c>
      <c r="G470" s="28" t="str">
        <f>IFERROR(__xludf.DUMMYFUNCTION("""COMPUTED_VALUE"""),"Uncle Sams Cider 2")</f>
        <v>Uncle Sams Cider 2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IFERROR(__xludf.DUMMYFUNCTION("""COMPUTED_VALUE"""),43659.3168542013)</f>
        <v>43659.31685</v>
      </c>
      <c r="D471" s="23">
        <f>IFERROR(__xludf.DUMMYFUNCTION("""COMPUTED_VALUE"""),1.039)</f>
        <v>1.039</v>
      </c>
      <c r="E471" s="24">
        <f>IFERROR(__xludf.DUMMYFUNCTION("""COMPUTED_VALUE"""),73.0)</f>
        <v>73</v>
      </c>
      <c r="F471" s="27" t="str">
        <f>IFERROR(__xludf.DUMMYFUNCTION("""COMPUTED_VALUE"""),"BLACK")</f>
        <v>BLACK</v>
      </c>
      <c r="G471" s="28" t="str">
        <f>IFERROR(__xludf.DUMMYFUNCTION("""COMPUTED_VALUE"""),"Uncle Sams Cider 2")</f>
        <v>Uncle Sams Cider 2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IFERROR(__xludf.DUMMYFUNCTION("""COMPUTED_VALUE"""),43659.306434155)</f>
        <v>43659.30643</v>
      </c>
      <c r="D472" s="23">
        <f>IFERROR(__xludf.DUMMYFUNCTION("""COMPUTED_VALUE"""),1.04)</f>
        <v>1.04</v>
      </c>
      <c r="E472" s="24">
        <f>IFERROR(__xludf.DUMMYFUNCTION("""COMPUTED_VALUE"""),73.0)</f>
        <v>73</v>
      </c>
      <c r="F472" s="27" t="str">
        <f>IFERROR(__xludf.DUMMYFUNCTION("""COMPUTED_VALUE"""),"BLACK")</f>
        <v>BLACK</v>
      </c>
      <c r="G472" s="28" t="str">
        <f>IFERROR(__xludf.DUMMYFUNCTION("""COMPUTED_VALUE"""),"Uncle Sams Cider 2")</f>
        <v>Uncle Sams Cider 2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IFERROR(__xludf.DUMMYFUNCTION("""COMPUTED_VALUE"""),43659.2960139583)</f>
        <v>43659.29601</v>
      </c>
      <c r="D473" s="23">
        <f>IFERROR(__xludf.DUMMYFUNCTION("""COMPUTED_VALUE"""),1.04)</f>
        <v>1.04</v>
      </c>
      <c r="E473" s="24">
        <f>IFERROR(__xludf.DUMMYFUNCTION("""COMPUTED_VALUE"""),73.0)</f>
        <v>73</v>
      </c>
      <c r="F473" s="27" t="str">
        <f>IFERROR(__xludf.DUMMYFUNCTION("""COMPUTED_VALUE"""),"BLACK")</f>
        <v>BLACK</v>
      </c>
      <c r="G473" s="28" t="str">
        <f>IFERROR(__xludf.DUMMYFUNCTION("""COMPUTED_VALUE"""),"Uncle Sams Cider 2")</f>
        <v>Uncle Sams Cider 2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IFERROR(__xludf.DUMMYFUNCTION("""COMPUTED_VALUE"""),43659.2855799884)</f>
        <v>43659.28558</v>
      </c>
      <c r="D474" s="23">
        <f>IFERROR(__xludf.DUMMYFUNCTION("""COMPUTED_VALUE"""),1.041)</f>
        <v>1.041</v>
      </c>
      <c r="E474" s="24">
        <f>IFERROR(__xludf.DUMMYFUNCTION("""COMPUTED_VALUE"""),73.0)</f>
        <v>73</v>
      </c>
      <c r="F474" s="27" t="str">
        <f>IFERROR(__xludf.DUMMYFUNCTION("""COMPUTED_VALUE"""),"BLACK")</f>
        <v>BLACK</v>
      </c>
      <c r="G474" s="28" t="str">
        <f>IFERROR(__xludf.DUMMYFUNCTION("""COMPUTED_VALUE"""),"Uncle Sams Cider 2")</f>
        <v>Uncle Sams Cider 2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IFERROR(__xludf.DUMMYFUNCTION("""COMPUTED_VALUE"""),43659.2751343518)</f>
        <v>43659.27513</v>
      </c>
      <c r="D475" s="23">
        <f>IFERROR(__xludf.DUMMYFUNCTION("""COMPUTED_VALUE"""),1.041)</f>
        <v>1.041</v>
      </c>
      <c r="E475" s="24">
        <f>IFERROR(__xludf.DUMMYFUNCTION("""COMPUTED_VALUE"""),73.0)</f>
        <v>73</v>
      </c>
      <c r="F475" s="27" t="str">
        <f>IFERROR(__xludf.DUMMYFUNCTION("""COMPUTED_VALUE"""),"BLACK")</f>
        <v>BLACK</v>
      </c>
      <c r="G475" s="28" t="str">
        <f>IFERROR(__xludf.DUMMYFUNCTION("""COMPUTED_VALUE"""),"Uncle Sams Cider 2")</f>
        <v>Uncle Sams Cider 2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IFERROR(__xludf.DUMMYFUNCTION("""COMPUTED_VALUE"""),43659.2647001273)</f>
        <v>43659.2647</v>
      </c>
      <c r="D476" s="23">
        <f>IFERROR(__xludf.DUMMYFUNCTION("""COMPUTED_VALUE"""),1.039)</f>
        <v>1.039</v>
      </c>
      <c r="E476" s="24">
        <f>IFERROR(__xludf.DUMMYFUNCTION("""COMPUTED_VALUE"""),73.0)</f>
        <v>73</v>
      </c>
      <c r="F476" s="27" t="str">
        <f>IFERROR(__xludf.DUMMYFUNCTION("""COMPUTED_VALUE"""),"BLACK")</f>
        <v>BLACK</v>
      </c>
      <c r="G476" s="28" t="str">
        <f>IFERROR(__xludf.DUMMYFUNCTION("""COMPUTED_VALUE"""),"Uncle Sams Cider 2")</f>
        <v>Uncle Sams Cider 2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IFERROR(__xludf.DUMMYFUNCTION("""COMPUTED_VALUE"""),43659.2542775926)</f>
        <v>43659.25428</v>
      </c>
      <c r="D477" s="23">
        <f>IFERROR(__xludf.DUMMYFUNCTION("""COMPUTED_VALUE"""),1.04)</f>
        <v>1.04</v>
      </c>
      <c r="E477" s="24">
        <f>IFERROR(__xludf.DUMMYFUNCTION("""COMPUTED_VALUE"""),73.0)</f>
        <v>73</v>
      </c>
      <c r="F477" s="27" t="str">
        <f>IFERROR(__xludf.DUMMYFUNCTION("""COMPUTED_VALUE"""),"BLACK")</f>
        <v>BLACK</v>
      </c>
      <c r="G477" s="28" t="str">
        <f>IFERROR(__xludf.DUMMYFUNCTION("""COMPUTED_VALUE"""),"Uncle Sams Cider 2")</f>
        <v>Uncle Sams Cider 2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IFERROR(__xludf.DUMMYFUNCTION("""COMPUTED_VALUE"""),43659.2438440162)</f>
        <v>43659.24384</v>
      </c>
      <c r="D478" s="23">
        <f>IFERROR(__xludf.DUMMYFUNCTION("""COMPUTED_VALUE"""),1.041)</f>
        <v>1.041</v>
      </c>
      <c r="E478" s="24">
        <f>IFERROR(__xludf.DUMMYFUNCTION("""COMPUTED_VALUE"""),73.0)</f>
        <v>73</v>
      </c>
      <c r="F478" s="27" t="str">
        <f>IFERROR(__xludf.DUMMYFUNCTION("""COMPUTED_VALUE"""),"BLACK")</f>
        <v>BLACK</v>
      </c>
      <c r="G478" s="28" t="str">
        <f>IFERROR(__xludf.DUMMYFUNCTION("""COMPUTED_VALUE"""),"Uncle Sams Cider 2")</f>
        <v>Uncle Sams Cider 2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IFERROR(__xludf.DUMMYFUNCTION("""COMPUTED_VALUE"""),43659.2323986805)</f>
        <v>43659.2324</v>
      </c>
      <c r="D479" s="23">
        <f>IFERROR(__xludf.DUMMYFUNCTION("""COMPUTED_VALUE"""),1.043)</f>
        <v>1.043</v>
      </c>
      <c r="E479" s="24">
        <f>IFERROR(__xludf.DUMMYFUNCTION("""COMPUTED_VALUE"""),73.0)</f>
        <v>73</v>
      </c>
      <c r="F479" s="27" t="str">
        <f>IFERROR(__xludf.DUMMYFUNCTION("""COMPUTED_VALUE"""),"BLACK")</f>
        <v>BLACK</v>
      </c>
      <c r="G479" s="28" t="str">
        <f>IFERROR(__xludf.DUMMYFUNCTION("""COMPUTED_VALUE"""),"Uncle Sams Cider 2")</f>
        <v>Uncle Sams Cider 2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IFERROR(__xludf.DUMMYFUNCTION("""COMPUTED_VALUE"""),43659.2214543171)</f>
        <v>43659.22145</v>
      </c>
      <c r="D480" s="23">
        <f>IFERROR(__xludf.DUMMYFUNCTION("""COMPUTED_VALUE"""),1.041)</f>
        <v>1.041</v>
      </c>
      <c r="E480" s="24">
        <f>IFERROR(__xludf.DUMMYFUNCTION("""COMPUTED_VALUE"""),73.0)</f>
        <v>73</v>
      </c>
      <c r="F480" s="27" t="str">
        <f>IFERROR(__xludf.DUMMYFUNCTION("""COMPUTED_VALUE"""),"BLACK")</f>
        <v>BLACK</v>
      </c>
      <c r="G480" s="28" t="str">
        <f>IFERROR(__xludf.DUMMYFUNCTION("""COMPUTED_VALUE"""),"Uncle Sams Cider 2")</f>
        <v>Uncle Sams Cider 2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IFERROR(__xludf.DUMMYFUNCTION("""COMPUTED_VALUE"""),43659.2097661574)</f>
        <v>43659.20977</v>
      </c>
      <c r="D481" s="23">
        <f>IFERROR(__xludf.DUMMYFUNCTION("""COMPUTED_VALUE"""),1.043)</f>
        <v>1.043</v>
      </c>
      <c r="E481" s="24">
        <f>IFERROR(__xludf.DUMMYFUNCTION("""COMPUTED_VALUE"""),73.0)</f>
        <v>73</v>
      </c>
      <c r="F481" s="27" t="str">
        <f>IFERROR(__xludf.DUMMYFUNCTION("""COMPUTED_VALUE"""),"BLACK")</f>
        <v>BLACK</v>
      </c>
      <c r="G481" s="28" t="str">
        <f>IFERROR(__xludf.DUMMYFUNCTION("""COMPUTED_VALUE"""),"Uncle Sams Cider 2")</f>
        <v>Uncle Sams Cider 2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IFERROR(__xludf.DUMMYFUNCTION("""COMPUTED_VALUE"""),43659.1986818634)</f>
        <v>43659.19868</v>
      </c>
      <c r="D482" s="23">
        <f>IFERROR(__xludf.DUMMYFUNCTION("""COMPUTED_VALUE"""),1.043)</f>
        <v>1.043</v>
      </c>
      <c r="E482" s="24">
        <f>IFERROR(__xludf.DUMMYFUNCTION("""COMPUTED_VALUE"""),73.0)</f>
        <v>73</v>
      </c>
      <c r="F482" s="27" t="str">
        <f>IFERROR(__xludf.DUMMYFUNCTION("""COMPUTED_VALUE"""),"BLACK")</f>
        <v>BLACK</v>
      </c>
      <c r="G482" s="28" t="str">
        <f>IFERROR(__xludf.DUMMYFUNCTION("""COMPUTED_VALUE"""),"Uncle Sams Cider 2")</f>
        <v>Uncle Sams Cider 2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IFERROR(__xludf.DUMMYFUNCTION("""COMPUTED_VALUE"""),43659.1860268634)</f>
        <v>43659.18603</v>
      </c>
      <c r="D483" s="23">
        <f>IFERROR(__xludf.DUMMYFUNCTION("""COMPUTED_VALUE"""),1.043)</f>
        <v>1.043</v>
      </c>
      <c r="E483" s="24">
        <f>IFERROR(__xludf.DUMMYFUNCTION("""COMPUTED_VALUE"""),73.0)</f>
        <v>73</v>
      </c>
      <c r="F483" s="27" t="str">
        <f>IFERROR(__xludf.DUMMYFUNCTION("""COMPUTED_VALUE"""),"BLACK")</f>
        <v>BLACK</v>
      </c>
      <c r="G483" s="28" t="str">
        <f>IFERROR(__xludf.DUMMYFUNCTION("""COMPUTED_VALUE"""),"Uncle Sams Cider 2")</f>
        <v>Uncle Sams Cider 2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IFERROR(__xludf.DUMMYFUNCTION("""COMPUTED_VALUE"""),43659.1755925694)</f>
        <v>43659.17559</v>
      </c>
      <c r="D484" s="23">
        <f>IFERROR(__xludf.DUMMYFUNCTION("""COMPUTED_VALUE"""),1.043)</f>
        <v>1.043</v>
      </c>
      <c r="E484" s="24">
        <f>IFERROR(__xludf.DUMMYFUNCTION("""COMPUTED_VALUE"""),74.0)</f>
        <v>74</v>
      </c>
      <c r="F484" s="27" t="str">
        <f>IFERROR(__xludf.DUMMYFUNCTION("""COMPUTED_VALUE"""),"BLACK")</f>
        <v>BLACK</v>
      </c>
      <c r="G484" s="28" t="str">
        <f>IFERROR(__xludf.DUMMYFUNCTION("""COMPUTED_VALUE"""),"Uncle Sams Cider 2")</f>
        <v>Uncle Sams Cider 2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IFERROR(__xludf.DUMMYFUNCTION("""COMPUTED_VALUE"""),43659.1644140162)</f>
        <v>43659.16441</v>
      </c>
      <c r="D485" s="23">
        <f>IFERROR(__xludf.DUMMYFUNCTION("""COMPUTED_VALUE"""),1.041)</f>
        <v>1.041</v>
      </c>
      <c r="E485" s="24">
        <f>IFERROR(__xludf.DUMMYFUNCTION("""COMPUTED_VALUE"""),74.0)</f>
        <v>74</v>
      </c>
      <c r="F485" s="27" t="str">
        <f>IFERROR(__xludf.DUMMYFUNCTION("""COMPUTED_VALUE"""),"BLACK")</f>
        <v>BLACK</v>
      </c>
      <c r="G485" s="28" t="str">
        <f>IFERROR(__xludf.DUMMYFUNCTION("""COMPUTED_VALUE"""),"Uncle Sams Cider 2")</f>
        <v>Uncle Sams Cider 2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IFERROR(__xludf.DUMMYFUNCTION("""COMPUTED_VALUE"""),43659.1537022222)</f>
        <v>43659.1537</v>
      </c>
      <c r="D486" s="23">
        <f>IFERROR(__xludf.DUMMYFUNCTION("""COMPUTED_VALUE"""),1.041)</f>
        <v>1.041</v>
      </c>
      <c r="E486" s="24">
        <f>IFERROR(__xludf.DUMMYFUNCTION("""COMPUTED_VALUE"""),74.0)</f>
        <v>74</v>
      </c>
      <c r="F486" s="27" t="str">
        <f>IFERROR(__xludf.DUMMYFUNCTION("""COMPUTED_VALUE"""),"BLACK")</f>
        <v>BLACK</v>
      </c>
      <c r="G486" s="28" t="str">
        <f>IFERROR(__xludf.DUMMYFUNCTION("""COMPUTED_VALUE"""),"Uncle Sams Cider 2")</f>
        <v>Uncle Sams Cider 2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IFERROR(__xludf.DUMMYFUNCTION("""COMPUTED_VALUE"""),43659.1430948148)</f>
        <v>43659.14309</v>
      </c>
      <c r="D487" s="23">
        <f>IFERROR(__xludf.DUMMYFUNCTION("""COMPUTED_VALUE"""),1.043)</f>
        <v>1.043</v>
      </c>
      <c r="E487" s="24">
        <f>IFERROR(__xludf.DUMMYFUNCTION("""COMPUTED_VALUE"""),74.0)</f>
        <v>74</v>
      </c>
      <c r="F487" s="27" t="str">
        <f>IFERROR(__xludf.DUMMYFUNCTION("""COMPUTED_VALUE"""),"BLACK")</f>
        <v>BLACK</v>
      </c>
      <c r="G487" s="28" t="str">
        <f>IFERROR(__xludf.DUMMYFUNCTION("""COMPUTED_VALUE"""),"Uncle Sams Cider 2")</f>
        <v>Uncle Sams Cider 2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IFERROR(__xludf.DUMMYFUNCTION("""COMPUTED_VALUE"""),43659.1324874189)</f>
        <v>43659.13249</v>
      </c>
      <c r="D488" s="23">
        <f>IFERROR(__xludf.DUMMYFUNCTION("""COMPUTED_VALUE"""),1.041)</f>
        <v>1.041</v>
      </c>
      <c r="E488" s="24">
        <f>IFERROR(__xludf.DUMMYFUNCTION("""COMPUTED_VALUE"""),74.0)</f>
        <v>74</v>
      </c>
      <c r="F488" s="27" t="str">
        <f>IFERROR(__xludf.DUMMYFUNCTION("""COMPUTED_VALUE"""),"BLACK")</f>
        <v>BLACK</v>
      </c>
      <c r="G488" s="28" t="str">
        <f>IFERROR(__xludf.DUMMYFUNCTION("""COMPUTED_VALUE"""),"Uncle Sams Cider 2")</f>
        <v>Uncle Sams Cider 2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IFERROR(__xludf.DUMMYFUNCTION("""COMPUTED_VALUE"""),43659.1214014351)</f>
        <v>43659.1214</v>
      </c>
      <c r="D489" s="23">
        <f>IFERROR(__xludf.DUMMYFUNCTION("""COMPUTED_VALUE"""),1.044)</f>
        <v>1.044</v>
      </c>
      <c r="E489" s="24">
        <f>IFERROR(__xludf.DUMMYFUNCTION("""COMPUTED_VALUE"""),74.0)</f>
        <v>74</v>
      </c>
      <c r="F489" s="27" t="str">
        <f>IFERROR(__xludf.DUMMYFUNCTION("""COMPUTED_VALUE"""),"BLACK")</f>
        <v>BLACK</v>
      </c>
      <c r="G489" s="28" t="str">
        <f>IFERROR(__xludf.DUMMYFUNCTION("""COMPUTED_VALUE"""),"Uncle Sams Cider 2")</f>
        <v>Uncle Sams Cider 2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IFERROR(__xludf.DUMMYFUNCTION("""COMPUTED_VALUE"""),43659.110746574)</f>
        <v>43659.11075</v>
      </c>
      <c r="D490" s="23">
        <f>IFERROR(__xludf.DUMMYFUNCTION("""COMPUTED_VALUE"""),1.042)</f>
        <v>1.042</v>
      </c>
      <c r="E490" s="24">
        <f>IFERROR(__xludf.DUMMYFUNCTION("""COMPUTED_VALUE"""),74.0)</f>
        <v>74</v>
      </c>
      <c r="F490" s="27" t="str">
        <f>IFERROR(__xludf.DUMMYFUNCTION("""COMPUTED_VALUE"""),"BLACK")</f>
        <v>BLACK</v>
      </c>
      <c r="G490" s="28" t="str">
        <f>IFERROR(__xludf.DUMMYFUNCTION("""COMPUTED_VALUE"""),"Uncle Sams Cider 2")</f>
        <v>Uncle Sams Cider 2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IFERROR(__xludf.DUMMYFUNCTION("""COMPUTED_VALUE"""),43659.0995218287)</f>
        <v>43659.09952</v>
      </c>
      <c r="D491" s="23">
        <f>IFERROR(__xludf.DUMMYFUNCTION("""COMPUTED_VALUE"""),1.042)</f>
        <v>1.042</v>
      </c>
      <c r="E491" s="24">
        <f>IFERROR(__xludf.DUMMYFUNCTION("""COMPUTED_VALUE"""),74.0)</f>
        <v>74</v>
      </c>
      <c r="F491" s="27" t="str">
        <f>IFERROR(__xludf.DUMMYFUNCTION("""COMPUTED_VALUE"""),"BLACK")</f>
        <v>BLACK</v>
      </c>
      <c r="G491" s="28" t="str">
        <f>IFERROR(__xludf.DUMMYFUNCTION("""COMPUTED_VALUE"""),"Uncle Sams Cider 2")</f>
        <v>Uncle Sams Cider 2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IFERROR(__xludf.DUMMYFUNCTION("""COMPUTED_VALUE"""),43659.0891005208)</f>
        <v>43659.0891</v>
      </c>
      <c r="D492" s="23">
        <f>IFERROR(__xludf.DUMMYFUNCTION("""COMPUTED_VALUE"""),1.043)</f>
        <v>1.043</v>
      </c>
      <c r="E492" s="24">
        <f>IFERROR(__xludf.DUMMYFUNCTION("""COMPUTED_VALUE"""),74.0)</f>
        <v>74</v>
      </c>
      <c r="F492" s="27" t="str">
        <f>IFERROR(__xludf.DUMMYFUNCTION("""COMPUTED_VALUE"""),"BLACK")</f>
        <v>BLACK</v>
      </c>
      <c r="G492" s="28" t="str">
        <f>IFERROR(__xludf.DUMMYFUNCTION("""COMPUTED_VALUE"""),"Uncle Sams Cider 2")</f>
        <v>Uncle Sams Cider 2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IFERROR(__xludf.DUMMYFUNCTION("""COMPUTED_VALUE"""),43659.0786797685)</f>
        <v>43659.07868</v>
      </c>
      <c r="D493" s="23">
        <f>IFERROR(__xludf.DUMMYFUNCTION("""COMPUTED_VALUE"""),1.044)</f>
        <v>1.044</v>
      </c>
      <c r="E493" s="24">
        <f>IFERROR(__xludf.DUMMYFUNCTION("""COMPUTED_VALUE"""),74.0)</f>
        <v>74</v>
      </c>
      <c r="F493" s="27" t="str">
        <f>IFERROR(__xludf.DUMMYFUNCTION("""COMPUTED_VALUE"""),"BLACK")</f>
        <v>BLACK</v>
      </c>
      <c r="G493" s="28" t="str">
        <f>IFERROR(__xludf.DUMMYFUNCTION("""COMPUTED_VALUE"""),"Uncle Sams Cider 2")</f>
        <v>Uncle Sams Cider 2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IFERROR(__xludf.DUMMYFUNCTION("""COMPUTED_VALUE"""),43659.0682355555)</f>
        <v>43659.06824</v>
      </c>
      <c r="D494" s="23">
        <f>IFERROR(__xludf.DUMMYFUNCTION("""COMPUTED_VALUE"""),1.044)</f>
        <v>1.044</v>
      </c>
      <c r="E494" s="24">
        <f>IFERROR(__xludf.DUMMYFUNCTION("""COMPUTED_VALUE"""),74.0)</f>
        <v>74</v>
      </c>
      <c r="F494" s="27" t="str">
        <f>IFERROR(__xludf.DUMMYFUNCTION("""COMPUTED_VALUE"""),"BLACK")</f>
        <v>BLACK</v>
      </c>
      <c r="G494" s="28" t="str">
        <f>IFERROR(__xludf.DUMMYFUNCTION("""COMPUTED_VALUE"""),"Uncle Sams Cider 2")</f>
        <v>Uncle Sams Cider 2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IFERROR(__xludf.DUMMYFUNCTION("""COMPUTED_VALUE"""),43659.057813831)</f>
        <v>43659.05781</v>
      </c>
      <c r="D495" s="23">
        <f>IFERROR(__xludf.DUMMYFUNCTION("""COMPUTED_VALUE"""),1.043)</f>
        <v>1.043</v>
      </c>
      <c r="E495" s="24">
        <f>IFERROR(__xludf.DUMMYFUNCTION("""COMPUTED_VALUE"""),74.0)</f>
        <v>74</v>
      </c>
      <c r="F495" s="27" t="str">
        <f>IFERROR(__xludf.DUMMYFUNCTION("""COMPUTED_VALUE"""),"BLACK")</f>
        <v>BLACK</v>
      </c>
      <c r="G495" s="28" t="str">
        <f>IFERROR(__xludf.DUMMYFUNCTION("""COMPUTED_VALUE"""),"Uncle Sams Cider 2")</f>
        <v>Uncle Sams Cider 2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IFERROR(__xludf.DUMMYFUNCTION("""COMPUTED_VALUE"""),43659.0473917824)</f>
        <v>43659.04739</v>
      </c>
      <c r="D496" s="23">
        <f>IFERROR(__xludf.DUMMYFUNCTION("""COMPUTED_VALUE"""),1.044)</f>
        <v>1.044</v>
      </c>
      <c r="E496" s="24">
        <f>IFERROR(__xludf.DUMMYFUNCTION("""COMPUTED_VALUE"""),74.0)</f>
        <v>74</v>
      </c>
      <c r="F496" s="27" t="str">
        <f>IFERROR(__xludf.DUMMYFUNCTION("""COMPUTED_VALUE"""),"BLACK")</f>
        <v>BLACK</v>
      </c>
      <c r="G496" s="28" t="str">
        <f>IFERROR(__xludf.DUMMYFUNCTION("""COMPUTED_VALUE"""),"Uncle Sams Cider 2")</f>
        <v>Uncle Sams Cider 2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IFERROR(__xludf.DUMMYFUNCTION("""COMPUTED_VALUE"""),43659.0369239351)</f>
        <v>43659.03692</v>
      </c>
      <c r="D497" s="23">
        <f>IFERROR(__xludf.DUMMYFUNCTION("""COMPUTED_VALUE"""),1.041)</f>
        <v>1.041</v>
      </c>
      <c r="E497" s="24">
        <f>IFERROR(__xludf.DUMMYFUNCTION("""COMPUTED_VALUE"""),74.0)</f>
        <v>74</v>
      </c>
      <c r="F497" s="27" t="str">
        <f>IFERROR(__xludf.DUMMYFUNCTION("""COMPUTED_VALUE"""),"BLACK")</f>
        <v>BLACK</v>
      </c>
      <c r="G497" s="28" t="str">
        <f>IFERROR(__xludf.DUMMYFUNCTION("""COMPUTED_VALUE"""),"Uncle Sams Cider 2")</f>
        <v>Uncle Sams Cider 2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IFERROR(__xludf.DUMMYFUNCTION("""COMPUTED_VALUE"""),43659.0260254861)</f>
        <v>43659.02603</v>
      </c>
      <c r="D498" s="23">
        <f>IFERROR(__xludf.DUMMYFUNCTION("""COMPUTED_VALUE"""),1.039)</f>
        <v>1.039</v>
      </c>
      <c r="E498" s="24">
        <f>IFERROR(__xludf.DUMMYFUNCTION("""COMPUTED_VALUE"""),74.0)</f>
        <v>74</v>
      </c>
      <c r="F498" s="27" t="str">
        <f>IFERROR(__xludf.DUMMYFUNCTION("""COMPUTED_VALUE"""),"BLACK")</f>
        <v>BLACK</v>
      </c>
      <c r="G498" s="28" t="str">
        <f>IFERROR(__xludf.DUMMYFUNCTION("""COMPUTED_VALUE"""),"Uncle Sams Cider 2")</f>
        <v>Uncle Sams Cider 2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IFERROR(__xludf.DUMMYFUNCTION("""COMPUTED_VALUE"""),43659.0149285069)</f>
        <v>43659.01493</v>
      </c>
      <c r="D499" s="23">
        <f>IFERROR(__xludf.DUMMYFUNCTION("""COMPUTED_VALUE"""),1.042)</f>
        <v>1.042</v>
      </c>
      <c r="E499" s="24">
        <f>IFERROR(__xludf.DUMMYFUNCTION("""COMPUTED_VALUE"""),74.0)</f>
        <v>74</v>
      </c>
      <c r="F499" s="27" t="str">
        <f>IFERROR(__xludf.DUMMYFUNCTION("""COMPUTED_VALUE"""),"BLACK")</f>
        <v>BLACK</v>
      </c>
      <c r="G499" s="28" t="str">
        <f>IFERROR(__xludf.DUMMYFUNCTION("""COMPUTED_VALUE"""),"Uncle Sams Cider 2")</f>
        <v>Uncle Sams Cider 2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IFERROR(__xludf.DUMMYFUNCTION("""COMPUTED_VALUE"""),43659.0045063888)</f>
        <v>43659.00451</v>
      </c>
      <c r="D500" s="23">
        <f>IFERROR(__xludf.DUMMYFUNCTION("""COMPUTED_VALUE"""),1.044)</f>
        <v>1.044</v>
      </c>
      <c r="E500" s="24">
        <f>IFERROR(__xludf.DUMMYFUNCTION("""COMPUTED_VALUE"""),74.0)</f>
        <v>74</v>
      </c>
      <c r="F500" s="27" t="str">
        <f>IFERROR(__xludf.DUMMYFUNCTION("""COMPUTED_VALUE"""),"BLACK")</f>
        <v>BLACK</v>
      </c>
      <c r="G500" s="28" t="str">
        <f>IFERROR(__xludf.DUMMYFUNCTION("""COMPUTED_VALUE"""),"Uncle Sams Cider 2")</f>
        <v>Uncle Sams Cider 2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IFERROR(__xludf.DUMMYFUNCTION("""COMPUTED_VALUE"""),43658.994072199)</f>
        <v>43658.99407</v>
      </c>
      <c r="D501" s="23">
        <f>IFERROR(__xludf.DUMMYFUNCTION("""COMPUTED_VALUE"""),1.046)</f>
        <v>1.046</v>
      </c>
      <c r="E501" s="24">
        <f>IFERROR(__xludf.DUMMYFUNCTION("""COMPUTED_VALUE"""),74.0)</f>
        <v>74</v>
      </c>
      <c r="F501" s="27" t="str">
        <f>IFERROR(__xludf.DUMMYFUNCTION("""COMPUTED_VALUE"""),"BLACK")</f>
        <v>BLACK</v>
      </c>
      <c r="G501" s="28" t="str">
        <f>IFERROR(__xludf.DUMMYFUNCTION("""COMPUTED_VALUE"""),"Uncle Sams Cider 2")</f>
        <v>Uncle Sams Cider 2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IFERROR(__xludf.DUMMYFUNCTION("""COMPUTED_VALUE"""),43658.9836506134)</f>
        <v>43658.98365</v>
      </c>
      <c r="D502" s="23">
        <f>IFERROR(__xludf.DUMMYFUNCTION("""COMPUTED_VALUE"""),1.046)</f>
        <v>1.046</v>
      </c>
      <c r="E502" s="24">
        <f>IFERROR(__xludf.DUMMYFUNCTION("""COMPUTED_VALUE"""),74.0)</f>
        <v>74</v>
      </c>
      <c r="F502" s="27" t="str">
        <f>IFERROR(__xludf.DUMMYFUNCTION("""COMPUTED_VALUE"""),"BLACK")</f>
        <v>BLACK</v>
      </c>
      <c r="G502" s="28" t="str">
        <f>IFERROR(__xludf.DUMMYFUNCTION("""COMPUTED_VALUE"""),"Uncle Sams Cider 2")</f>
        <v>Uncle Sams Cider 2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IFERROR(__xludf.DUMMYFUNCTION("""COMPUTED_VALUE"""),43658.9732286689)</f>
        <v>43658.97323</v>
      </c>
      <c r="D503" s="23">
        <f>IFERROR(__xludf.DUMMYFUNCTION("""COMPUTED_VALUE"""),1.045)</f>
        <v>1.045</v>
      </c>
      <c r="E503" s="24">
        <f>IFERROR(__xludf.DUMMYFUNCTION("""COMPUTED_VALUE"""),74.0)</f>
        <v>74</v>
      </c>
      <c r="F503" s="27" t="str">
        <f>IFERROR(__xludf.DUMMYFUNCTION("""COMPUTED_VALUE"""),"BLACK")</f>
        <v>BLACK</v>
      </c>
      <c r="G503" s="28" t="str">
        <f>IFERROR(__xludf.DUMMYFUNCTION("""COMPUTED_VALUE"""),"Uncle Sams Cider 2")</f>
        <v>Uncle Sams Cider 2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IFERROR(__xludf.DUMMYFUNCTION("""COMPUTED_VALUE"""),43658.96280625)</f>
        <v>43658.96281</v>
      </c>
      <c r="D504" s="23">
        <f>IFERROR(__xludf.DUMMYFUNCTION("""COMPUTED_VALUE"""),1.044)</f>
        <v>1.044</v>
      </c>
      <c r="E504" s="24">
        <f>IFERROR(__xludf.DUMMYFUNCTION("""COMPUTED_VALUE"""),74.0)</f>
        <v>74</v>
      </c>
      <c r="F504" s="27" t="str">
        <f>IFERROR(__xludf.DUMMYFUNCTION("""COMPUTED_VALUE"""),"BLACK")</f>
        <v>BLACK</v>
      </c>
      <c r="G504" s="28" t="str">
        <f>IFERROR(__xludf.DUMMYFUNCTION("""COMPUTED_VALUE"""),"Uncle Sams Cider 2")</f>
        <v>Uncle Sams Cider 2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IFERROR(__xludf.DUMMYFUNCTION("""COMPUTED_VALUE"""),43658.9482690277)</f>
        <v>43658.94827</v>
      </c>
      <c r="D505" s="23">
        <f>IFERROR(__xludf.DUMMYFUNCTION("""COMPUTED_VALUE"""),1.045)</f>
        <v>1.045</v>
      </c>
      <c r="E505" s="24">
        <f>IFERROR(__xludf.DUMMYFUNCTION("""COMPUTED_VALUE"""),74.0)</f>
        <v>74</v>
      </c>
      <c r="F505" s="27" t="str">
        <f>IFERROR(__xludf.DUMMYFUNCTION("""COMPUTED_VALUE"""),"BLACK")</f>
        <v>BLACK</v>
      </c>
      <c r="G505" s="28" t="str">
        <f>IFERROR(__xludf.DUMMYFUNCTION("""COMPUTED_VALUE"""),"Uncle Sams Cider 2")</f>
        <v>Uncle Sams Cider 2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IFERROR(__xludf.DUMMYFUNCTION("""COMPUTED_VALUE"""),43658.937848368)</f>
        <v>43658.93785</v>
      </c>
      <c r="D506" s="23">
        <f>IFERROR(__xludf.DUMMYFUNCTION("""COMPUTED_VALUE"""),1.043)</f>
        <v>1.043</v>
      </c>
      <c r="E506" s="24">
        <f>IFERROR(__xludf.DUMMYFUNCTION("""COMPUTED_VALUE"""),74.0)</f>
        <v>74</v>
      </c>
      <c r="F506" s="27" t="str">
        <f>IFERROR(__xludf.DUMMYFUNCTION("""COMPUTED_VALUE"""),"BLACK")</f>
        <v>BLACK</v>
      </c>
      <c r="G506" s="28" t="str">
        <f>IFERROR(__xludf.DUMMYFUNCTION("""COMPUTED_VALUE"""),"Uncle Sams Cider 2")</f>
        <v>Uncle Sams Cider 2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IFERROR(__xludf.DUMMYFUNCTION("""COMPUTED_VALUE"""),43658.9268338194)</f>
        <v>43658.92683</v>
      </c>
      <c r="D507" s="23">
        <f>IFERROR(__xludf.DUMMYFUNCTION("""COMPUTED_VALUE"""),1.048)</f>
        <v>1.048</v>
      </c>
      <c r="E507" s="24">
        <f>IFERROR(__xludf.DUMMYFUNCTION("""COMPUTED_VALUE"""),74.0)</f>
        <v>74</v>
      </c>
      <c r="F507" s="27" t="str">
        <f>IFERROR(__xludf.DUMMYFUNCTION("""COMPUTED_VALUE"""),"BLACK")</f>
        <v>BLACK</v>
      </c>
      <c r="G507" s="28" t="str">
        <f>IFERROR(__xludf.DUMMYFUNCTION("""COMPUTED_VALUE"""),"Uncle Sams Cider 2")</f>
        <v>Uncle Sams Cider 2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IFERROR(__xludf.DUMMYFUNCTION("""COMPUTED_VALUE"""),43658.9164118634)</f>
        <v>43658.91641</v>
      </c>
      <c r="D508" s="23">
        <f>IFERROR(__xludf.DUMMYFUNCTION("""COMPUTED_VALUE"""),1.047)</f>
        <v>1.047</v>
      </c>
      <c r="E508" s="24">
        <f>IFERROR(__xludf.DUMMYFUNCTION("""COMPUTED_VALUE"""),74.0)</f>
        <v>74</v>
      </c>
      <c r="F508" s="27" t="str">
        <f>IFERROR(__xludf.DUMMYFUNCTION("""COMPUTED_VALUE"""),"BLACK")</f>
        <v>BLACK</v>
      </c>
      <c r="G508" s="28" t="str">
        <f>IFERROR(__xludf.DUMMYFUNCTION("""COMPUTED_VALUE"""),"Uncle Sams Cider 2")</f>
        <v>Uncle Sams Cider 2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IFERROR(__xludf.DUMMYFUNCTION("""COMPUTED_VALUE"""),43658.9059896527)</f>
        <v>43658.90599</v>
      </c>
      <c r="D509" s="23">
        <f>IFERROR(__xludf.DUMMYFUNCTION("""COMPUTED_VALUE"""),1.045)</f>
        <v>1.045</v>
      </c>
      <c r="E509" s="24">
        <f>IFERROR(__xludf.DUMMYFUNCTION("""COMPUTED_VALUE"""),74.0)</f>
        <v>74</v>
      </c>
      <c r="F509" s="27" t="str">
        <f>IFERROR(__xludf.DUMMYFUNCTION("""COMPUTED_VALUE"""),"BLACK")</f>
        <v>BLACK</v>
      </c>
      <c r="G509" s="28" t="str">
        <f>IFERROR(__xludf.DUMMYFUNCTION("""COMPUTED_VALUE"""),"Uncle Sams Cider 2")</f>
        <v>Uncle Sams Cider 2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IFERROR(__xludf.DUMMYFUNCTION("""COMPUTED_VALUE"""),43658.895475625)</f>
        <v>43658.89548</v>
      </c>
      <c r="D510" s="23">
        <f>IFERROR(__xludf.DUMMYFUNCTION("""COMPUTED_VALUE"""),1.046)</f>
        <v>1.046</v>
      </c>
      <c r="E510" s="24">
        <f>IFERROR(__xludf.DUMMYFUNCTION("""COMPUTED_VALUE"""),74.0)</f>
        <v>74</v>
      </c>
      <c r="F510" s="27" t="str">
        <f>IFERROR(__xludf.DUMMYFUNCTION("""COMPUTED_VALUE"""),"BLACK")</f>
        <v>BLACK</v>
      </c>
      <c r="G510" s="28" t="str">
        <f>IFERROR(__xludf.DUMMYFUNCTION("""COMPUTED_VALUE"""),"Uncle Sams Cider 2")</f>
        <v>Uncle Sams Cider 2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IFERROR(__xludf.DUMMYFUNCTION("""COMPUTED_VALUE"""),43658.8850550578)</f>
        <v>43658.88506</v>
      </c>
      <c r="D511" s="23">
        <f>IFERROR(__xludf.DUMMYFUNCTION("""COMPUTED_VALUE"""),1.049)</f>
        <v>1.049</v>
      </c>
      <c r="E511" s="24">
        <f>IFERROR(__xludf.DUMMYFUNCTION("""COMPUTED_VALUE"""),74.0)</f>
        <v>74</v>
      </c>
      <c r="F511" s="27" t="str">
        <f>IFERROR(__xludf.DUMMYFUNCTION("""COMPUTED_VALUE"""),"BLACK")</f>
        <v>BLACK</v>
      </c>
      <c r="G511" s="28" t="str">
        <f>IFERROR(__xludf.DUMMYFUNCTION("""COMPUTED_VALUE"""),"Uncle Sams Cider 2")</f>
        <v>Uncle Sams Cider 2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IFERROR(__xludf.DUMMYFUNCTION("""COMPUTED_VALUE"""),43658.8745412152)</f>
        <v>43658.87454</v>
      </c>
      <c r="D512" s="23">
        <f>IFERROR(__xludf.DUMMYFUNCTION("""COMPUTED_VALUE"""),1.044)</f>
        <v>1.044</v>
      </c>
      <c r="E512" s="24">
        <f>IFERROR(__xludf.DUMMYFUNCTION("""COMPUTED_VALUE"""),74.0)</f>
        <v>74</v>
      </c>
      <c r="F512" s="27" t="str">
        <f>IFERROR(__xludf.DUMMYFUNCTION("""COMPUTED_VALUE"""),"BLACK")</f>
        <v>BLACK</v>
      </c>
      <c r="G512" s="28" t="str">
        <f>IFERROR(__xludf.DUMMYFUNCTION("""COMPUTED_VALUE"""),"Uncle Sams Cider 2")</f>
        <v>Uncle Sams Cider 2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IFERROR(__xludf.DUMMYFUNCTION("""COMPUTED_VALUE"""),43658.8633866087)</f>
        <v>43658.86339</v>
      </c>
      <c r="D513" s="23">
        <f>IFERROR(__xludf.DUMMYFUNCTION("""COMPUTED_VALUE"""),1.042)</f>
        <v>1.042</v>
      </c>
      <c r="E513" s="24">
        <f>IFERROR(__xludf.DUMMYFUNCTION("""COMPUTED_VALUE"""),74.0)</f>
        <v>74</v>
      </c>
      <c r="F513" s="27" t="str">
        <f>IFERROR(__xludf.DUMMYFUNCTION("""COMPUTED_VALUE"""),"BLACK")</f>
        <v>BLACK</v>
      </c>
      <c r="G513" s="28" t="str">
        <f>IFERROR(__xludf.DUMMYFUNCTION("""COMPUTED_VALUE"""),"Uncle Sams Cider 2")</f>
        <v>Uncle Sams Cider 2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IFERROR(__xludf.DUMMYFUNCTION("""COMPUTED_VALUE"""),43658.8529312847)</f>
        <v>43658.85293</v>
      </c>
      <c r="D514" s="23">
        <f>IFERROR(__xludf.DUMMYFUNCTION("""COMPUTED_VALUE"""),1.048)</f>
        <v>1.048</v>
      </c>
      <c r="E514" s="24">
        <f>IFERROR(__xludf.DUMMYFUNCTION("""COMPUTED_VALUE"""),74.0)</f>
        <v>74</v>
      </c>
      <c r="F514" s="27" t="str">
        <f>IFERROR(__xludf.DUMMYFUNCTION("""COMPUTED_VALUE"""),"BLACK")</f>
        <v>BLACK</v>
      </c>
      <c r="G514" s="28" t="str">
        <f>IFERROR(__xludf.DUMMYFUNCTION("""COMPUTED_VALUE"""),"Uncle Sams Cider 2")</f>
        <v>Uncle Sams Cider 2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IFERROR(__xludf.DUMMYFUNCTION("""COMPUTED_VALUE"""),43658.8425103935)</f>
        <v>43658.84251</v>
      </c>
      <c r="D515" s="23">
        <f>IFERROR(__xludf.DUMMYFUNCTION("""COMPUTED_VALUE"""),1.048)</f>
        <v>1.048</v>
      </c>
      <c r="E515" s="24">
        <f>IFERROR(__xludf.DUMMYFUNCTION("""COMPUTED_VALUE"""),74.0)</f>
        <v>74</v>
      </c>
      <c r="F515" s="27" t="str">
        <f>IFERROR(__xludf.DUMMYFUNCTION("""COMPUTED_VALUE"""),"BLACK")</f>
        <v>BLACK</v>
      </c>
      <c r="G515" s="28" t="str">
        <f>IFERROR(__xludf.DUMMYFUNCTION("""COMPUTED_VALUE"""),"Uncle Sams Cider 2")</f>
        <v>Uncle Sams Cider 2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IFERROR(__xludf.DUMMYFUNCTION("""COMPUTED_VALUE"""),43658.8320418749)</f>
        <v>43658.83204</v>
      </c>
      <c r="D516" s="23">
        <f>IFERROR(__xludf.DUMMYFUNCTION("""COMPUTED_VALUE"""),1.047)</f>
        <v>1.047</v>
      </c>
      <c r="E516" s="24">
        <f>IFERROR(__xludf.DUMMYFUNCTION("""COMPUTED_VALUE"""),74.0)</f>
        <v>74</v>
      </c>
      <c r="F516" s="27" t="str">
        <f>IFERROR(__xludf.DUMMYFUNCTION("""COMPUTED_VALUE"""),"BLACK")</f>
        <v>BLACK</v>
      </c>
      <c r="G516" s="28" t="str">
        <f>IFERROR(__xludf.DUMMYFUNCTION("""COMPUTED_VALUE"""),"Uncle Sams Cider 2")</f>
        <v>Uncle Sams Cider 2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IFERROR(__xludf.DUMMYFUNCTION("""COMPUTED_VALUE"""),43658.8216079398)</f>
        <v>43658.82161</v>
      </c>
      <c r="D517" s="23">
        <f>IFERROR(__xludf.DUMMYFUNCTION("""COMPUTED_VALUE"""),1.046)</f>
        <v>1.046</v>
      </c>
      <c r="E517" s="24">
        <f>IFERROR(__xludf.DUMMYFUNCTION("""COMPUTED_VALUE"""),74.0)</f>
        <v>74</v>
      </c>
      <c r="F517" s="27" t="str">
        <f>IFERROR(__xludf.DUMMYFUNCTION("""COMPUTED_VALUE"""),"BLACK")</f>
        <v>BLACK</v>
      </c>
      <c r="G517" s="28" t="str">
        <f>IFERROR(__xludf.DUMMYFUNCTION("""COMPUTED_VALUE"""),"Uncle Sams Cider 2")</f>
        <v>Uncle Sams Cider 2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IFERROR(__xludf.DUMMYFUNCTION("""COMPUTED_VALUE"""),43658.8110573842)</f>
        <v>43658.81106</v>
      </c>
      <c r="D518" s="23">
        <f>IFERROR(__xludf.DUMMYFUNCTION("""COMPUTED_VALUE"""),1.045)</f>
        <v>1.045</v>
      </c>
      <c r="E518" s="24">
        <f>IFERROR(__xludf.DUMMYFUNCTION("""COMPUTED_VALUE"""),74.0)</f>
        <v>74</v>
      </c>
      <c r="F518" s="27" t="str">
        <f>IFERROR(__xludf.DUMMYFUNCTION("""COMPUTED_VALUE"""),"BLACK")</f>
        <v>BLACK</v>
      </c>
      <c r="G518" s="28" t="str">
        <f>IFERROR(__xludf.DUMMYFUNCTION("""COMPUTED_VALUE"""),"Uncle Sams Cider 2")</f>
        <v>Uncle Sams Cider 2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IFERROR(__xludf.DUMMYFUNCTION("""COMPUTED_VALUE"""),43658.8005782291)</f>
        <v>43658.80058</v>
      </c>
      <c r="D519" s="23">
        <f>IFERROR(__xludf.DUMMYFUNCTION("""COMPUTED_VALUE"""),1.048)</f>
        <v>1.048</v>
      </c>
      <c r="E519" s="19">
        <f>IFERROR(__xludf.DUMMYFUNCTION("""COMPUTED_VALUE"""),74.0)</f>
        <v>74</v>
      </c>
      <c r="F519" s="20" t="str">
        <f>IFERROR(__xludf.DUMMYFUNCTION("""COMPUTED_VALUE"""),"BLACK")</f>
        <v>BLACK</v>
      </c>
      <c r="G519" s="28" t="str">
        <f>IFERROR(__xludf.DUMMYFUNCTION("""COMPUTED_VALUE"""),"Uncle Sams Cider 2")</f>
        <v>Uncle Sams Cider 2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IFERROR(__xludf.DUMMYFUNCTION("""COMPUTED_VALUE"""),43658.7901453356)</f>
        <v>43658.79015</v>
      </c>
      <c r="D520" s="23">
        <f>IFERROR(__xludf.DUMMYFUNCTION("""COMPUTED_VALUE"""),1.044)</f>
        <v>1.044</v>
      </c>
      <c r="E520" s="24">
        <f>IFERROR(__xludf.DUMMYFUNCTION("""COMPUTED_VALUE"""),74.0)</f>
        <v>74</v>
      </c>
      <c r="F520" s="27" t="str">
        <f>IFERROR(__xludf.DUMMYFUNCTION("""COMPUTED_VALUE"""),"BLACK")</f>
        <v>BLACK</v>
      </c>
      <c r="G520" s="28" t="str">
        <f>IFERROR(__xludf.DUMMYFUNCTION("""COMPUTED_VALUE"""),"Uncle Sams Cider 2")</f>
        <v>Uncle Sams Cider 2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IFERROR(__xludf.DUMMYFUNCTION("""COMPUTED_VALUE"""),43658.7797234606)</f>
        <v>43658.77972</v>
      </c>
      <c r="D521" s="23">
        <f>IFERROR(__xludf.DUMMYFUNCTION("""COMPUTED_VALUE"""),1.044)</f>
        <v>1.044</v>
      </c>
      <c r="E521" s="24">
        <f>IFERROR(__xludf.DUMMYFUNCTION("""COMPUTED_VALUE"""),74.0)</f>
        <v>74</v>
      </c>
      <c r="F521" s="27" t="str">
        <f>IFERROR(__xludf.DUMMYFUNCTION("""COMPUTED_VALUE"""),"BLACK")</f>
        <v>BLACK</v>
      </c>
      <c r="G521" s="28" t="str">
        <f>IFERROR(__xludf.DUMMYFUNCTION("""COMPUTED_VALUE"""),"Uncle Sams Cider 2")</f>
        <v>Uncle Sams Cider 2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IFERROR(__xludf.DUMMYFUNCTION("""COMPUTED_VALUE"""),43658.7692665625)</f>
        <v>43658.76927</v>
      </c>
      <c r="D522" s="23">
        <f>IFERROR(__xludf.DUMMYFUNCTION("""COMPUTED_VALUE"""),1.041)</f>
        <v>1.041</v>
      </c>
      <c r="E522" s="24">
        <f>IFERROR(__xludf.DUMMYFUNCTION("""COMPUTED_VALUE"""),74.0)</f>
        <v>74</v>
      </c>
      <c r="F522" s="27" t="str">
        <f>IFERROR(__xludf.DUMMYFUNCTION("""COMPUTED_VALUE"""),"BLACK")</f>
        <v>BLACK</v>
      </c>
      <c r="G522" s="28" t="str">
        <f>IFERROR(__xludf.DUMMYFUNCTION("""COMPUTED_VALUE"""),"Uncle Sams Cider 2")</f>
        <v>Uncle Sams Cider 2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IFERROR(__xludf.DUMMYFUNCTION("""COMPUTED_VALUE"""),43658.7588467129)</f>
        <v>43658.75885</v>
      </c>
      <c r="D523" s="23">
        <f>IFERROR(__xludf.DUMMYFUNCTION("""COMPUTED_VALUE"""),1.046)</f>
        <v>1.046</v>
      </c>
      <c r="E523" s="24">
        <f>IFERROR(__xludf.DUMMYFUNCTION("""COMPUTED_VALUE"""),74.0)</f>
        <v>74</v>
      </c>
      <c r="F523" s="27" t="str">
        <f>IFERROR(__xludf.DUMMYFUNCTION("""COMPUTED_VALUE"""),"BLACK")</f>
        <v>BLACK</v>
      </c>
      <c r="G523" s="28" t="str">
        <f>IFERROR(__xludf.DUMMYFUNCTION("""COMPUTED_VALUE"""),"Uncle Sams Cider 2")</f>
        <v>Uncle Sams Cider 2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IFERROR(__xludf.DUMMYFUNCTION("""COMPUTED_VALUE"""),43658.7483899421)</f>
        <v>43658.74839</v>
      </c>
      <c r="D524" s="23">
        <f>IFERROR(__xludf.DUMMYFUNCTION("""COMPUTED_VALUE"""),1.049)</f>
        <v>1.049</v>
      </c>
      <c r="E524" s="24">
        <f>IFERROR(__xludf.DUMMYFUNCTION("""COMPUTED_VALUE"""),74.0)</f>
        <v>74</v>
      </c>
      <c r="F524" s="27" t="str">
        <f>IFERROR(__xludf.DUMMYFUNCTION("""COMPUTED_VALUE"""),"BLACK")</f>
        <v>BLACK</v>
      </c>
      <c r="G524" s="28" t="str">
        <f>IFERROR(__xludf.DUMMYFUNCTION("""COMPUTED_VALUE"""),"Uncle Sams Cider 2")</f>
        <v>Uncle Sams Cider 2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IFERROR(__xludf.DUMMYFUNCTION("""COMPUTED_VALUE"""),43658.737968368)</f>
        <v>43658.73797</v>
      </c>
      <c r="D525" s="23">
        <f>IFERROR(__xludf.DUMMYFUNCTION("""COMPUTED_VALUE"""),1.047)</f>
        <v>1.047</v>
      </c>
      <c r="E525" s="24">
        <f>IFERROR(__xludf.DUMMYFUNCTION("""COMPUTED_VALUE"""),74.0)</f>
        <v>74</v>
      </c>
      <c r="F525" s="27" t="str">
        <f>IFERROR(__xludf.DUMMYFUNCTION("""COMPUTED_VALUE"""),"BLACK")</f>
        <v>BLACK</v>
      </c>
      <c r="G525" s="28" t="str">
        <f>IFERROR(__xludf.DUMMYFUNCTION("""COMPUTED_VALUE"""),"Uncle Sams Cider 2")</f>
        <v>Uncle Sams Cider 2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IFERROR(__xludf.DUMMYFUNCTION("""COMPUTED_VALUE"""),43658.7274070717)</f>
        <v>43658.72741</v>
      </c>
      <c r="D526" s="23">
        <f>IFERROR(__xludf.DUMMYFUNCTION("""COMPUTED_VALUE"""),1.048)</f>
        <v>1.048</v>
      </c>
      <c r="E526" s="24">
        <f>IFERROR(__xludf.DUMMYFUNCTION("""COMPUTED_VALUE"""),74.0)</f>
        <v>74</v>
      </c>
      <c r="F526" s="27" t="str">
        <f>IFERROR(__xludf.DUMMYFUNCTION("""COMPUTED_VALUE"""),"BLACK")</f>
        <v>BLACK</v>
      </c>
      <c r="G526" s="28" t="str">
        <f>IFERROR(__xludf.DUMMYFUNCTION("""COMPUTED_VALUE"""),"Uncle Sams Cider 2")</f>
        <v>Uncle Sams Cider 2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IFERROR(__xludf.DUMMYFUNCTION("""COMPUTED_VALUE"""),43658.7166149189)</f>
        <v>43658.71661</v>
      </c>
      <c r="D527" s="23">
        <f>IFERROR(__xludf.DUMMYFUNCTION("""COMPUTED_VALUE"""),1.046)</f>
        <v>1.046</v>
      </c>
      <c r="E527" s="24">
        <f>IFERROR(__xludf.DUMMYFUNCTION("""COMPUTED_VALUE"""),74.0)</f>
        <v>74</v>
      </c>
      <c r="F527" s="27" t="str">
        <f>IFERROR(__xludf.DUMMYFUNCTION("""COMPUTED_VALUE"""),"BLACK")</f>
        <v>BLACK</v>
      </c>
      <c r="G527" s="28" t="str">
        <f>IFERROR(__xludf.DUMMYFUNCTION("""COMPUTED_VALUE"""),"Uncle Sams Cider 2")</f>
        <v>Uncle Sams Cider 2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IFERROR(__xludf.DUMMYFUNCTION("""COMPUTED_VALUE"""),43658.7061924884)</f>
        <v>43658.70619</v>
      </c>
      <c r="D528" s="23">
        <f>IFERROR(__xludf.DUMMYFUNCTION("""COMPUTED_VALUE"""),1.048)</f>
        <v>1.048</v>
      </c>
      <c r="E528" s="24">
        <f>IFERROR(__xludf.DUMMYFUNCTION("""COMPUTED_VALUE"""),74.0)</f>
        <v>74</v>
      </c>
      <c r="F528" s="27" t="str">
        <f>IFERROR(__xludf.DUMMYFUNCTION("""COMPUTED_VALUE"""),"BLACK")</f>
        <v>BLACK</v>
      </c>
      <c r="G528" s="28" t="str">
        <f>IFERROR(__xludf.DUMMYFUNCTION("""COMPUTED_VALUE"""),"Uncle Sams Cider 2")</f>
        <v>Uncle Sams Cider 2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IFERROR(__xludf.DUMMYFUNCTION("""COMPUTED_VALUE"""),43658.6957716435)</f>
        <v>43658.69577</v>
      </c>
      <c r="D529" s="23">
        <f>IFERROR(__xludf.DUMMYFUNCTION("""COMPUTED_VALUE"""),1.05)</f>
        <v>1.05</v>
      </c>
      <c r="E529" s="24">
        <f>IFERROR(__xludf.DUMMYFUNCTION("""COMPUTED_VALUE"""),74.0)</f>
        <v>74</v>
      </c>
      <c r="F529" s="27" t="str">
        <f>IFERROR(__xludf.DUMMYFUNCTION("""COMPUTED_VALUE"""),"BLACK")</f>
        <v>BLACK</v>
      </c>
      <c r="G529" s="28" t="str">
        <f>IFERROR(__xludf.DUMMYFUNCTION("""COMPUTED_VALUE"""),"Uncle Sams Cider 2")</f>
        <v>Uncle Sams Cider 2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IFERROR(__xludf.DUMMYFUNCTION("""COMPUTED_VALUE"""),43658.6853151967)</f>
        <v>43658.68532</v>
      </c>
      <c r="D530" s="23">
        <f>IFERROR(__xludf.DUMMYFUNCTION("""COMPUTED_VALUE"""),1.05)</f>
        <v>1.05</v>
      </c>
      <c r="E530" s="24">
        <f>IFERROR(__xludf.DUMMYFUNCTION("""COMPUTED_VALUE"""),74.0)</f>
        <v>74</v>
      </c>
      <c r="F530" s="27" t="str">
        <f>IFERROR(__xludf.DUMMYFUNCTION("""COMPUTED_VALUE"""),"BLACK")</f>
        <v>BLACK</v>
      </c>
      <c r="G530" s="28" t="str">
        <f>IFERROR(__xludf.DUMMYFUNCTION("""COMPUTED_VALUE"""),"Uncle Sams Cider 2")</f>
        <v>Uncle Sams Cider 2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IFERROR(__xludf.DUMMYFUNCTION("""COMPUTED_VALUE"""),43658.6748961921)</f>
        <v>43658.6749</v>
      </c>
      <c r="D531" s="23">
        <f>IFERROR(__xludf.DUMMYFUNCTION("""COMPUTED_VALUE"""),1.053)</f>
        <v>1.053</v>
      </c>
      <c r="E531" s="24">
        <f>IFERROR(__xludf.DUMMYFUNCTION("""COMPUTED_VALUE"""),74.0)</f>
        <v>74</v>
      </c>
      <c r="F531" s="27" t="str">
        <f>IFERROR(__xludf.DUMMYFUNCTION("""COMPUTED_VALUE"""),"BLACK")</f>
        <v>BLACK</v>
      </c>
      <c r="G531" s="28" t="str">
        <f>IFERROR(__xludf.DUMMYFUNCTION("""COMPUTED_VALUE"""),"Uncle Sams Cider 2")</f>
        <v>Uncle Sams Cider 2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IFERROR(__xludf.DUMMYFUNCTION("""COMPUTED_VALUE"""),43658.6644734375)</f>
        <v>43658.66447</v>
      </c>
      <c r="D532" s="23">
        <f>IFERROR(__xludf.DUMMYFUNCTION("""COMPUTED_VALUE"""),1.048)</f>
        <v>1.048</v>
      </c>
      <c r="E532" s="24">
        <f>IFERROR(__xludf.DUMMYFUNCTION("""COMPUTED_VALUE"""),74.0)</f>
        <v>74</v>
      </c>
      <c r="F532" s="27" t="str">
        <f>IFERROR(__xludf.DUMMYFUNCTION("""COMPUTED_VALUE"""),"BLACK")</f>
        <v>BLACK</v>
      </c>
      <c r="G532" s="28" t="str">
        <f>IFERROR(__xludf.DUMMYFUNCTION("""COMPUTED_VALUE"""),"Uncle Sams Cider 2")</f>
        <v>Uncle Sams Cider 2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IFERROR(__xludf.DUMMYFUNCTION("""COMPUTED_VALUE"""),43658.6540387268)</f>
        <v>43658.65404</v>
      </c>
      <c r="D533" s="23">
        <f>IFERROR(__xludf.DUMMYFUNCTION("""COMPUTED_VALUE"""),1.049)</f>
        <v>1.049</v>
      </c>
      <c r="E533" s="24">
        <f>IFERROR(__xludf.DUMMYFUNCTION("""COMPUTED_VALUE"""),74.0)</f>
        <v>74</v>
      </c>
      <c r="F533" s="27" t="str">
        <f>IFERROR(__xludf.DUMMYFUNCTION("""COMPUTED_VALUE"""),"BLACK")</f>
        <v>BLACK</v>
      </c>
      <c r="G533" s="28" t="str">
        <f>IFERROR(__xludf.DUMMYFUNCTION("""COMPUTED_VALUE"""),"Uncle Sams Cider 2")</f>
        <v>Uncle Sams Cider 2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IFERROR(__xludf.DUMMYFUNCTION("""COMPUTED_VALUE"""),43658.643605243)</f>
        <v>43658.64361</v>
      </c>
      <c r="D534" s="23">
        <f>IFERROR(__xludf.DUMMYFUNCTION("""COMPUTED_VALUE"""),1.05)</f>
        <v>1.05</v>
      </c>
      <c r="E534" s="24">
        <f>IFERROR(__xludf.DUMMYFUNCTION("""COMPUTED_VALUE"""),74.0)</f>
        <v>74</v>
      </c>
      <c r="F534" s="27" t="str">
        <f>IFERROR(__xludf.DUMMYFUNCTION("""COMPUTED_VALUE"""),"BLACK")</f>
        <v>BLACK</v>
      </c>
      <c r="G534" s="28" t="str">
        <f>IFERROR(__xludf.DUMMYFUNCTION("""COMPUTED_VALUE"""),"Uncle Sams Cider 2")</f>
        <v>Uncle Sams Cider 2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IFERROR(__xludf.DUMMYFUNCTION("""COMPUTED_VALUE"""),43658.6331274305)</f>
        <v>43658.63313</v>
      </c>
      <c r="D535" s="23">
        <f>IFERROR(__xludf.DUMMYFUNCTION("""COMPUTED_VALUE"""),1.049)</f>
        <v>1.049</v>
      </c>
      <c r="E535" s="24">
        <f>IFERROR(__xludf.DUMMYFUNCTION("""COMPUTED_VALUE"""),74.0)</f>
        <v>74</v>
      </c>
      <c r="F535" s="27" t="str">
        <f>IFERROR(__xludf.DUMMYFUNCTION("""COMPUTED_VALUE"""),"BLACK")</f>
        <v>BLACK</v>
      </c>
      <c r="G535" s="28" t="str">
        <f>IFERROR(__xludf.DUMMYFUNCTION("""COMPUTED_VALUE"""),"Uncle Sams Cider 2")</f>
        <v>Uncle Sams Cider 2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IFERROR(__xludf.DUMMYFUNCTION("""COMPUTED_VALUE"""),43658.6227053587)</f>
        <v>43658.62271</v>
      </c>
      <c r="D536" s="23">
        <f>IFERROR(__xludf.DUMMYFUNCTION("""COMPUTED_VALUE"""),1.049)</f>
        <v>1.049</v>
      </c>
      <c r="E536" s="24">
        <f>IFERROR(__xludf.DUMMYFUNCTION("""COMPUTED_VALUE"""),74.0)</f>
        <v>74</v>
      </c>
      <c r="F536" s="27" t="str">
        <f>IFERROR(__xludf.DUMMYFUNCTION("""COMPUTED_VALUE"""),"BLACK")</f>
        <v>BLACK</v>
      </c>
      <c r="G536" s="28" t="str">
        <f>IFERROR(__xludf.DUMMYFUNCTION("""COMPUTED_VALUE"""),"Uncle Sams Cider 2")</f>
        <v>Uncle Sams Cider 2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IFERROR(__xludf.DUMMYFUNCTION("""COMPUTED_VALUE"""),43658.6122867824)</f>
        <v>43658.61229</v>
      </c>
      <c r="D537" s="23">
        <f>IFERROR(__xludf.DUMMYFUNCTION("""COMPUTED_VALUE"""),1.052)</f>
        <v>1.052</v>
      </c>
      <c r="E537" s="24">
        <f>IFERROR(__xludf.DUMMYFUNCTION("""COMPUTED_VALUE"""),74.0)</f>
        <v>74</v>
      </c>
      <c r="F537" s="27" t="str">
        <f>IFERROR(__xludf.DUMMYFUNCTION("""COMPUTED_VALUE"""),"BLACK")</f>
        <v>BLACK</v>
      </c>
      <c r="G537" s="28" t="str">
        <f>IFERROR(__xludf.DUMMYFUNCTION("""COMPUTED_VALUE"""),"Uncle Sams Cider 2")</f>
        <v>Uncle Sams Cider 2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IFERROR(__xludf.DUMMYFUNCTION("""COMPUTED_VALUE"""),43658.6018669907)</f>
        <v>43658.60187</v>
      </c>
      <c r="D538" s="23">
        <f>IFERROR(__xludf.DUMMYFUNCTION("""COMPUTED_VALUE"""),1.048)</f>
        <v>1.048</v>
      </c>
      <c r="E538" s="24">
        <f>IFERROR(__xludf.DUMMYFUNCTION("""COMPUTED_VALUE"""),74.0)</f>
        <v>74</v>
      </c>
      <c r="F538" s="27" t="str">
        <f>IFERROR(__xludf.DUMMYFUNCTION("""COMPUTED_VALUE"""),"BLACK")</f>
        <v>BLACK</v>
      </c>
      <c r="G538" s="28" t="str">
        <f>IFERROR(__xludf.DUMMYFUNCTION("""COMPUTED_VALUE"""),"Uncle Sams Cider 2")</f>
        <v>Uncle Sams Cider 2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IFERROR(__xludf.DUMMYFUNCTION("""COMPUTED_VALUE"""),43658.5914436111)</f>
        <v>43658.59144</v>
      </c>
      <c r="D539" s="23">
        <f>IFERROR(__xludf.DUMMYFUNCTION("""COMPUTED_VALUE"""),1.05)</f>
        <v>1.05</v>
      </c>
      <c r="E539" s="24">
        <f>IFERROR(__xludf.DUMMYFUNCTION("""COMPUTED_VALUE"""),74.0)</f>
        <v>74</v>
      </c>
      <c r="F539" s="27" t="str">
        <f>IFERROR(__xludf.DUMMYFUNCTION("""COMPUTED_VALUE"""),"BLACK")</f>
        <v>BLACK</v>
      </c>
      <c r="G539" s="28" t="str">
        <f>IFERROR(__xludf.DUMMYFUNCTION("""COMPUTED_VALUE"""),"Uncle Sams Cider 2")</f>
        <v>Uncle Sams Cider 2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IFERROR(__xludf.DUMMYFUNCTION("""COMPUTED_VALUE"""),43658.5805826851)</f>
        <v>43658.58058</v>
      </c>
      <c r="D540" s="23">
        <f>IFERROR(__xludf.DUMMYFUNCTION("""COMPUTED_VALUE"""),1.048)</f>
        <v>1.048</v>
      </c>
      <c r="E540" s="24">
        <f>IFERROR(__xludf.DUMMYFUNCTION("""COMPUTED_VALUE"""),74.0)</f>
        <v>74</v>
      </c>
      <c r="F540" s="27" t="str">
        <f>IFERROR(__xludf.DUMMYFUNCTION("""COMPUTED_VALUE"""),"BLACK")</f>
        <v>BLACK</v>
      </c>
      <c r="G540" s="28" t="str">
        <f>IFERROR(__xludf.DUMMYFUNCTION("""COMPUTED_VALUE"""),"Uncle Sams Cider 2")</f>
        <v>Uncle Sams Cider 2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IFERROR(__xludf.DUMMYFUNCTION("""COMPUTED_VALUE"""),43658.5700356944)</f>
        <v>43658.57004</v>
      </c>
      <c r="D541" s="23">
        <f>IFERROR(__xludf.DUMMYFUNCTION("""COMPUTED_VALUE"""),1.049)</f>
        <v>1.049</v>
      </c>
      <c r="E541" s="24">
        <f>IFERROR(__xludf.DUMMYFUNCTION("""COMPUTED_VALUE"""),74.0)</f>
        <v>74</v>
      </c>
      <c r="F541" s="27" t="str">
        <f>IFERROR(__xludf.DUMMYFUNCTION("""COMPUTED_VALUE"""),"BLACK")</f>
        <v>BLACK</v>
      </c>
      <c r="G541" s="28" t="str">
        <f>IFERROR(__xludf.DUMMYFUNCTION("""COMPUTED_VALUE"""),"Uncle Sams Cider 2")</f>
        <v>Uncle Sams Cider 2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IFERROR(__xludf.DUMMYFUNCTION("""COMPUTED_VALUE"""),43658.5596148611)</f>
        <v>43658.55961</v>
      </c>
      <c r="D542" s="23">
        <f>IFERROR(__xludf.DUMMYFUNCTION("""COMPUTED_VALUE"""),1.048)</f>
        <v>1.048</v>
      </c>
      <c r="E542" s="24">
        <f>IFERROR(__xludf.DUMMYFUNCTION("""COMPUTED_VALUE"""),74.0)</f>
        <v>74</v>
      </c>
      <c r="F542" s="27" t="str">
        <f>IFERROR(__xludf.DUMMYFUNCTION("""COMPUTED_VALUE"""),"BLACK")</f>
        <v>BLACK</v>
      </c>
      <c r="G542" s="28" t="str">
        <f>IFERROR(__xludf.DUMMYFUNCTION("""COMPUTED_VALUE"""),"Uncle Sams Cider 2")</f>
        <v>Uncle Sams Cider 2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IFERROR(__xludf.DUMMYFUNCTION("""COMPUTED_VALUE"""),43658.5491598495)</f>
        <v>43658.54916</v>
      </c>
      <c r="D543" s="23">
        <f>IFERROR(__xludf.DUMMYFUNCTION("""COMPUTED_VALUE"""),1.047)</f>
        <v>1.047</v>
      </c>
      <c r="E543" s="24">
        <f>IFERROR(__xludf.DUMMYFUNCTION("""COMPUTED_VALUE"""),74.0)</f>
        <v>74</v>
      </c>
      <c r="F543" s="27" t="str">
        <f>IFERROR(__xludf.DUMMYFUNCTION("""COMPUTED_VALUE"""),"BLACK")</f>
        <v>BLACK</v>
      </c>
      <c r="G543" s="28" t="str">
        <f>IFERROR(__xludf.DUMMYFUNCTION("""COMPUTED_VALUE"""),"Uncle Sams Cider 2")</f>
        <v>Uncle Sams Cider 2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IFERROR(__xludf.DUMMYFUNCTION("""COMPUTED_VALUE"""),43658.5387247106)</f>
        <v>43658.53872</v>
      </c>
      <c r="D544" s="23">
        <f>IFERROR(__xludf.DUMMYFUNCTION("""COMPUTED_VALUE"""),1.052)</f>
        <v>1.052</v>
      </c>
      <c r="E544" s="24">
        <f>IFERROR(__xludf.DUMMYFUNCTION("""COMPUTED_VALUE"""),74.0)</f>
        <v>74</v>
      </c>
      <c r="F544" s="27" t="str">
        <f>IFERROR(__xludf.DUMMYFUNCTION("""COMPUTED_VALUE"""),"BLACK")</f>
        <v>BLACK</v>
      </c>
      <c r="G544" s="28" t="str">
        <f>IFERROR(__xludf.DUMMYFUNCTION("""COMPUTED_VALUE"""),"Uncle Sams Cider 2")</f>
        <v>Uncle Sams Cider 2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IFERROR(__xludf.DUMMYFUNCTION("""COMPUTED_VALUE"""),43658.5282806944)</f>
        <v>43658.52828</v>
      </c>
      <c r="D545" s="23">
        <f>IFERROR(__xludf.DUMMYFUNCTION("""COMPUTED_VALUE"""),1.051)</f>
        <v>1.051</v>
      </c>
      <c r="E545" s="24">
        <f>IFERROR(__xludf.DUMMYFUNCTION("""COMPUTED_VALUE"""),74.0)</f>
        <v>74</v>
      </c>
      <c r="F545" s="27" t="str">
        <f>IFERROR(__xludf.DUMMYFUNCTION("""COMPUTED_VALUE"""),"BLACK")</f>
        <v>BLACK</v>
      </c>
      <c r="G545" s="28" t="str">
        <f>IFERROR(__xludf.DUMMYFUNCTION("""COMPUTED_VALUE"""),"Uncle Sams Cider 2")</f>
        <v>Uncle Sams Cider 2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IFERROR(__xludf.DUMMYFUNCTION("""COMPUTED_VALUE"""),43658.517848287)</f>
        <v>43658.51785</v>
      </c>
      <c r="D546" s="23">
        <f>IFERROR(__xludf.DUMMYFUNCTION("""COMPUTED_VALUE"""),1.056)</f>
        <v>1.056</v>
      </c>
      <c r="E546" s="24">
        <f>IFERROR(__xludf.DUMMYFUNCTION("""COMPUTED_VALUE"""),74.0)</f>
        <v>74</v>
      </c>
      <c r="F546" s="27" t="str">
        <f>IFERROR(__xludf.DUMMYFUNCTION("""COMPUTED_VALUE"""),"BLACK")</f>
        <v>BLACK</v>
      </c>
      <c r="G546" s="28" t="str">
        <f>IFERROR(__xludf.DUMMYFUNCTION("""COMPUTED_VALUE"""),"Uncle Sams Cider 2")</f>
        <v>Uncle Sams Cider 2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IFERROR(__xludf.DUMMYFUNCTION("""COMPUTED_VALUE"""),43658.5074151736)</f>
        <v>43658.50742</v>
      </c>
      <c r="D547" s="23">
        <f>IFERROR(__xludf.DUMMYFUNCTION("""COMPUTED_VALUE"""),1.049)</f>
        <v>1.049</v>
      </c>
      <c r="E547" s="24">
        <f>IFERROR(__xludf.DUMMYFUNCTION("""COMPUTED_VALUE"""),74.0)</f>
        <v>74</v>
      </c>
      <c r="F547" s="27" t="str">
        <f>IFERROR(__xludf.DUMMYFUNCTION("""COMPUTED_VALUE"""),"BLACK")</f>
        <v>BLACK</v>
      </c>
      <c r="G547" s="28" t="str">
        <f>IFERROR(__xludf.DUMMYFUNCTION("""COMPUTED_VALUE"""),"Uncle Sams Cider 2")</f>
        <v>Uncle Sams Cider 2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IFERROR(__xludf.DUMMYFUNCTION("""COMPUTED_VALUE"""),43658.4969823263)</f>
        <v>43658.49698</v>
      </c>
      <c r="D548" s="23">
        <f>IFERROR(__xludf.DUMMYFUNCTION("""COMPUTED_VALUE"""),1.053)</f>
        <v>1.053</v>
      </c>
      <c r="E548" s="24">
        <f>IFERROR(__xludf.DUMMYFUNCTION("""COMPUTED_VALUE"""),74.0)</f>
        <v>74</v>
      </c>
      <c r="F548" s="27" t="str">
        <f>IFERROR(__xludf.DUMMYFUNCTION("""COMPUTED_VALUE"""),"BLACK")</f>
        <v>BLACK</v>
      </c>
      <c r="G548" s="28" t="str">
        <f>IFERROR(__xludf.DUMMYFUNCTION("""COMPUTED_VALUE"""),"Uncle Sams Cider 2")</f>
        <v>Uncle Sams Cider 2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IFERROR(__xludf.DUMMYFUNCTION("""COMPUTED_VALUE"""),43658.4865605787)</f>
        <v>43658.48656</v>
      </c>
      <c r="D549" s="23">
        <f>IFERROR(__xludf.DUMMYFUNCTION("""COMPUTED_VALUE"""),1.048)</f>
        <v>1.048</v>
      </c>
      <c r="E549" s="24">
        <f>IFERROR(__xludf.DUMMYFUNCTION("""COMPUTED_VALUE"""),74.0)</f>
        <v>74</v>
      </c>
      <c r="F549" s="27" t="str">
        <f>IFERROR(__xludf.DUMMYFUNCTION("""COMPUTED_VALUE"""),"BLACK")</f>
        <v>BLACK</v>
      </c>
      <c r="G549" s="28" t="str">
        <f>IFERROR(__xludf.DUMMYFUNCTION("""COMPUTED_VALUE"""),"Uncle Sams Cider 2")</f>
        <v>Uncle Sams Cider 2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IFERROR(__xludf.DUMMYFUNCTION("""COMPUTED_VALUE"""),43658.4761266319)</f>
        <v>43658.47613</v>
      </c>
      <c r="D550" s="23">
        <f>IFERROR(__xludf.DUMMYFUNCTION("""COMPUTED_VALUE"""),1.052)</f>
        <v>1.052</v>
      </c>
      <c r="E550" s="24">
        <f>IFERROR(__xludf.DUMMYFUNCTION("""COMPUTED_VALUE"""),74.0)</f>
        <v>74</v>
      </c>
      <c r="F550" s="27" t="str">
        <f>IFERROR(__xludf.DUMMYFUNCTION("""COMPUTED_VALUE"""),"BLACK")</f>
        <v>BLACK</v>
      </c>
      <c r="G550" s="28" t="str">
        <f>IFERROR(__xludf.DUMMYFUNCTION("""COMPUTED_VALUE"""),"Uncle Sams Cider 2")</f>
        <v>Uncle Sams Cider 2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IFERROR(__xludf.DUMMYFUNCTION("""COMPUTED_VALUE"""),43658.4657038194)</f>
        <v>43658.4657</v>
      </c>
      <c r="D551" s="23">
        <f>IFERROR(__xludf.DUMMYFUNCTION("""COMPUTED_VALUE"""),1.055)</f>
        <v>1.055</v>
      </c>
      <c r="E551" s="24">
        <f>IFERROR(__xludf.DUMMYFUNCTION("""COMPUTED_VALUE"""),74.0)</f>
        <v>74</v>
      </c>
      <c r="F551" s="27" t="str">
        <f>IFERROR(__xludf.DUMMYFUNCTION("""COMPUTED_VALUE"""),"BLACK")</f>
        <v>BLACK</v>
      </c>
      <c r="G551" s="28" t="str">
        <f>IFERROR(__xludf.DUMMYFUNCTION("""COMPUTED_VALUE"""),"Uncle Sams Cider 2")</f>
        <v>Uncle Sams Cider 2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IFERROR(__xludf.DUMMYFUNCTION("""COMPUTED_VALUE"""),43658.4552131828)</f>
        <v>43658.45521</v>
      </c>
      <c r="D552" s="23">
        <f>IFERROR(__xludf.DUMMYFUNCTION("""COMPUTED_VALUE"""),1.055)</f>
        <v>1.055</v>
      </c>
      <c r="E552" s="24">
        <f>IFERROR(__xludf.DUMMYFUNCTION("""COMPUTED_VALUE"""),74.0)</f>
        <v>74</v>
      </c>
      <c r="F552" s="27" t="str">
        <f>IFERROR(__xludf.DUMMYFUNCTION("""COMPUTED_VALUE"""),"BLACK")</f>
        <v>BLACK</v>
      </c>
      <c r="G552" s="28" t="str">
        <f>IFERROR(__xludf.DUMMYFUNCTION("""COMPUTED_VALUE"""),"Uncle Sams Cider 2")</f>
        <v>Uncle Sams Cider 2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IFERROR(__xludf.DUMMYFUNCTION("""COMPUTED_VALUE"""),43658.4444431018)</f>
        <v>43658.44444</v>
      </c>
      <c r="D553" s="23">
        <f>IFERROR(__xludf.DUMMYFUNCTION("""COMPUTED_VALUE"""),1.05)</f>
        <v>1.05</v>
      </c>
      <c r="E553" s="24">
        <f>IFERROR(__xludf.DUMMYFUNCTION("""COMPUTED_VALUE"""),74.0)</f>
        <v>74</v>
      </c>
      <c r="F553" s="27" t="str">
        <f>IFERROR(__xludf.DUMMYFUNCTION("""COMPUTED_VALUE"""),"BLACK")</f>
        <v>BLACK</v>
      </c>
      <c r="G553" s="28" t="str">
        <f>IFERROR(__xludf.DUMMYFUNCTION("""COMPUTED_VALUE"""),"Uncle Sams Cider 2")</f>
        <v>Uncle Sams Cider 2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IFERROR(__xludf.DUMMYFUNCTION("""COMPUTED_VALUE"""),43658.4339533101)</f>
        <v>43658.43395</v>
      </c>
      <c r="D554" s="23">
        <f>IFERROR(__xludf.DUMMYFUNCTION("""COMPUTED_VALUE"""),1.052)</f>
        <v>1.052</v>
      </c>
      <c r="E554" s="24">
        <f>IFERROR(__xludf.DUMMYFUNCTION("""COMPUTED_VALUE"""),74.0)</f>
        <v>74</v>
      </c>
      <c r="F554" s="27" t="str">
        <f>IFERROR(__xludf.DUMMYFUNCTION("""COMPUTED_VALUE"""),"BLACK")</f>
        <v>BLACK</v>
      </c>
      <c r="G554" s="28" t="str">
        <f>IFERROR(__xludf.DUMMYFUNCTION("""COMPUTED_VALUE"""),"Uncle Sams Cider 2")</f>
        <v>Uncle Sams Cider 2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IFERROR(__xludf.DUMMYFUNCTION("""COMPUTED_VALUE"""),43658.4235311226)</f>
        <v>43658.42353</v>
      </c>
      <c r="D555" s="23">
        <f>IFERROR(__xludf.DUMMYFUNCTION("""COMPUTED_VALUE"""),1.052)</f>
        <v>1.052</v>
      </c>
      <c r="E555" s="24">
        <f>IFERROR(__xludf.DUMMYFUNCTION("""COMPUTED_VALUE"""),74.0)</f>
        <v>74</v>
      </c>
      <c r="F555" s="27" t="str">
        <f>IFERROR(__xludf.DUMMYFUNCTION("""COMPUTED_VALUE"""),"BLACK")</f>
        <v>BLACK</v>
      </c>
      <c r="G555" s="28" t="str">
        <f>IFERROR(__xludf.DUMMYFUNCTION("""COMPUTED_VALUE"""),"Uncle Sams Cider 2")</f>
        <v>Uncle Sams Cider 2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IFERROR(__xludf.DUMMYFUNCTION("""COMPUTED_VALUE"""),43658.4130733217)</f>
        <v>43658.41307</v>
      </c>
      <c r="D556" s="23">
        <f>IFERROR(__xludf.DUMMYFUNCTION("""COMPUTED_VALUE"""),1.052)</f>
        <v>1.052</v>
      </c>
      <c r="E556" s="24">
        <f>IFERROR(__xludf.DUMMYFUNCTION("""COMPUTED_VALUE"""),74.0)</f>
        <v>74</v>
      </c>
      <c r="F556" s="27" t="str">
        <f>IFERROR(__xludf.DUMMYFUNCTION("""COMPUTED_VALUE"""),"BLACK")</f>
        <v>BLACK</v>
      </c>
      <c r="G556" s="28" t="str">
        <f>IFERROR(__xludf.DUMMYFUNCTION("""COMPUTED_VALUE"""),"Uncle Sams Cider 2")</f>
        <v>Uncle Sams Cider 2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IFERROR(__xludf.DUMMYFUNCTION("""COMPUTED_VALUE"""),43658.4026521643)</f>
        <v>43658.40265</v>
      </c>
      <c r="D557" s="23">
        <f>IFERROR(__xludf.DUMMYFUNCTION("""COMPUTED_VALUE"""),1.054)</f>
        <v>1.054</v>
      </c>
      <c r="E557" s="24">
        <f>IFERROR(__xludf.DUMMYFUNCTION("""COMPUTED_VALUE"""),74.0)</f>
        <v>74</v>
      </c>
      <c r="F557" s="27" t="str">
        <f>IFERROR(__xludf.DUMMYFUNCTION("""COMPUTED_VALUE"""),"BLACK")</f>
        <v>BLACK</v>
      </c>
      <c r="G557" s="28" t="str">
        <f>IFERROR(__xludf.DUMMYFUNCTION("""COMPUTED_VALUE"""),"Uncle Sams Cider 2")</f>
        <v>Uncle Sams Cider 2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IFERROR(__xludf.DUMMYFUNCTION("""COMPUTED_VALUE"""),43658.392231331)</f>
        <v>43658.39223</v>
      </c>
      <c r="D558" s="23">
        <f>IFERROR(__xludf.DUMMYFUNCTION("""COMPUTED_VALUE"""),1.053)</f>
        <v>1.053</v>
      </c>
      <c r="E558" s="24">
        <f>IFERROR(__xludf.DUMMYFUNCTION("""COMPUTED_VALUE"""),74.0)</f>
        <v>74</v>
      </c>
      <c r="F558" s="27" t="str">
        <f>IFERROR(__xludf.DUMMYFUNCTION("""COMPUTED_VALUE"""),"BLACK")</f>
        <v>BLACK</v>
      </c>
      <c r="G558" s="28" t="str">
        <f>IFERROR(__xludf.DUMMYFUNCTION("""COMPUTED_VALUE"""),"Uncle Sams Cider 2")</f>
        <v>Uncle Sams Cider 2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IFERROR(__xludf.DUMMYFUNCTION("""COMPUTED_VALUE"""),43658.3817995254)</f>
        <v>43658.3818</v>
      </c>
      <c r="D559" s="23">
        <f>IFERROR(__xludf.DUMMYFUNCTION("""COMPUTED_VALUE"""),1.052)</f>
        <v>1.052</v>
      </c>
      <c r="E559" s="24">
        <f>IFERROR(__xludf.DUMMYFUNCTION("""COMPUTED_VALUE"""),74.0)</f>
        <v>74</v>
      </c>
      <c r="F559" s="27" t="str">
        <f>IFERROR(__xludf.DUMMYFUNCTION("""COMPUTED_VALUE"""),"BLACK")</f>
        <v>BLACK</v>
      </c>
      <c r="G559" s="28" t="str">
        <f>IFERROR(__xludf.DUMMYFUNCTION("""COMPUTED_VALUE"""),"Uncle Sams Cider 2")</f>
        <v>Uncle Sams Cider 2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IFERROR(__xludf.DUMMYFUNCTION("""COMPUTED_VALUE"""),43658.3713664814)</f>
        <v>43658.37137</v>
      </c>
      <c r="D560" s="23">
        <f>IFERROR(__xludf.DUMMYFUNCTION("""COMPUTED_VALUE"""),1.053)</f>
        <v>1.053</v>
      </c>
      <c r="E560" s="24">
        <f>IFERROR(__xludf.DUMMYFUNCTION("""COMPUTED_VALUE"""),73.0)</f>
        <v>73</v>
      </c>
      <c r="F560" s="27" t="str">
        <f>IFERROR(__xludf.DUMMYFUNCTION("""COMPUTED_VALUE"""),"BLACK")</f>
        <v>BLACK</v>
      </c>
      <c r="G560" s="28" t="str">
        <f>IFERROR(__xludf.DUMMYFUNCTION("""COMPUTED_VALUE"""),"Uncle Sams Cider 2")</f>
        <v>Uncle Sams Cider 2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IFERROR(__xludf.DUMMYFUNCTION("""COMPUTED_VALUE"""),43658.3609456944)</f>
        <v>43658.36095</v>
      </c>
      <c r="D561" s="23">
        <f>IFERROR(__xludf.DUMMYFUNCTION("""COMPUTED_VALUE"""),1.052)</f>
        <v>1.052</v>
      </c>
      <c r="E561" s="24">
        <f>IFERROR(__xludf.DUMMYFUNCTION("""COMPUTED_VALUE"""),73.0)</f>
        <v>73</v>
      </c>
      <c r="F561" s="27" t="str">
        <f>IFERROR(__xludf.DUMMYFUNCTION("""COMPUTED_VALUE"""),"BLACK")</f>
        <v>BLACK</v>
      </c>
      <c r="G561" s="28" t="str">
        <f>IFERROR(__xludf.DUMMYFUNCTION("""COMPUTED_VALUE"""),"Uncle Sams Cider 2")</f>
        <v>Uncle Sams Cider 2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IFERROR(__xludf.DUMMYFUNCTION("""COMPUTED_VALUE"""),43658.3505259027)</f>
        <v>43658.35053</v>
      </c>
      <c r="D562" s="23">
        <f>IFERROR(__xludf.DUMMYFUNCTION("""COMPUTED_VALUE"""),1.056)</f>
        <v>1.056</v>
      </c>
      <c r="E562" s="24">
        <f>IFERROR(__xludf.DUMMYFUNCTION("""COMPUTED_VALUE"""),73.0)</f>
        <v>73</v>
      </c>
      <c r="F562" s="27" t="str">
        <f>IFERROR(__xludf.DUMMYFUNCTION("""COMPUTED_VALUE"""),"BLACK")</f>
        <v>BLACK</v>
      </c>
      <c r="G562" s="28" t="str">
        <f>IFERROR(__xludf.DUMMYFUNCTION("""COMPUTED_VALUE"""),"Uncle Sams Cider 2")</f>
        <v>Uncle Sams Cider 2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IFERROR(__xludf.DUMMYFUNCTION("""COMPUTED_VALUE"""),43658.3400919791)</f>
        <v>43658.34009</v>
      </c>
      <c r="D563" s="23">
        <f>IFERROR(__xludf.DUMMYFUNCTION("""COMPUTED_VALUE"""),1.053)</f>
        <v>1.053</v>
      </c>
      <c r="E563" s="24">
        <f>IFERROR(__xludf.DUMMYFUNCTION("""COMPUTED_VALUE"""),73.0)</f>
        <v>73</v>
      </c>
      <c r="F563" s="27" t="str">
        <f>IFERROR(__xludf.DUMMYFUNCTION("""COMPUTED_VALUE"""),"BLACK")</f>
        <v>BLACK</v>
      </c>
      <c r="G563" s="28" t="str">
        <f>IFERROR(__xludf.DUMMYFUNCTION("""COMPUTED_VALUE"""),"Uncle Sams Cider 2")</f>
        <v>Uncle Sams Cider 2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IFERROR(__xludf.DUMMYFUNCTION("""COMPUTED_VALUE"""),43658.3296591203)</f>
        <v>43658.32966</v>
      </c>
      <c r="D564" s="23">
        <f>IFERROR(__xludf.DUMMYFUNCTION("""COMPUTED_VALUE"""),1.05)</f>
        <v>1.05</v>
      </c>
      <c r="E564" s="24">
        <f>IFERROR(__xludf.DUMMYFUNCTION("""COMPUTED_VALUE"""),73.0)</f>
        <v>73</v>
      </c>
      <c r="F564" s="27" t="str">
        <f>IFERROR(__xludf.DUMMYFUNCTION("""COMPUTED_VALUE"""),"BLACK")</f>
        <v>BLACK</v>
      </c>
      <c r="G564" s="28" t="str">
        <f>IFERROR(__xludf.DUMMYFUNCTION("""COMPUTED_VALUE"""),"Uncle Sams Cider 2")</f>
        <v>Uncle Sams Cider 2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IFERROR(__xludf.DUMMYFUNCTION("""COMPUTED_VALUE"""),43658.3192373148)</f>
        <v>43658.31924</v>
      </c>
      <c r="D565" s="23">
        <f>IFERROR(__xludf.DUMMYFUNCTION("""COMPUTED_VALUE"""),1.058)</f>
        <v>1.058</v>
      </c>
      <c r="E565" s="24">
        <f>IFERROR(__xludf.DUMMYFUNCTION("""COMPUTED_VALUE"""),73.0)</f>
        <v>73</v>
      </c>
      <c r="F565" s="27" t="str">
        <f>IFERROR(__xludf.DUMMYFUNCTION("""COMPUTED_VALUE"""),"BLACK")</f>
        <v>BLACK</v>
      </c>
      <c r="G565" s="28" t="str">
        <f>IFERROR(__xludf.DUMMYFUNCTION("""COMPUTED_VALUE"""),"Uncle Sams Cider 2")</f>
        <v>Uncle Sams Cider 2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IFERROR(__xludf.DUMMYFUNCTION("""COMPUTED_VALUE"""),43658.3087823842)</f>
        <v>43658.30878</v>
      </c>
      <c r="D566" s="23">
        <f>IFERROR(__xludf.DUMMYFUNCTION("""COMPUTED_VALUE"""),1.053)</f>
        <v>1.053</v>
      </c>
      <c r="E566" s="24">
        <f>IFERROR(__xludf.DUMMYFUNCTION("""COMPUTED_VALUE"""),73.0)</f>
        <v>73</v>
      </c>
      <c r="F566" s="27" t="str">
        <f>IFERROR(__xludf.DUMMYFUNCTION("""COMPUTED_VALUE"""),"BLACK")</f>
        <v>BLACK</v>
      </c>
      <c r="G566" s="28" t="str">
        <f>IFERROR(__xludf.DUMMYFUNCTION("""COMPUTED_VALUE"""),"Uncle Sams Cider 2")</f>
        <v>Uncle Sams Cider 2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IFERROR(__xludf.DUMMYFUNCTION("""COMPUTED_VALUE"""),43658.2983615856)</f>
        <v>43658.29836</v>
      </c>
      <c r="D567" s="23">
        <f>IFERROR(__xludf.DUMMYFUNCTION("""COMPUTED_VALUE"""),1.052)</f>
        <v>1.052</v>
      </c>
      <c r="E567" s="24">
        <f>IFERROR(__xludf.DUMMYFUNCTION("""COMPUTED_VALUE"""),73.0)</f>
        <v>73</v>
      </c>
      <c r="F567" s="27" t="str">
        <f>IFERROR(__xludf.DUMMYFUNCTION("""COMPUTED_VALUE"""),"BLACK")</f>
        <v>BLACK</v>
      </c>
      <c r="G567" s="28" t="str">
        <f>IFERROR(__xludf.DUMMYFUNCTION("""COMPUTED_VALUE"""),"Uncle Sams Cider 2")</f>
        <v>Uncle Sams Cider 2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IFERROR(__xludf.DUMMYFUNCTION("""COMPUTED_VALUE"""),43658.2879389236)</f>
        <v>43658.28794</v>
      </c>
      <c r="D568" s="23">
        <f>IFERROR(__xludf.DUMMYFUNCTION("""COMPUTED_VALUE"""),1.052)</f>
        <v>1.052</v>
      </c>
      <c r="E568" s="24">
        <f>IFERROR(__xludf.DUMMYFUNCTION("""COMPUTED_VALUE"""),73.0)</f>
        <v>73</v>
      </c>
      <c r="F568" s="27" t="str">
        <f>IFERROR(__xludf.DUMMYFUNCTION("""COMPUTED_VALUE"""),"BLACK")</f>
        <v>BLACK</v>
      </c>
      <c r="G568" s="28" t="str">
        <f>IFERROR(__xludf.DUMMYFUNCTION("""COMPUTED_VALUE"""),"Uncle Sams Cider 2")</f>
        <v>Uncle Sams Cider 2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IFERROR(__xludf.DUMMYFUNCTION("""COMPUTED_VALUE"""),43658.2775175115)</f>
        <v>43658.27752</v>
      </c>
      <c r="D569" s="23">
        <f>IFERROR(__xludf.DUMMYFUNCTION("""COMPUTED_VALUE"""),1.054)</f>
        <v>1.054</v>
      </c>
      <c r="E569" s="24">
        <f>IFERROR(__xludf.DUMMYFUNCTION("""COMPUTED_VALUE"""),73.0)</f>
        <v>73</v>
      </c>
      <c r="F569" s="27" t="str">
        <f>IFERROR(__xludf.DUMMYFUNCTION("""COMPUTED_VALUE"""),"BLACK")</f>
        <v>BLACK</v>
      </c>
      <c r="G569" s="28" t="str">
        <f>IFERROR(__xludf.DUMMYFUNCTION("""COMPUTED_VALUE"""),"Uncle Sams Cider 2")</f>
        <v>Uncle Sams Cider 2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IFERROR(__xludf.DUMMYFUNCTION("""COMPUTED_VALUE"""),43658.2670957754)</f>
        <v>43658.2671</v>
      </c>
      <c r="D570" s="23">
        <f>IFERROR(__xludf.DUMMYFUNCTION("""COMPUTED_VALUE"""),1.058)</f>
        <v>1.058</v>
      </c>
      <c r="E570" s="24">
        <f>IFERROR(__xludf.DUMMYFUNCTION("""COMPUTED_VALUE"""),73.0)</f>
        <v>73</v>
      </c>
      <c r="F570" s="27" t="str">
        <f>IFERROR(__xludf.DUMMYFUNCTION("""COMPUTED_VALUE"""),"BLACK")</f>
        <v>BLACK</v>
      </c>
      <c r="G570" s="28" t="str">
        <f>IFERROR(__xludf.DUMMYFUNCTION("""COMPUTED_VALUE"""),"Uncle Sams Cider 2")</f>
        <v>Uncle Sams Cider 2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IFERROR(__xludf.DUMMYFUNCTION("""COMPUTED_VALUE"""),43658.2566739236)</f>
        <v>43658.25667</v>
      </c>
      <c r="D571" s="23">
        <f>IFERROR(__xludf.DUMMYFUNCTION("""COMPUTED_VALUE"""),1.054)</f>
        <v>1.054</v>
      </c>
      <c r="E571" s="24">
        <f>IFERROR(__xludf.DUMMYFUNCTION("""COMPUTED_VALUE"""),73.0)</f>
        <v>73</v>
      </c>
      <c r="F571" s="27" t="str">
        <f>IFERROR(__xludf.DUMMYFUNCTION("""COMPUTED_VALUE"""),"BLACK")</f>
        <v>BLACK</v>
      </c>
      <c r="G571" s="28" t="str">
        <f>IFERROR(__xludf.DUMMYFUNCTION("""COMPUTED_VALUE"""),"Uncle Sams Cider 2")</f>
        <v>Uncle Sams Cider 2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IFERROR(__xludf.DUMMYFUNCTION("""COMPUTED_VALUE"""),43658.2462071527)</f>
        <v>43658.24621</v>
      </c>
      <c r="D572" s="23">
        <f>IFERROR(__xludf.DUMMYFUNCTION("""COMPUTED_VALUE"""),1.052)</f>
        <v>1.052</v>
      </c>
      <c r="E572" s="24">
        <f>IFERROR(__xludf.DUMMYFUNCTION("""COMPUTED_VALUE"""),73.0)</f>
        <v>73</v>
      </c>
      <c r="F572" s="27" t="str">
        <f>IFERROR(__xludf.DUMMYFUNCTION("""COMPUTED_VALUE"""),"BLACK")</f>
        <v>BLACK</v>
      </c>
      <c r="G572" s="28" t="str">
        <f>IFERROR(__xludf.DUMMYFUNCTION("""COMPUTED_VALUE"""),"Uncle Sams Cider 2")</f>
        <v>Uncle Sams Cider 2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IFERROR(__xludf.DUMMYFUNCTION("""COMPUTED_VALUE"""),43658.2357874652)</f>
        <v>43658.23579</v>
      </c>
      <c r="D573" s="23">
        <f>IFERROR(__xludf.DUMMYFUNCTION("""COMPUTED_VALUE"""),1.054)</f>
        <v>1.054</v>
      </c>
      <c r="E573" s="24">
        <f>IFERROR(__xludf.DUMMYFUNCTION("""COMPUTED_VALUE"""),73.0)</f>
        <v>73</v>
      </c>
      <c r="F573" s="27" t="str">
        <f>IFERROR(__xludf.DUMMYFUNCTION("""COMPUTED_VALUE"""),"BLACK")</f>
        <v>BLACK</v>
      </c>
      <c r="G573" s="28" t="str">
        <f>IFERROR(__xludf.DUMMYFUNCTION("""COMPUTED_VALUE"""),"Uncle Sams Cider 2")</f>
        <v>Uncle Sams Cider 2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IFERROR(__xludf.DUMMYFUNCTION("""COMPUTED_VALUE"""),43658.2253554745)</f>
        <v>43658.22536</v>
      </c>
      <c r="D574" s="23">
        <f>IFERROR(__xludf.DUMMYFUNCTION("""COMPUTED_VALUE"""),1.053)</f>
        <v>1.053</v>
      </c>
      <c r="E574" s="24">
        <f>IFERROR(__xludf.DUMMYFUNCTION("""COMPUTED_VALUE"""),73.0)</f>
        <v>73</v>
      </c>
      <c r="F574" s="27" t="str">
        <f>IFERROR(__xludf.DUMMYFUNCTION("""COMPUTED_VALUE"""),"BLACK")</f>
        <v>BLACK</v>
      </c>
      <c r="G574" s="28" t="str">
        <f>IFERROR(__xludf.DUMMYFUNCTION("""COMPUTED_VALUE"""),"Uncle Sams Cider 2")</f>
        <v>Uncle Sams Cider 2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IFERROR(__xludf.DUMMYFUNCTION("""COMPUTED_VALUE"""),43658.2149331481)</f>
        <v>43658.21493</v>
      </c>
      <c r="D575" s="23">
        <f>IFERROR(__xludf.DUMMYFUNCTION("""COMPUTED_VALUE"""),1.055)</f>
        <v>1.055</v>
      </c>
      <c r="E575" s="24">
        <f>IFERROR(__xludf.DUMMYFUNCTION("""COMPUTED_VALUE"""),73.0)</f>
        <v>73</v>
      </c>
      <c r="F575" s="27" t="str">
        <f>IFERROR(__xludf.DUMMYFUNCTION("""COMPUTED_VALUE"""),"BLACK")</f>
        <v>BLACK</v>
      </c>
      <c r="G575" s="28" t="str">
        <f>IFERROR(__xludf.DUMMYFUNCTION("""COMPUTED_VALUE"""),"Uncle Sams Cider 2")</f>
        <v>Uncle Sams Cider 2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IFERROR(__xludf.DUMMYFUNCTION("""COMPUTED_VALUE"""),43658.2044079745)</f>
        <v>43658.20441</v>
      </c>
      <c r="D576" s="23">
        <f>IFERROR(__xludf.DUMMYFUNCTION("""COMPUTED_VALUE"""),1.055)</f>
        <v>1.055</v>
      </c>
      <c r="E576" s="24">
        <f>IFERROR(__xludf.DUMMYFUNCTION("""COMPUTED_VALUE"""),73.0)</f>
        <v>73</v>
      </c>
      <c r="F576" s="27" t="str">
        <f>IFERROR(__xludf.DUMMYFUNCTION("""COMPUTED_VALUE"""),"BLACK")</f>
        <v>BLACK</v>
      </c>
      <c r="G576" s="28" t="str">
        <f>IFERROR(__xludf.DUMMYFUNCTION("""COMPUTED_VALUE"""),"Uncle Sams Cider 2")</f>
        <v>Uncle Sams Cider 2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IFERROR(__xludf.DUMMYFUNCTION("""COMPUTED_VALUE"""),43658.1939502893)</f>
        <v>43658.19395</v>
      </c>
      <c r="D577" s="23">
        <f>IFERROR(__xludf.DUMMYFUNCTION("""COMPUTED_VALUE"""),1.057)</f>
        <v>1.057</v>
      </c>
      <c r="E577" s="24">
        <f>IFERROR(__xludf.DUMMYFUNCTION("""COMPUTED_VALUE"""),73.0)</f>
        <v>73</v>
      </c>
      <c r="F577" s="27" t="str">
        <f>IFERROR(__xludf.DUMMYFUNCTION("""COMPUTED_VALUE"""),"BLACK")</f>
        <v>BLACK</v>
      </c>
      <c r="G577" s="28" t="str">
        <f>IFERROR(__xludf.DUMMYFUNCTION("""COMPUTED_VALUE"""),"Uncle Sams Cider 2")</f>
        <v>Uncle Sams Cider 2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IFERROR(__xludf.DUMMYFUNCTION("""COMPUTED_VALUE"""),43658.1834473032)</f>
        <v>43658.18345</v>
      </c>
      <c r="D578" s="23">
        <f>IFERROR(__xludf.DUMMYFUNCTION("""COMPUTED_VALUE"""),1.054)</f>
        <v>1.054</v>
      </c>
      <c r="E578" s="24">
        <f>IFERROR(__xludf.DUMMYFUNCTION("""COMPUTED_VALUE"""),73.0)</f>
        <v>73</v>
      </c>
      <c r="F578" s="27" t="str">
        <f>IFERROR(__xludf.DUMMYFUNCTION("""COMPUTED_VALUE"""),"BLACK")</f>
        <v>BLACK</v>
      </c>
      <c r="G578" s="28" t="str">
        <f>IFERROR(__xludf.DUMMYFUNCTION("""COMPUTED_VALUE"""),"Uncle Sams Cider 2")</f>
        <v>Uncle Sams Cider 2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IFERROR(__xludf.DUMMYFUNCTION("""COMPUTED_VALUE"""),43658.1728381712)</f>
        <v>43658.17284</v>
      </c>
      <c r="D579" s="23">
        <f>IFERROR(__xludf.DUMMYFUNCTION("""COMPUTED_VALUE"""),1.056)</f>
        <v>1.056</v>
      </c>
      <c r="E579" s="24">
        <f>IFERROR(__xludf.DUMMYFUNCTION("""COMPUTED_VALUE"""),73.0)</f>
        <v>73</v>
      </c>
      <c r="F579" s="27" t="str">
        <f>IFERROR(__xludf.DUMMYFUNCTION("""COMPUTED_VALUE"""),"BLACK")</f>
        <v>BLACK</v>
      </c>
      <c r="G579" s="28" t="str">
        <f>IFERROR(__xludf.DUMMYFUNCTION("""COMPUTED_VALUE"""),"Uncle Sams Cider 2")</f>
        <v>Uncle Sams Cider 2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IFERROR(__xludf.DUMMYFUNCTION("""COMPUTED_VALUE"""),43658.1624159606)</f>
        <v>43658.16242</v>
      </c>
      <c r="D580" s="23">
        <f>IFERROR(__xludf.DUMMYFUNCTION("""COMPUTED_VALUE"""),1.056)</f>
        <v>1.056</v>
      </c>
      <c r="E580" s="24">
        <f>IFERROR(__xludf.DUMMYFUNCTION("""COMPUTED_VALUE"""),73.0)</f>
        <v>73</v>
      </c>
      <c r="F580" s="27" t="str">
        <f>IFERROR(__xludf.DUMMYFUNCTION("""COMPUTED_VALUE"""),"BLACK")</f>
        <v>BLACK</v>
      </c>
      <c r="G580" s="28" t="str">
        <f>IFERROR(__xludf.DUMMYFUNCTION("""COMPUTED_VALUE"""),"Uncle Sams Cider 2")</f>
        <v>Uncle Sams Cider 2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IFERROR(__xludf.DUMMYFUNCTION("""COMPUTED_VALUE"""),43658.1519713657)</f>
        <v>43658.15197</v>
      </c>
      <c r="D581" s="23">
        <f>IFERROR(__xludf.DUMMYFUNCTION("""COMPUTED_VALUE"""),1.058)</f>
        <v>1.058</v>
      </c>
      <c r="E581" s="24">
        <f>IFERROR(__xludf.DUMMYFUNCTION("""COMPUTED_VALUE"""),73.0)</f>
        <v>73</v>
      </c>
      <c r="F581" s="27" t="str">
        <f>IFERROR(__xludf.DUMMYFUNCTION("""COMPUTED_VALUE"""),"BLACK")</f>
        <v>BLACK</v>
      </c>
      <c r="G581" s="28" t="str">
        <f>IFERROR(__xludf.DUMMYFUNCTION("""COMPUTED_VALUE"""),"Uncle Sams Cider 2")</f>
        <v>Uncle Sams Cider 2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IFERROR(__xludf.DUMMYFUNCTION("""COMPUTED_VALUE"""),43658.1415144328)</f>
        <v>43658.14151</v>
      </c>
      <c r="D582" s="23">
        <f>IFERROR(__xludf.DUMMYFUNCTION("""COMPUTED_VALUE"""),1.055)</f>
        <v>1.055</v>
      </c>
      <c r="E582" s="24">
        <f>IFERROR(__xludf.DUMMYFUNCTION("""COMPUTED_VALUE"""),73.0)</f>
        <v>73</v>
      </c>
      <c r="F582" s="27" t="str">
        <f>IFERROR(__xludf.DUMMYFUNCTION("""COMPUTED_VALUE"""),"BLACK")</f>
        <v>BLACK</v>
      </c>
      <c r="G582" s="28" t="str">
        <f>IFERROR(__xludf.DUMMYFUNCTION("""COMPUTED_VALUE"""),"Uncle Sams Cider 2")</f>
        <v>Uncle Sams Cider 2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IFERROR(__xludf.DUMMYFUNCTION("""COMPUTED_VALUE"""),43658.1308256828)</f>
        <v>43658.13083</v>
      </c>
      <c r="D583" s="23">
        <f>IFERROR(__xludf.DUMMYFUNCTION("""COMPUTED_VALUE"""),1.06)</f>
        <v>1.06</v>
      </c>
      <c r="E583" s="24">
        <f>IFERROR(__xludf.DUMMYFUNCTION("""COMPUTED_VALUE"""),73.0)</f>
        <v>73</v>
      </c>
      <c r="F583" s="27" t="str">
        <f>IFERROR(__xludf.DUMMYFUNCTION("""COMPUTED_VALUE"""),"BLACK")</f>
        <v>BLACK</v>
      </c>
      <c r="G583" s="28" t="str">
        <f>IFERROR(__xludf.DUMMYFUNCTION("""COMPUTED_VALUE"""),"Uncle Sams Cider 2")</f>
        <v>Uncle Sams Cider 2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IFERROR(__xludf.DUMMYFUNCTION("""COMPUTED_VALUE"""),43658.1202199884)</f>
        <v>43658.12022</v>
      </c>
      <c r="D584" s="23">
        <f>IFERROR(__xludf.DUMMYFUNCTION("""COMPUTED_VALUE"""),1.06)</f>
        <v>1.06</v>
      </c>
      <c r="E584" s="24">
        <f>IFERROR(__xludf.DUMMYFUNCTION("""COMPUTED_VALUE"""),73.0)</f>
        <v>73</v>
      </c>
      <c r="F584" s="27" t="str">
        <f>IFERROR(__xludf.DUMMYFUNCTION("""COMPUTED_VALUE"""),"BLACK")</f>
        <v>BLACK</v>
      </c>
      <c r="G584" s="28" t="str">
        <f>IFERROR(__xludf.DUMMYFUNCTION("""COMPUTED_VALUE"""),"Uncle Sams Cider 2")</f>
        <v>Uncle Sams Cider 2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IFERROR(__xludf.DUMMYFUNCTION("""COMPUTED_VALUE"""),43658.1097983333)</f>
        <v>43658.1098</v>
      </c>
      <c r="D585" s="23">
        <f>IFERROR(__xludf.DUMMYFUNCTION("""COMPUTED_VALUE"""),1.056)</f>
        <v>1.056</v>
      </c>
      <c r="E585" s="24">
        <f>IFERROR(__xludf.DUMMYFUNCTION("""COMPUTED_VALUE"""),73.0)</f>
        <v>73</v>
      </c>
      <c r="F585" s="27" t="str">
        <f>IFERROR(__xludf.DUMMYFUNCTION("""COMPUTED_VALUE"""),"BLACK")</f>
        <v>BLACK</v>
      </c>
      <c r="G585" s="28" t="str">
        <f>IFERROR(__xludf.DUMMYFUNCTION("""COMPUTED_VALUE"""),"Uncle Sams Cider 2")</f>
        <v>Uncle Sams Cider 2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IFERROR(__xludf.DUMMYFUNCTION("""COMPUTED_VALUE"""),43658.0993658449)</f>
        <v>43658.09937</v>
      </c>
      <c r="D586" s="23">
        <f>IFERROR(__xludf.DUMMYFUNCTION("""COMPUTED_VALUE"""),1.061)</f>
        <v>1.061</v>
      </c>
      <c r="E586" s="24">
        <f>IFERROR(__xludf.DUMMYFUNCTION("""COMPUTED_VALUE"""),73.0)</f>
        <v>73</v>
      </c>
      <c r="F586" s="27" t="str">
        <f>IFERROR(__xludf.DUMMYFUNCTION("""COMPUTED_VALUE"""),"BLACK")</f>
        <v>BLACK</v>
      </c>
      <c r="G586" s="28" t="str">
        <f>IFERROR(__xludf.DUMMYFUNCTION("""COMPUTED_VALUE"""),"Uncle Sams Cider 2")</f>
        <v>Uncle Sams Cider 2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IFERROR(__xludf.DUMMYFUNCTION("""COMPUTED_VALUE"""),43658.0889330555)</f>
        <v>43658.08893</v>
      </c>
      <c r="D587" s="23">
        <f>IFERROR(__xludf.DUMMYFUNCTION("""COMPUTED_VALUE"""),1.055)</f>
        <v>1.055</v>
      </c>
      <c r="E587" s="24">
        <f>IFERROR(__xludf.DUMMYFUNCTION("""COMPUTED_VALUE"""),73.0)</f>
        <v>73</v>
      </c>
      <c r="F587" s="27" t="str">
        <f>IFERROR(__xludf.DUMMYFUNCTION("""COMPUTED_VALUE"""),"BLACK")</f>
        <v>BLACK</v>
      </c>
      <c r="G587" s="28" t="str">
        <f>IFERROR(__xludf.DUMMYFUNCTION("""COMPUTED_VALUE"""),"Uncle Sams Cider 2")</f>
        <v>Uncle Sams Cider 2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IFERROR(__xludf.DUMMYFUNCTION("""COMPUTED_VALUE"""),43658.0785112731)</f>
        <v>43658.07851</v>
      </c>
      <c r="D588" s="23">
        <f>IFERROR(__xludf.DUMMYFUNCTION("""COMPUTED_VALUE"""),1.058)</f>
        <v>1.058</v>
      </c>
      <c r="E588" s="24">
        <f>IFERROR(__xludf.DUMMYFUNCTION("""COMPUTED_VALUE"""),73.0)</f>
        <v>73</v>
      </c>
      <c r="F588" s="27" t="str">
        <f>IFERROR(__xludf.DUMMYFUNCTION("""COMPUTED_VALUE"""),"BLACK")</f>
        <v>BLACK</v>
      </c>
      <c r="G588" s="28" t="str">
        <f>IFERROR(__xludf.DUMMYFUNCTION("""COMPUTED_VALUE"""),"Uncle Sams Cider 2")</f>
        <v>Uncle Sams Cider 2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IFERROR(__xludf.DUMMYFUNCTION("""COMPUTED_VALUE"""),43658.0680792129)</f>
        <v>43658.06808</v>
      </c>
      <c r="D589" s="23">
        <f>IFERROR(__xludf.DUMMYFUNCTION("""COMPUTED_VALUE"""),1.065)</f>
        <v>1.065</v>
      </c>
      <c r="E589" s="24">
        <f>IFERROR(__xludf.DUMMYFUNCTION("""COMPUTED_VALUE"""),73.0)</f>
        <v>73</v>
      </c>
      <c r="F589" s="27" t="str">
        <f>IFERROR(__xludf.DUMMYFUNCTION("""COMPUTED_VALUE"""),"BLACK")</f>
        <v>BLACK</v>
      </c>
      <c r="G589" s="28" t="str">
        <f>IFERROR(__xludf.DUMMYFUNCTION("""COMPUTED_VALUE"""),"Uncle Sams Cider 2")</f>
        <v>Uncle Sams Cider 2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IFERROR(__xludf.DUMMYFUNCTION("""COMPUTED_VALUE"""),43658.0576468055)</f>
        <v>43658.05765</v>
      </c>
      <c r="D590" s="23">
        <f>IFERROR(__xludf.DUMMYFUNCTION("""COMPUTED_VALUE"""),1.06)</f>
        <v>1.06</v>
      </c>
      <c r="E590" s="24">
        <f>IFERROR(__xludf.DUMMYFUNCTION("""COMPUTED_VALUE"""),73.0)</f>
        <v>73</v>
      </c>
      <c r="F590" s="27" t="str">
        <f>IFERROR(__xludf.DUMMYFUNCTION("""COMPUTED_VALUE"""),"BLACK")</f>
        <v>BLACK</v>
      </c>
      <c r="G590" s="28" t="str">
        <f>IFERROR(__xludf.DUMMYFUNCTION("""COMPUTED_VALUE"""),"Uncle Sams Cider 2")</f>
        <v>Uncle Sams Cider 2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IFERROR(__xludf.DUMMYFUNCTION("""COMPUTED_VALUE"""),43658.0471781597)</f>
        <v>43658.04718</v>
      </c>
      <c r="D591" s="23">
        <f>IFERROR(__xludf.DUMMYFUNCTION("""COMPUTED_VALUE"""),1.057)</f>
        <v>1.057</v>
      </c>
      <c r="E591" s="24">
        <f>IFERROR(__xludf.DUMMYFUNCTION("""COMPUTED_VALUE"""),73.0)</f>
        <v>73</v>
      </c>
      <c r="F591" s="27" t="str">
        <f>IFERROR(__xludf.DUMMYFUNCTION("""COMPUTED_VALUE"""),"BLACK")</f>
        <v>BLACK</v>
      </c>
      <c r="G591" s="28" t="str">
        <f>IFERROR(__xludf.DUMMYFUNCTION("""COMPUTED_VALUE"""),"Uncle Sams Cider 2")</f>
        <v>Uncle Sams Cider 2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IFERROR(__xludf.DUMMYFUNCTION("""COMPUTED_VALUE"""),43658.036755324)</f>
        <v>43658.03676</v>
      </c>
      <c r="D592" s="23">
        <f>IFERROR(__xludf.DUMMYFUNCTION("""COMPUTED_VALUE"""),1.058)</f>
        <v>1.058</v>
      </c>
      <c r="E592" s="24">
        <f>IFERROR(__xludf.DUMMYFUNCTION("""COMPUTED_VALUE"""),73.0)</f>
        <v>73</v>
      </c>
      <c r="F592" s="27" t="str">
        <f>IFERROR(__xludf.DUMMYFUNCTION("""COMPUTED_VALUE"""),"BLACK")</f>
        <v>BLACK</v>
      </c>
      <c r="G592" s="28" t="str">
        <f>IFERROR(__xludf.DUMMYFUNCTION("""COMPUTED_VALUE"""),"Uncle Sams Cider 2")</f>
        <v>Uncle Sams Cider 2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IFERROR(__xludf.DUMMYFUNCTION("""COMPUTED_VALUE"""),43658.0263328009)</f>
        <v>43658.02633</v>
      </c>
      <c r="D593" s="23">
        <f>IFERROR(__xludf.DUMMYFUNCTION("""COMPUTED_VALUE"""),1.059)</f>
        <v>1.059</v>
      </c>
      <c r="E593" s="24">
        <f>IFERROR(__xludf.DUMMYFUNCTION("""COMPUTED_VALUE"""),72.0)</f>
        <v>72</v>
      </c>
      <c r="F593" s="27" t="str">
        <f>IFERROR(__xludf.DUMMYFUNCTION("""COMPUTED_VALUE"""),"BLACK")</f>
        <v>BLACK</v>
      </c>
      <c r="G593" s="28" t="str">
        <f>IFERROR(__xludf.DUMMYFUNCTION("""COMPUTED_VALUE"""),"Uncle Sams Cider 2")</f>
        <v>Uncle Sams Cider 2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IFERROR(__xludf.DUMMYFUNCTION("""COMPUTED_VALUE"""),43658.0159128703)</f>
        <v>43658.01591</v>
      </c>
      <c r="D594" s="23">
        <f>IFERROR(__xludf.DUMMYFUNCTION("""COMPUTED_VALUE"""),1.061)</f>
        <v>1.061</v>
      </c>
      <c r="E594" s="24">
        <f>IFERROR(__xludf.DUMMYFUNCTION("""COMPUTED_VALUE"""),72.0)</f>
        <v>72</v>
      </c>
      <c r="F594" s="27" t="str">
        <f>IFERROR(__xludf.DUMMYFUNCTION("""COMPUTED_VALUE"""),"BLACK")</f>
        <v>BLACK</v>
      </c>
      <c r="G594" s="28" t="str">
        <f>IFERROR(__xludf.DUMMYFUNCTION("""COMPUTED_VALUE"""),"Uncle Sams Cider 2")</f>
        <v>Uncle Sams Cider 2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IFERROR(__xludf.DUMMYFUNCTION("""COMPUTED_VALUE"""),43658.0054807638)</f>
        <v>43658.00548</v>
      </c>
      <c r="D595" s="23">
        <f>IFERROR(__xludf.DUMMYFUNCTION("""COMPUTED_VALUE"""),1.059)</f>
        <v>1.059</v>
      </c>
      <c r="E595" s="24">
        <f>IFERROR(__xludf.DUMMYFUNCTION("""COMPUTED_VALUE"""),72.0)</f>
        <v>72</v>
      </c>
      <c r="F595" s="27" t="str">
        <f>IFERROR(__xludf.DUMMYFUNCTION("""COMPUTED_VALUE"""),"BLACK")</f>
        <v>BLACK</v>
      </c>
      <c r="G595" s="28" t="str">
        <f>IFERROR(__xludf.DUMMYFUNCTION("""COMPUTED_VALUE"""),"Uncle Sams Cider 2")</f>
        <v>Uncle Sams Cider 2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IFERROR(__xludf.DUMMYFUNCTION("""COMPUTED_VALUE"""),43657.9950598842)</f>
        <v>43657.99506</v>
      </c>
      <c r="D596" s="23">
        <f>IFERROR(__xludf.DUMMYFUNCTION("""COMPUTED_VALUE"""),1.061)</f>
        <v>1.061</v>
      </c>
      <c r="E596" s="24">
        <f>IFERROR(__xludf.DUMMYFUNCTION("""COMPUTED_VALUE"""),72.0)</f>
        <v>72</v>
      </c>
      <c r="F596" s="27" t="str">
        <f>IFERROR(__xludf.DUMMYFUNCTION("""COMPUTED_VALUE"""),"BLACK")</f>
        <v>BLACK</v>
      </c>
      <c r="G596" s="28" t="str">
        <f>IFERROR(__xludf.DUMMYFUNCTION("""COMPUTED_VALUE"""),"Uncle Sams Cider 2")</f>
        <v>Uncle Sams Cider 2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IFERROR(__xludf.DUMMYFUNCTION("""COMPUTED_VALUE"""),43657.9846151736)</f>
        <v>43657.98462</v>
      </c>
      <c r="D597" s="23">
        <f>IFERROR(__xludf.DUMMYFUNCTION("""COMPUTED_VALUE"""),1.056)</f>
        <v>1.056</v>
      </c>
      <c r="E597" s="24">
        <f>IFERROR(__xludf.DUMMYFUNCTION("""COMPUTED_VALUE"""),72.0)</f>
        <v>72</v>
      </c>
      <c r="F597" s="27" t="str">
        <f>IFERROR(__xludf.DUMMYFUNCTION("""COMPUTED_VALUE"""),"BLACK")</f>
        <v>BLACK</v>
      </c>
      <c r="G597" s="28" t="str">
        <f>IFERROR(__xludf.DUMMYFUNCTION("""COMPUTED_VALUE"""),"Uncle Sams Cider 2")</f>
        <v>Uncle Sams Cider 2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IFERROR(__xludf.DUMMYFUNCTION("""COMPUTED_VALUE"""),43657.9741941088)</f>
        <v>43657.97419</v>
      </c>
      <c r="D598" s="23">
        <f>IFERROR(__xludf.DUMMYFUNCTION("""COMPUTED_VALUE"""),1.058)</f>
        <v>1.058</v>
      </c>
      <c r="E598" s="24">
        <f>IFERROR(__xludf.DUMMYFUNCTION("""COMPUTED_VALUE"""),72.0)</f>
        <v>72</v>
      </c>
      <c r="F598" s="27" t="str">
        <f>IFERROR(__xludf.DUMMYFUNCTION("""COMPUTED_VALUE"""),"BLACK")</f>
        <v>BLACK</v>
      </c>
      <c r="G598" s="28" t="str">
        <f>IFERROR(__xludf.DUMMYFUNCTION("""COMPUTED_VALUE"""),"Uncle Sams Cider 2")</f>
        <v>Uncle Sams Cider 2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IFERROR(__xludf.DUMMYFUNCTION("""COMPUTED_VALUE"""),43657.9637722569)</f>
        <v>43657.96377</v>
      </c>
      <c r="D599" s="23">
        <f>IFERROR(__xludf.DUMMYFUNCTION("""COMPUTED_VALUE"""),1.057)</f>
        <v>1.057</v>
      </c>
      <c r="E599" s="24">
        <f>IFERROR(__xludf.DUMMYFUNCTION("""COMPUTED_VALUE"""),72.0)</f>
        <v>72</v>
      </c>
      <c r="F599" s="27" t="str">
        <f>IFERROR(__xludf.DUMMYFUNCTION("""COMPUTED_VALUE"""),"BLACK")</f>
        <v>BLACK</v>
      </c>
      <c r="G599" s="28" t="str">
        <f>IFERROR(__xludf.DUMMYFUNCTION("""COMPUTED_VALUE"""),"Uncle Sams Cider 2")</f>
        <v>Uncle Sams Cider 2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IFERROR(__xludf.DUMMYFUNCTION("""COMPUTED_VALUE"""),43657.9533492824)</f>
        <v>43657.95335</v>
      </c>
      <c r="D600" s="23">
        <f>IFERROR(__xludf.DUMMYFUNCTION("""COMPUTED_VALUE"""),1.064)</f>
        <v>1.064</v>
      </c>
      <c r="E600" s="24">
        <f>IFERROR(__xludf.DUMMYFUNCTION("""COMPUTED_VALUE"""),72.0)</f>
        <v>72</v>
      </c>
      <c r="F600" s="27" t="str">
        <f>IFERROR(__xludf.DUMMYFUNCTION("""COMPUTED_VALUE"""),"BLACK")</f>
        <v>BLACK</v>
      </c>
      <c r="G600" s="28" t="str">
        <f>IFERROR(__xludf.DUMMYFUNCTION("""COMPUTED_VALUE"""),"Uncle Sams Cider 2")</f>
        <v>Uncle Sams Cider 2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IFERROR(__xludf.DUMMYFUNCTION("""COMPUTED_VALUE"""),43657.9429282638)</f>
        <v>43657.94293</v>
      </c>
      <c r="D601" s="23">
        <f>IFERROR(__xludf.DUMMYFUNCTION("""COMPUTED_VALUE"""),1.06)</f>
        <v>1.06</v>
      </c>
      <c r="E601" s="24">
        <f>IFERROR(__xludf.DUMMYFUNCTION("""COMPUTED_VALUE"""),72.0)</f>
        <v>72</v>
      </c>
      <c r="F601" s="27" t="str">
        <f>IFERROR(__xludf.DUMMYFUNCTION("""COMPUTED_VALUE"""),"BLACK")</f>
        <v>BLACK</v>
      </c>
      <c r="G601" s="28" t="str">
        <f>IFERROR(__xludf.DUMMYFUNCTION("""COMPUTED_VALUE"""),"Uncle Sams Cider 2")</f>
        <v>Uncle Sams Cider 2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IFERROR(__xludf.DUMMYFUNCTION("""COMPUTED_VALUE"""),43657.9116204629)</f>
        <v>43657.91162</v>
      </c>
      <c r="D602" s="23">
        <f>IFERROR(__xludf.DUMMYFUNCTION("""COMPUTED_VALUE"""),1.061)</f>
        <v>1.061</v>
      </c>
      <c r="E602" s="24">
        <f>IFERROR(__xludf.DUMMYFUNCTION("""COMPUTED_VALUE"""),72.0)</f>
        <v>72</v>
      </c>
      <c r="F602" s="27" t="str">
        <f>IFERROR(__xludf.DUMMYFUNCTION("""COMPUTED_VALUE"""),"BLACK")</f>
        <v>BLACK</v>
      </c>
      <c r="G602" s="28" t="str">
        <f>IFERROR(__xludf.DUMMYFUNCTION("""COMPUTED_VALUE"""),"Uncle Sams Cider 2")</f>
        <v>Uncle Sams Cider 2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IFERROR(__xludf.DUMMYFUNCTION("""COMPUTED_VALUE"""),43657.9011889236)</f>
        <v>43657.90119</v>
      </c>
      <c r="D603" s="23">
        <f>IFERROR(__xludf.DUMMYFUNCTION("""COMPUTED_VALUE"""),1.057)</f>
        <v>1.057</v>
      </c>
      <c r="E603" s="24">
        <f>IFERROR(__xludf.DUMMYFUNCTION("""COMPUTED_VALUE"""),72.0)</f>
        <v>72</v>
      </c>
      <c r="F603" s="27" t="str">
        <f>IFERROR(__xludf.DUMMYFUNCTION("""COMPUTED_VALUE"""),"BLACK")</f>
        <v>BLACK</v>
      </c>
      <c r="G603" s="28" t="str">
        <f>IFERROR(__xludf.DUMMYFUNCTION("""COMPUTED_VALUE"""),"Uncle Sams Cider 2")</f>
        <v>Uncle Sams Cider 2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IFERROR(__xludf.DUMMYFUNCTION("""COMPUTED_VALUE"""),43657.890453993)</f>
        <v>43657.89045</v>
      </c>
      <c r="D604" s="23">
        <f>IFERROR(__xludf.DUMMYFUNCTION("""COMPUTED_VALUE"""),1.064)</f>
        <v>1.064</v>
      </c>
      <c r="E604" s="24">
        <f>IFERROR(__xludf.DUMMYFUNCTION("""COMPUTED_VALUE"""),72.0)</f>
        <v>72</v>
      </c>
      <c r="F604" s="27" t="str">
        <f>IFERROR(__xludf.DUMMYFUNCTION("""COMPUTED_VALUE"""),"BLACK")</f>
        <v>BLACK</v>
      </c>
      <c r="G604" s="28" t="str">
        <f>IFERROR(__xludf.DUMMYFUNCTION("""COMPUTED_VALUE"""),"Uncle Sams Cider 2")</f>
        <v>Uncle Sams Cider 2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IFERROR(__xludf.DUMMYFUNCTION("""COMPUTED_VALUE"""),43657.8800199074)</f>
        <v>43657.88002</v>
      </c>
      <c r="D605" s="23">
        <f>IFERROR(__xludf.DUMMYFUNCTION("""COMPUTED_VALUE"""),1.057)</f>
        <v>1.057</v>
      </c>
      <c r="E605" s="24">
        <f>IFERROR(__xludf.DUMMYFUNCTION("""COMPUTED_VALUE"""),72.0)</f>
        <v>72</v>
      </c>
      <c r="F605" s="27" t="str">
        <f>IFERROR(__xludf.DUMMYFUNCTION("""COMPUTED_VALUE"""),"BLACK")</f>
        <v>BLACK</v>
      </c>
      <c r="G605" s="28" t="str">
        <f>IFERROR(__xludf.DUMMYFUNCTION("""COMPUTED_VALUE"""),"Uncle Sams Cider 2")</f>
        <v>Uncle Sams Cider 2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IFERROR(__xludf.DUMMYFUNCTION("""COMPUTED_VALUE"""),43657.8695995949)</f>
        <v>43657.8696</v>
      </c>
      <c r="D606" s="23">
        <f>IFERROR(__xludf.DUMMYFUNCTION("""COMPUTED_VALUE"""),1.061)</f>
        <v>1.061</v>
      </c>
      <c r="E606" s="24">
        <f>IFERROR(__xludf.DUMMYFUNCTION("""COMPUTED_VALUE"""),72.0)</f>
        <v>72</v>
      </c>
      <c r="F606" s="27" t="str">
        <f>IFERROR(__xludf.DUMMYFUNCTION("""COMPUTED_VALUE"""),"BLACK")</f>
        <v>BLACK</v>
      </c>
      <c r="G606" s="28" t="str">
        <f>IFERROR(__xludf.DUMMYFUNCTION("""COMPUTED_VALUE"""),"Uncle Sams Cider 2")</f>
        <v>Uncle Sams Cider 2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IFERROR(__xludf.DUMMYFUNCTION("""COMPUTED_VALUE"""),43657.8591679398)</f>
        <v>43657.85917</v>
      </c>
      <c r="D607" s="23">
        <f>IFERROR(__xludf.DUMMYFUNCTION("""COMPUTED_VALUE"""),1.061)</f>
        <v>1.061</v>
      </c>
      <c r="E607" s="24">
        <f>IFERROR(__xludf.DUMMYFUNCTION("""COMPUTED_VALUE"""),72.0)</f>
        <v>72</v>
      </c>
      <c r="F607" s="27" t="str">
        <f>IFERROR(__xludf.DUMMYFUNCTION("""COMPUTED_VALUE"""),"BLACK")</f>
        <v>BLACK</v>
      </c>
      <c r="G607" s="28" t="str">
        <f>IFERROR(__xludf.DUMMYFUNCTION("""COMPUTED_VALUE"""),"Uncle Sams Cider 2")</f>
        <v>Uncle Sams Cider 2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IFERROR(__xludf.DUMMYFUNCTION("""COMPUTED_VALUE"""),43657.8487345023)</f>
        <v>43657.84873</v>
      </c>
      <c r="D608" s="23">
        <f>IFERROR(__xludf.DUMMYFUNCTION("""COMPUTED_VALUE"""),1.061)</f>
        <v>1.061</v>
      </c>
      <c r="E608" s="24">
        <f>IFERROR(__xludf.DUMMYFUNCTION("""COMPUTED_VALUE"""),71.0)</f>
        <v>71</v>
      </c>
      <c r="F608" s="27" t="str">
        <f>IFERROR(__xludf.DUMMYFUNCTION("""COMPUTED_VALUE"""),"BLACK")</f>
        <v>BLACK</v>
      </c>
      <c r="G608" s="28" t="str">
        <f>IFERROR(__xludf.DUMMYFUNCTION("""COMPUTED_VALUE"""),"Uncle Sams Cider 2")</f>
        <v>Uncle Sams Cider 2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IFERROR(__xludf.DUMMYFUNCTION("""COMPUTED_VALUE"""),43657.83830103)</f>
        <v>43657.8383</v>
      </c>
      <c r="D609" s="23">
        <f>IFERROR(__xludf.DUMMYFUNCTION("""COMPUTED_VALUE"""),1.061)</f>
        <v>1.061</v>
      </c>
      <c r="E609" s="24">
        <f>IFERROR(__xludf.DUMMYFUNCTION("""COMPUTED_VALUE"""),71.0)</f>
        <v>71</v>
      </c>
      <c r="F609" s="27" t="str">
        <f>IFERROR(__xludf.DUMMYFUNCTION("""COMPUTED_VALUE"""),"BLACK")</f>
        <v>BLACK</v>
      </c>
      <c r="G609" s="28" t="str">
        <f>IFERROR(__xludf.DUMMYFUNCTION("""COMPUTED_VALUE"""),"Uncle Sams Cider 2")</f>
        <v>Uncle Sams Cider 2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IFERROR(__xludf.DUMMYFUNCTION("""COMPUTED_VALUE"""),43657.8278815162)</f>
        <v>43657.82788</v>
      </c>
      <c r="D610" s="23">
        <f>IFERROR(__xludf.DUMMYFUNCTION("""COMPUTED_VALUE"""),1.061)</f>
        <v>1.061</v>
      </c>
      <c r="E610" s="24">
        <f>IFERROR(__xludf.DUMMYFUNCTION("""COMPUTED_VALUE"""),71.0)</f>
        <v>71</v>
      </c>
      <c r="F610" s="27" t="str">
        <f>IFERROR(__xludf.DUMMYFUNCTION("""COMPUTED_VALUE"""),"BLACK")</f>
        <v>BLACK</v>
      </c>
      <c r="G610" s="28" t="str">
        <f>IFERROR(__xludf.DUMMYFUNCTION("""COMPUTED_VALUE"""),"Uncle Sams Cider 2")</f>
        <v>Uncle Sams Cider 2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IFERROR(__xludf.DUMMYFUNCTION("""COMPUTED_VALUE"""),43657.8174597569)</f>
        <v>43657.81746</v>
      </c>
      <c r="D611" s="23">
        <f>IFERROR(__xludf.DUMMYFUNCTION("""COMPUTED_VALUE"""),1.047)</f>
        <v>1.047</v>
      </c>
      <c r="E611" s="24">
        <f>IFERROR(__xludf.DUMMYFUNCTION("""COMPUTED_VALUE"""),71.0)</f>
        <v>71</v>
      </c>
      <c r="F611" s="27" t="str">
        <f>IFERROR(__xludf.DUMMYFUNCTION("""COMPUTED_VALUE"""),"BLACK")</f>
        <v>BLACK</v>
      </c>
      <c r="G611" s="28" t="str">
        <f>IFERROR(__xludf.DUMMYFUNCTION("""COMPUTED_VALUE"""),"Uncle Sams Cider 2")</f>
        <v>Uncle Sams Cider 2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IFERROR(__xludf.DUMMYFUNCTION("""COMPUTED_VALUE"""),43657.8070287384)</f>
        <v>43657.80703</v>
      </c>
      <c r="D612" s="23">
        <f>IFERROR(__xludf.DUMMYFUNCTION("""COMPUTED_VALUE"""),1.063)</f>
        <v>1.063</v>
      </c>
      <c r="E612" s="24">
        <f>IFERROR(__xludf.DUMMYFUNCTION("""COMPUTED_VALUE"""),71.0)</f>
        <v>71</v>
      </c>
      <c r="F612" s="27" t="str">
        <f>IFERROR(__xludf.DUMMYFUNCTION("""COMPUTED_VALUE"""),"BLACK")</f>
        <v>BLACK</v>
      </c>
      <c r="G612" s="28" t="str">
        <f>IFERROR(__xludf.DUMMYFUNCTION("""COMPUTED_VALUE"""),"Uncle Sams Cider 2")</f>
        <v>Uncle Sams Cider 2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IFERROR(__xludf.DUMMYFUNCTION("""COMPUTED_VALUE"""),43657.7965954166)</f>
        <v>43657.7966</v>
      </c>
      <c r="D613" s="23">
        <f>IFERROR(__xludf.DUMMYFUNCTION("""COMPUTED_VALUE"""),1.064)</f>
        <v>1.064</v>
      </c>
      <c r="E613" s="24">
        <f>IFERROR(__xludf.DUMMYFUNCTION("""COMPUTED_VALUE"""),71.0)</f>
        <v>71</v>
      </c>
      <c r="F613" s="27" t="str">
        <f>IFERROR(__xludf.DUMMYFUNCTION("""COMPUTED_VALUE"""),"BLACK")</f>
        <v>BLACK</v>
      </c>
      <c r="G613" s="28" t="str">
        <f>IFERROR(__xludf.DUMMYFUNCTION("""COMPUTED_VALUE"""),"Uncle Sams Cider 2")</f>
        <v>Uncle Sams Cider 2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IFERROR(__xludf.DUMMYFUNCTION("""COMPUTED_VALUE"""),43657.7861738888)</f>
        <v>43657.78617</v>
      </c>
      <c r="D614" s="23">
        <f>IFERROR(__xludf.DUMMYFUNCTION("""COMPUTED_VALUE"""),1.061)</f>
        <v>1.061</v>
      </c>
      <c r="E614" s="24">
        <f>IFERROR(__xludf.DUMMYFUNCTION("""COMPUTED_VALUE"""),71.0)</f>
        <v>71</v>
      </c>
      <c r="F614" s="27" t="str">
        <f>IFERROR(__xludf.DUMMYFUNCTION("""COMPUTED_VALUE"""),"BLACK")</f>
        <v>BLACK</v>
      </c>
      <c r="G614" s="28" t="str">
        <f>IFERROR(__xludf.DUMMYFUNCTION("""COMPUTED_VALUE"""),"Uncle Sams Cider 2")</f>
        <v>Uncle Sams Cider 2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IFERROR(__xludf.DUMMYFUNCTION("""COMPUTED_VALUE"""),43657.7757300925)</f>
        <v>43657.77573</v>
      </c>
      <c r="D615" s="23">
        <f>IFERROR(__xludf.DUMMYFUNCTION("""COMPUTED_VALUE"""),1.064)</f>
        <v>1.064</v>
      </c>
      <c r="E615" s="24">
        <f>IFERROR(__xludf.DUMMYFUNCTION("""COMPUTED_VALUE"""),71.0)</f>
        <v>71</v>
      </c>
      <c r="F615" s="27" t="str">
        <f>IFERROR(__xludf.DUMMYFUNCTION("""COMPUTED_VALUE"""),"BLACK")</f>
        <v>BLACK</v>
      </c>
      <c r="G615" s="28" t="str">
        <f>IFERROR(__xludf.DUMMYFUNCTION("""COMPUTED_VALUE"""),"Uncle Sams Cider 2")</f>
        <v>Uncle Sams Cider 2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IFERROR(__xludf.DUMMYFUNCTION("""COMPUTED_VALUE"""),43657.765297824)</f>
        <v>43657.7653</v>
      </c>
      <c r="D616" s="23">
        <f>IFERROR(__xludf.DUMMYFUNCTION("""COMPUTED_VALUE"""),1.066)</f>
        <v>1.066</v>
      </c>
      <c r="E616" s="24">
        <f>IFERROR(__xludf.DUMMYFUNCTION("""COMPUTED_VALUE"""),71.0)</f>
        <v>71</v>
      </c>
      <c r="F616" s="27" t="str">
        <f>IFERROR(__xludf.DUMMYFUNCTION("""COMPUTED_VALUE"""),"BLACK")</f>
        <v>BLACK</v>
      </c>
      <c r="G616" s="28" t="str">
        <f>IFERROR(__xludf.DUMMYFUNCTION("""COMPUTED_VALUE"""),"Uncle Sams Cider 2")</f>
        <v>Uncle Sams Cider 2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IFERROR(__xludf.DUMMYFUNCTION("""COMPUTED_VALUE"""),43657.7548775347)</f>
        <v>43657.75488</v>
      </c>
      <c r="D617" s="23">
        <f>IFERROR(__xludf.DUMMYFUNCTION("""COMPUTED_VALUE"""),1.063)</f>
        <v>1.063</v>
      </c>
      <c r="E617" s="24">
        <f>IFERROR(__xludf.DUMMYFUNCTION("""COMPUTED_VALUE"""),71.0)</f>
        <v>71</v>
      </c>
      <c r="F617" s="27" t="str">
        <f>IFERROR(__xludf.DUMMYFUNCTION("""COMPUTED_VALUE"""),"BLACK")</f>
        <v>BLACK</v>
      </c>
      <c r="G617" s="28" t="str">
        <f>IFERROR(__xludf.DUMMYFUNCTION("""COMPUTED_VALUE"""),"Uncle Sams Cider 2")</f>
        <v>Uncle Sams Cider 2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IFERROR(__xludf.DUMMYFUNCTION("""COMPUTED_VALUE"""),43657.7444459837)</f>
        <v>43657.74445</v>
      </c>
      <c r="D618" s="23">
        <f>IFERROR(__xludf.DUMMYFUNCTION("""COMPUTED_VALUE"""),1.065)</f>
        <v>1.065</v>
      </c>
      <c r="E618" s="24">
        <f>IFERROR(__xludf.DUMMYFUNCTION("""COMPUTED_VALUE"""),71.0)</f>
        <v>71</v>
      </c>
      <c r="F618" s="27" t="str">
        <f>IFERROR(__xludf.DUMMYFUNCTION("""COMPUTED_VALUE"""),"BLACK")</f>
        <v>BLACK</v>
      </c>
      <c r="G618" s="28" t="str">
        <f>IFERROR(__xludf.DUMMYFUNCTION("""COMPUTED_VALUE"""),"Uncle Sams Cider 2")</f>
        <v>Uncle Sams Cider 2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IFERROR(__xludf.DUMMYFUNCTION("""COMPUTED_VALUE"""),43657.7340237037)</f>
        <v>43657.73402</v>
      </c>
      <c r="D619" s="23">
        <f>IFERROR(__xludf.DUMMYFUNCTION("""COMPUTED_VALUE"""),1.064)</f>
        <v>1.064</v>
      </c>
      <c r="E619" s="24">
        <f>IFERROR(__xludf.DUMMYFUNCTION("""COMPUTED_VALUE"""),71.0)</f>
        <v>71</v>
      </c>
      <c r="F619" s="27" t="str">
        <f>IFERROR(__xludf.DUMMYFUNCTION("""COMPUTED_VALUE"""),"BLACK")</f>
        <v>BLACK</v>
      </c>
      <c r="G619" s="28" t="str">
        <f>IFERROR(__xludf.DUMMYFUNCTION("""COMPUTED_VALUE"""),"Uncle Sams Cider 2")</f>
        <v>Uncle Sams Cider 2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IFERROR(__xludf.DUMMYFUNCTION("""COMPUTED_VALUE"""),43657.7235673379)</f>
        <v>43657.72357</v>
      </c>
      <c r="D620" s="23">
        <f>IFERROR(__xludf.DUMMYFUNCTION("""COMPUTED_VALUE"""),1.064)</f>
        <v>1.064</v>
      </c>
      <c r="E620" s="24">
        <f>IFERROR(__xludf.DUMMYFUNCTION("""COMPUTED_VALUE"""),71.0)</f>
        <v>71</v>
      </c>
      <c r="F620" s="27" t="str">
        <f>IFERROR(__xludf.DUMMYFUNCTION("""COMPUTED_VALUE"""),"BLACK")</f>
        <v>BLACK</v>
      </c>
      <c r="G620" s="28" t="str">
        <f>IFERROR(__xludf.DUMMYFUNCTION("""COMPUTED_VALUE"""),"Uncle Sams Cider 2")</f>
        <v>Uncle Sams Cider 2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IFERROR(__xludf.DUMMYFUNCTION("""COMPUTED_VALUE"""),43657.7131343634)</f>
        <v>43657.71313</v>
      </c>
      <c r="D621" s="23">
        <f>IFERROR(__xludf.DUMMYFUNCTION("""COMPUTED_VALUE"""),1.062)</f>
        <v>1.062</v>
      </c>
      <c r="E621" s="24">
        <f>IFERROR(__xludf.DUMMYFUNCTION("""COMPUTED_VALUE"""),71.0)</f>
        <v>71</v>
      </c>
      <c r="F621" s="27" t="str">
        <f>IFERROR(__xludf.DUMMYFUNCTION("""COMPUTED_VALUE"""),"BLACK")</f>
        <v>BLACK</v>
      </c>
      <c r="G621" s="28" t="str">
        <f>IFERROR(__xludf.DUMMYFUNCTION("""COMPUTED_VALUE"""),"Uncle Sams Cider 2")</f>
        <v>Uncle Sams Cider 2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IFERROR(__xludf.DUMMYFUNCTION("""COMPUTED_VALUE"""),43657.7026773611)</f>
        <v>43657.70268</v>
      </c>
      <c r="D622" s="23">
        <f>IFERROR(__xludf.DUMMYFUNCTION("""COMPUTED_VALUE"""),1.067)</f>
        <v>1.067</v>
      </c>
      <c r="E622" s="24">
        <f>IFERROR(__xludf.DUMMYFUNCTION("""COMPUTED_VALUE"""),71.0)</f>
        <v>71</v>
      </c>
      <c r="F622" s="27" t="str">
        <f>IFERROR(__xludf.DUMMYFUNCTION("""COMPUTED_VALUE"""),"BLACK")</f>
        <v>BLACK</v>
      </c>
      <c r="G622" s="28" t="str">
        <f>IFERROR(__xludf.DUMMYFUNCTION("""COMPUTED_VALUE"""),"Uncle Sams Cider 2")</f>
        <v>Uncle Sams Cider 2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IFERROR(__xludf.DUMMYFUNCTION("""COMPUTED_VALUE"""),43657.6922575)</f>
        <v>43657.69226</v>
      </c>
      <c r="D623" s="23">
        <f>IFERROR(__xludf.DUMMYFUNCTION("""COMPUTED_VALUE"""),1.063)</f>
        <v>1.063</v>
      </c>
      <c r="E623" s="24">
        <f>IFERROR(__xludf.DUMMYFUNCTION("""COMPUTED_VALUE"""),70.0)</f>
        <v>70</v>
      </c>
      <c r="F623" s="27" t="str">
        <f>IFERROR(__xludf.DUMMYFUNCTION("""COMPUTED_VALUE"""),"BLACK")</f>
        <v>BLACK</v>
      </c>
      <c r="G623" s="28" t="str">
        <f>IFERROR(__xludf.DUMMYFUNCTION("""COMPUTED_VALUE"""),"Uncle Sams Cider 2")</f>
        <v>Uncle Sams Cider 2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IFERROR(__xludf.DUMMYFUNCTION("""COMPUTED_VALUE"""),43657.6818254861)</f>
        <v>43657.68183</v>
      </c>
      <c r="D624" s="23">
        <f>IFERROR(__xludf.DUMMYFUNCTION("""COMPUTED_VALUE"""),1.064)</f>
        <v>1.064</v>
      </c>
      <c r="E624" s="24">
        <f>IFERROR(__xludf.DUMMYFUNCTION("""COMPUTED_VALUE"""),70.0)</f>
        <v>70</v>
      </c>
      <c r="F624" s="27" t="str">
        <f>IFERROR(__xludf.DUMMYFUNCTION("""COMPUTED_VALUE"""),"BLACK")</f>
        <v>BLACK</v>
      </c>
      <c r="G624" s="28" t="str">
        <f>IFERROR(__xludf.DUMMYFUNCTION("""COMPUTED_VALUE"""),"Uncle Sams Cider 2")</f>
        <v>Uncle Sams Cider 2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IFERROR(__xludf.DUMMYFUNCTION("""COMPUTED_VALUE"""),43657.6713599189)</f>
        <v>43657.67136</v>
      </c>
      <c r="D625" s="23">
        <f>IFERROR(__xludf.DUMMYFUNCTION("""COMPUTED_VALUE"""),1.068)</f>
        <v>1.068</v>
      </c>
      <c r="E625" s="24">
        <f>IFERROR(__xludf.DUMMYFUNCTION("""COMPUTED_VALUE"""),70.0)</f>
        <v>70</v>
      </c>
      <c r="F625" s="27" t="str">
        <f>IFERROR(__xludf.DUMMYFUNCTION("""COMPUTED_VALUE"""),"BLACK")</f>
        <v>BLACK</v>
      </c>
      <c r="G625" s="28" t="str">
        <f>IFERROR(__xludf.DUMMYFUNCTION("""COMPUTED_VALUE"""),"Uncle Sams Cider 2")</f>
        <v>Uncle Sams Cider 2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IFERROR(__xludf.DUMMYFUNCTION("""COMPUTED_VALUE"""),43657.660938993)</f>
        <v>43657.66094</v>
      </c>
      <c r="D626" s="23">
        <f>IFERROR(__xludf.DUMMYFUNCTION("""COMPUTED_VALUE"""),1.066)</f>
        <v>1.066</v>
      </c>
      <c r="E626" s="24">
        <f>IFERROR(__xludf.DUMMYFUNCTION("""COMPUTED_VALUE"""),70.0)</f>
        <v>70</v>
      </c>
      <c r="F626" s="27" t="str">
        <f>IFERROR(__xludf.DUMMYFUNCTION("""COMPUTED_VALUE"""),"BLACK")</f>
        <v>BLACK</v>
      </c>
      <c r="G626" s="28" t="str">
        <f>IFERROR(__xludf.DUMMYFUNCTION("""COMPUTED_VALUE"""),"Uncle Sams Cider 2")</f>
        <v>Uncle Sams Cider 2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IFERROR(__xludf.DUMMYFUNCTION("""COMPUTED_VALUE"""),43657.6505179513)</f>
        <v>43657.65052</v>
      </c>
      <c r="D627" s="23">
        <f>IFERROR(__xludf.DUMMYFUNCTION("""COMPUTED_VALUE"""),1.062)</f>
        <v>1.062</v>
      </c>
      <c r="E627" s="24">
        <f>IFERROR(__xludf.DUMMYFUNCTION("""COMPUTED_VALUE"""),70.0)</f>
        <v>70</v>
      </c>
      <c r="F627" s="27" t="str">
        <f>IFERROR(__xludf.DUMMYFUNCTION("""COMPUTED_VALUE"""),"BLACK")</f>
        <v>BLACK</v>
      </c>
      <c r="G627" s="28" t="str">
        <f>IFERROR(__xludf.DUMMYFUNCTION("""COMPUTED_VALUE"""),"Uncle Sams Cider 2")</f>
        <v>Uncle Sams Cider 2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IFERROR(__xludf.DUMMYFUNCTION("""COMPUTED_VALUE"""),43657.6400726388)</f>
        <v>43657.64007</v>
      </c>
      <c r="D628" s="23">
        <f>IFERROR(__xludf.DUMMYFUNCTION("""COMPUTED_VALUE"""),1.066)</f>
        <v>1.066</v>
      </c>
      <c r="E628" s="24">
        <f>IFERROR(__xludf.DUMMYFUNCTION("""COMPUTED_VALUE"""),70.0)</f>
        <v>70</v>
      </c>
      <c r="F628" s="27" t="str">
        <f>IFERROR(__xludf.DUMMYFUNCTION("""COMPUTED_VALUE"""),"BLACK")</f>
        <v>BLACK</v>
      </c>
      <c r="G628" s="28" t="str">
        <f>IFERROR(__xludf.DUMMYFUNCTION("""COMPUTED_VALUE"""),"Uncle Sams Cider 2")</f>
        <v>Uncle Sams Cider 2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IFERROR(__xludf.DUMMYFUNCTION("""COMPUTED_VALUE"""),43657.629650787)</f>
        <v>43657.62965</v>
      </c>
      <c r="D629" s="23">
        <f>IFERROR(__xludf.DUMMYFUNCTION("""COMPUTED_VALUE"""),1.065)</f>
        <v>1.065</v>
      </c>
      <c r="E629" s="24">
        <f>IFERROR(__xludf.DUMMYFUNCTION("""COMPUTED_VALUE"""),70.0)</f>
        <v>70</v>
      </c>
      <c r="F629" s="27" t="str">
        <f>IFERROR(__xludf.DUMMYFUNCTION("""COMPUTED_VALUE"""),"BLACK")</f>
        <v>BLACK</v>
      </c>
      <c r="G629" s="28" t="str">
        <f>IFERROR(__xludf.DUMMYFUNCTION("""COMPUTED_VALUE"""),"Uncle Sams Cider 2")</f>
        <v>Uncle Sams Cider 2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IFERROR(__xludf.DUMMYFUNCTION("""COMPUTED_VALUE"""),43657.6192292708)</f>
        <v>43657.61923</v>
      </c>
      <c r="D630" s="23">
        <f>IFERROR(__xludf.DUMMYFUNCTION("""COMPUTED_VALUE"""),1.067)</f>
        <v>1.067</v>
      </c>
      <c r="E630" s="24">
        <f>IFERROR(__xludf.DUMMYFUNCTION("""COMPUTED_VALUE"""),70.0)</f>
        <v>70</v>
      </c>
      <c r="F630" s="27" t="str">
        <f>IFERROR(__xludf.DUMMYFUNCTION("""COMPUTED_VALUE"""),"BLACK")</f>
        <v>BLACK</v>
      </c>
      <c r="G630" s="28" t="str">
        <f>IFERROR(__xludf.DUMMYFUNCTION("""COMPUTED_VALUE"""),"Uncle Sams Cider 2")</f>
        <v>Uncle Sams Cider 2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IFERROR(__xludf.DUMMYFUNCTION("""COMPUTED_VALUE"""),43657.6087958449)</f>
        <v>43657.6088</v>
      </c>
      <c r="D631" s="23">
        <f>IFERROR(__xludf.DUMMYFUNCTION("""COMPUTED_VALUE"""),1.063)</f>
        <v>1.063</v>
      </c>
      <c r="E631" s="24">
        <f>IFERROR(__xludf.DUMMYFUNCTION("""COMPUTED_VALUE"""),70.0)</f>
        <v>70</v>
      </c>
      <c r="F631" s="27" t="str">
        <f>IFERROR(__xludf.DUMMYFUNCTION("""COMPUTED_VALUE"""),"BLACK")</f>
        <v>BLACK</v>
      </c>
      <c r="G631" s="28" t="str">
        <f>IFERROR(__xludf.DUMMYFUNCTION("""COMPUTED_VALUE"""),"Uncle Sams Cider 2")</f>
        <v>Uncle Sams Cider 2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IFERROR(__xludf.DUMMYFUNCTION("""COMPUTED_VALUE"""),43657.5983760995)</f>
        <v>43657.59838</v>
      </c>
      <c r="D632" s="23">
        <f>IFERROR(__xludf.DUMMYFUNCTION("""COMPUTED_VALUE"""),1.063)</f>
        <v>1.063</v>
      </c>
      <c r="E632" s="24">
        <f>IFERROR(__xludf.DUMMYFUNCTION("""COMPUTED_VALUE"""),70.0)</f>
        <v>70</v>
      </c>
      <c r="F632" s="27" t="str">
        <f>IFERROR(__xludf.DUMMYFUNCTION("""COMPUTED_VALUE"""),"BLACK")</f>
        <v>BLACK</v>
      </c>
      <c r="G632" s="28" t="str">
        <f>IFERROR(__xludf.DUMMYFUNCTION("""COMPUTED_VALUE"""),"Uncle Sams Cider 2")</f>
        <v>Uncle Sams Cider 2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IFERROR(__xludf.DUMMYFUNCTION("""COMPUTED_VALUE"""),43657.5879548842)</f>
        <v>43657.58795</v>
      </c>
      <c r="D633" s="23">
        <f>IFERROR(__xludf.DUMMYFUNCTION("""COMPUTED_VALUE"""),1.063)</f>
        <v>1.063</v>
      </c>
      <c r="E633" s="24">
        <f>IFERROR(__xludf.DUMMYFUNCTION("""COMPUTED_VALUE"""),70.0)</f>
        <v>70</v>
      </c>
      <c r="F633" s="27" t="str">
        <f>IFERROR(__xludf.DUMMYFUNCTION("""COMPUTED_VALUE"""),"BLACK")</f>
        <v>BLACK</v>
      </c>
      <c r="G633" s="28" t="str">
        <f>IFERROR(__xludf.DUMMYFUNCTION("""COMPUTED_VALUE"""),"Uncle Sams Cider 2")</f>
        <v>Uncle Sams Cider 2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IFERROR(__xludf.DUMMYFUNCTION("""COMPUTED_VALUE"""),43657.5775337152)</f>
        <v>43657.57753</v>
      </c>
      <c r="D634" s="23">
        <f>IFERROR(__xludf.DUMMYFUNCTION("""COMPUTED_VALUE"""),1.064)</f>
        <v>1.064</v>
      </c>
      <c r="E634" s="24">
        <f>IFERROR(__xludf.DUMMYFUNCTION("""COMPUTED_VALUE"""),70.0)</f>
        <v>70</v>
      </c>
      <c r="F634" s="27" t="str">
        <f>IFERROR(__xludf.DUMMYFUNCTION("""COMPUTED_VALUE"""),"BLACK")</f>
        <v>BLACK</v>
      </c>
      <c r="G634" s="28" t="str">
        <f>IFERROR(__xludf.DUMMYFUNCTION("""COMPUTED_VALUE"""),"Uncle Sams Cider 2")</f>
        <v>Uncle Sams Cider 2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IFERROR(__xludf.DUMMYFUNCTION("""COMPUTED_VALUE"""),43657.5670754513)</f>
        <v>43657.56708</v>
      </c>
      <c r="D635" s="23">
        <f>IFERROR(__xludf.DUMMYFUNCTION("""COMPUTED_VALUE"""),1.064)</f>
        <v>1.064</v>
      </c>
      <c r="E635" s="24">
        <f>IFERROR(__xludf.DUMMYFUNCTION("""COMPUTED_VALUE"""),69.0)</f>
        <v>69</v>
      </c>
      <c r="F635" s="27" t="str">
        <f>IFERROR(__xludf.DUMMYFUNCTION("""COMPUTED_VALUE"""),"BLACK")</f>
        <v>BLACK</v>
      </c>
      <c r="G635" s="28" t="str">
        <f>IFERROR(__xludf.DUMMYFUNCTION("""COMPUTED_VALUE"""),"Uncle Sams Cider 2")</f>
        <v>Uncle Sams Cider 2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IFERROR(__xludf.DUMMYFUNCTION("""COMPUTED_VALUE"""),43657.5566307754)</f>
        <v>43657.55663</v>
      </c>
      <c r="D636" s="23">
        <f>IFERROR(__xludf.DUMMYFUNCTION("""COMPUTED_VALUE"""),1.065)</f>
        <v>1.065</v>
      </c>
      <c r="E636" s="24">
        <f>IFERROR(__xludf.DUMMYFUNCTION("""COMPUTED_VALUE"""),69.0)</f>
        <v>69</v>
      </c>
      <c r="F636" s="27" t="str">
        <f>IFERROR(__xludf.DUMMYFUNCTION("""COMPUTED_VALUE"""),"BLACK")</f>
        <v>BLACK</v>
      </c>
      <c r="G636" s="28" t="str">
        <f>IFERROR(__xludf.DUMMYFUNCTION("""COMPUTED_VALUE"""),"Uncle Sams Cider 2")</f>
        <v>Uncle Sams Cider 2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IFERROR(__xludf.DUMMYFUNCTION("""COMPUTED_VALUE"""),43657.5461983101)</f>
        <v>43657.5462</v>
      </c>
      <c r="D637" s="23">
        <f>IFERROR(__xludf.DUMMYFUNCTION("""COMPUTED_VALUE"""),1.063)</f>
        <v>1.063</v>
      </c>
      <c r="E637" s="24">
        <f>IFERROR(__xludf.DUMMYFUNCTION("""COMPUTED_VALUE"""),69.0)</f>
        <v>69</v>
      </c>
      <c r="F637" s="27" t="str">
        <f>IFERROR(__xludf.DUMMYFUNCTION("""COMPUTED_VALUE"""),"BLACK")</f>
        <v>BLACK</v>
      </c>
      <c r="G637" s="28" t="str">
        <f>IFERROR(__xludf.DUMMYFUNCTION("""COMPUTED_VALUE"""),"Uncle Sams Cider 2")</f>
        <v>Uncle Sams Cider 2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IFERROR(__xludf.DUMMYFUNCTION("""COMPUTED_VALUE"""),43657.535777199)</f>
        <v>43657.53578</v>
      </c>
      <c r="D638" s="23">
        <f>IFERROR(__xludf.DUMMYFUNCTION("""COMPUTED_VALUE"""),1.068)</f>
        <v>1.068</v>
      </c>
      <c r="E638" s="24">
        <f>IFERROR(__xludf.DUMMYFUNCTION("""COMPUTED_VALUE"""),69.0)</f>
        <v>69</v>
      </c>
      <c r="F638" s="27" t="str">
        <f>IFERROR(__xludf.DUMMYFUNCTION("""COMPUTED_VALUE"""),"BLACK")</f>
        <v>BLACK</v>
      </c>
      <c r="G638" s="28" t="str">
        <f>IFERROR(__xludf.DUMMYFUNCTION("""COMPUTED_VALUE"""),"Uncle Sams Cider 2")</f>
        <v>Uncle Sams Cider 2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IFERROR(__xludf.DUMMYFUNCTION("""COMPUTED_VALUE"""),43657.5253426967)</f>
        <v>43657.52534</v>
      </c>
      <c r="D639" s="23">
        <f>IFERROR(__xludf.DUMMYFUNCTION("""COMPUTED_VALUE"""),1.065)</f>
        <v>1.065</v>
      </c>
      <c r="E639" s="24">
        <f>IFERROR(__xludf.DUMMYFUNCTION("""COMPUTED_VALUE"""),69.0)</f>
        <v>69</v>
      </c>
      <c r="F639" s="27" t="str">
        <f>IFERROR(__xludf.DUMMYFUNCTION("""COMPUTED_VALUE"""),"BLACK")</f>
        <v>BLACK</v>
      </c>
      <c r="G639" s="28" t="str">
        <f>IFERROR(__xludf.DUMMYFUNCTION("""COMPUTED_VALUE"""),"Uncle Sams Cider 2")</f>
        <v>Uncle Sams Cider 2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IFERROR(__xludf.DUMMYFUNCTION("""COMPUTED_VALUE"""),43657.5148164583)</f>
        <v>43657.51482</v>
      </c>
      <c r="D640" s="23">
        <f>IFERROR(__xludf.DUMMYFUNCTION("""COMPUTED_VALUE"""),1.066)</f>
        <v>1.066</v>
      </c>
      <c r="E640" s="24">
        <f>IFERROR(__xludf.DUMMYFUNCTION("""COMPUTED_VALUE"""),69.0)</f>
        <v>69</v>
      </c>
      <c r="F640" s="27" t="str">
        <f>IFERROR(__xludf.DUMMYFUNCTION("""COMPUTED_VALUE"""),"BLACK")</f>
        <v>BLACK</v>
      </c>
      <c r="G640" s="28" t="str">
        <f>IFERROR(__xludf.DUMMYFUNCTION("""COMPUTED_VALUE"""),"Uncle Sams Cider 2")</f>
        <v>Uncle Sams Cider 2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IFERROR(__xludf.DUMMYFUNCTION("""COMPUTED_VALUE"""),43657.504383831)</f>
        <v>43657.50438</v>
      </c>
      <c r="D641" s="23">
        <f>IFERROR(__xludf.DUMMYFUNCTION("""COMPUTED_VALUE"""),1.067)</f>
        <v>1.067</v>
      </c>
      <c r="E641" s="24">
        <f>IFERROR(__xludf.DUMMYFUNCTION("""COMPUTED_VALUE"""),69.0)</f>
        <v>69</v>
      </c>
      <c r="F641" s="27" t="str">
        <f>IFERROR(__xludf.DUMMYFUNCTION("""COMPUTED_VALUE"""),"BLACK")</f>
        <v>BLACK</v>
      </c>
      <c r="G641" s="28" t="str">
        <f>IFERROR(__xludf.DUMMYFUNCTION("""COMPUTED_VALUE"""),"Uncle Sams Cider 2")</f>
        <v>Uncle Sams Cider 2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IFERROR(__xludf.DUMMYFUNCTION("""COMPUTED_VALUE"""),43657.4939618634)</f>
        <v>43657.49396</v>
      </c>
      <c r="D642" s="23">
        <f>IFERROR(__xludf.DUMMYFUNCTION("""COMPUTED_VALUE"""),1.066)</f>
        <v>1.066</v>
      </c>
      <c r="E642" s="24">
        <f>IFERROR(__xludf.DUMMYFUNCTION("""COMPUTED_VALUE"""),69.0)</f>
        <v>69</v>
      </c>
      <c r="F642" s="27" t="str">
        <f>IFERROR(__xludf.DUMMYFUNCTION("""COMPUTED_VALUE"""),"BLACK")</f>
        <v>BLACK</v>
      </c>
      <c r="G642" s="28" t="str">
        <f>IFERROR(__xludf.DUMMYFUNCTION("""COMPUTED_VALUE"""),"Uncle Sams Cider 2")</f>
        <v>Uncle Sams Cider 2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IFERROR(__xludf.DUMMYFUNCTION("""COMPUTED_VALUE"""),43657.48354103)</f>
        <v>43657.48354</v>
      </c>
      <c r="D643" s="23">
        <f>IFERROR(__xludf.DUMMYFUNCTION("""COMPUTED_VALUE"""),1.063)</f>
        <v>1.063</v>
      </c>
      <c r="E643" s="24">
        <f>IFERROR(__xludf.DUMMYFUNCTION("""COMPUTED_VALUE"""),69.0)</f>
        <v>69</v>
      </c>
      <c r="F643" s="27" t="str">
        <f>IFERROR(__xludf.DUMMYFUNCTION("""COMPUTED_VALUE"""),"BLACK")</f>
        <v>BLACK</v>
      </c>
      <c r="G643" s="28" t="str">
        <f>IFERROR(__xludf.DUMMYFUNCTION("""COMPUTED_VALUE"""),"Uncle Sams Cider 2")</f>
        <v>Uncle Sams Cider 2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IFERROR(__xludf.DUMMYFUNCTION("""COMPUTED_VALUE"""),43657.4731199421)</f>
        <v>43657.47312</v>
      </c>
      <c r="D644" s="23">
        <f>IFERROR(__xludf.DUMMYFUNCTION("""COMPUTED_VALUE"""),1.067)</f>
        <v>1.067</v>
      </c>
      <c r="E644" s="24">
        <f>IFERROR(__xludf.DUMMYFUNCTION("""COMPUTED_VALUE"""),68.0)</f>
        <v>68</v>
      </c>
      <c r="F644" s="27" t="str">
        <f>IFERROR(__xludf.DUMMYFUNCTION("""COMPUTED_VALUE"""),"BLACK")</f>
        <v>BLACK</v>
      </c>
      <c r="G644" s="28" t="str">
        <f>IFERROR(__xludf.DUMMYFUNCTION("""COMPUTED_VALUE"""),"Uncle Sams Cider 2")</f>
        <v>Uncle Sams Cider 2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IFERROR(__xludf.DUMMYFUNCTION("""COMPUTED_VALUE"""),43657.4626967708)</f>
        <v>43657.4627</v>
      </c>
      <c r="D645" s="23">
        <f>IFERROR(__xludf.DUMMYFUNCTION("""COMPUTED_VALUE"""),1.069)</f>
        <v>1.069</v>
      </c>
      <c r="E645" s="24">
        <f>IFERROR(__xludf.DUMMYFUNCTION("""COMPUTED_VALUE"""),68.0)</f>
        <v>68</v>
      </c>
      <c r="F645" s="27" t="str">
        <f>IFERROR(__xludf.DUMMYFUNCTION("""COMPUTED_VALUE"""),"BLACK")</f>
        <v>BLACK</v>
      </c>
      <c r="G645" s="28" t="str">
        <f>IFERROR(__xludf.DUMMYFUNCTION("""COMPUTED_VALUE"""),"Uncle Sams Cider 2")</f>
        <v>Uncle Sams Cider 2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IFERROR(__xludf.DUMMYFUNCTION("""COMPUTED_VALUE"""),43657.452205081)</f>
        <v>43657.45221</v>
      </c>
      <c r="D646" s="23">
        <f>IFERROR(__xludf.DUMMYFUNCTION("""COMPUTED_VALUE"""),1.067)</f>
        <v>1.067</v>
      </c>
      <c r="E646" s="24">
        <f>IFERROR(__xludf.DUMMYFUNCTION("""COMPUTED_VALUE"""),68.0)</f>
        <v>68</v>
      </c>
      <c r="F646" s="27" t="str">
        <f>IFERROR(__xludf.DUMMYFUNCTION("""COMPUTED_VALUE"""),"BLACK")</f>
        <v>BLACK</v>
      </c>
      <c r="G646" s="28" t="str">
        <f>IFERROR(__xludf.DUMMYFUNCTION("""COMPUTED_VALUE"""),"Uncle Sams Cider 2")</f>
        <v>Uncle Sams Cider 2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IFERROR(__xludf.DUMMYFUNCTION("""COMPUTED_VALUE"""),43657.4417728588)</f>
        <v>43657.44177</v>
      </c>
      <c r="D647" s="23">
        <f>IFERROR(__xludf.DUMMYFUNCTION("""COMPUTED_VALUE"""),1.069)</f>
        <v>1.069</v>
      </c>
      <c r="E647" s="24">
        <f>IFERROR(__xludf.DUMMYFUNCTION("""COMPUTED_VALUE"""),68.0)</f>
        <v>68</v>
      </c>
      <c r="F647" s="27" t="str">
        <f>IFERROR(__xludf.DUMMYFUNCTION("""COMPUTED_VALUE"""),"BLACK")</f>
        <v>BLACK</v>
      </c>
      <c r="G647" s="28" t="str">
        <f>IFERROR(__xludf.DUMMYFUNCTION("""COMPUTED_VALUE"""),"Uncle Sams Cider 2")</f>
        <v>Uncle Sams Cider 2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IFERROR(__xludf.DUMMYFUNCTION("""COMPUTED_VALUE"""),43657.431327199)</f>
        <v>43657.43133</v>
      </c>
      <c r="D648" s="23">
        <f>IFERROR(__xludf.DUMMYFUNCTION("""COMPUTED_VALUE"""),1.067)</f>
        <v>1.067</v>
      </c>
      <c r="E648" s="24">
        <f>IFERROR(__xludf.DUMMYFUNCTION("""COMPUTED_VALUE"""),68.0)</f>
        <v>68</v>
      </c>
      <c r="F648" s="27" t="str">
        <f>IFERROR(__xludf.DUMMYFUNCTION("""COMPUTED_VALUE"""),"BLACK")</f>
        <v>BLACK</v>
      </c>
      <c r="G648" s="28" t="str">
        <f>IFERROR(__xludf.DUMMYFUNCTION("""COMPUTED_VALUE"""),"Uncle Sams Cider 2")</f>
        <v>Uncle Sams Cider 2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IFERROR(__xludf.DUMMYFUNCTION("""COMPUTED_VALUE"""),43657.4209065856)</f>
        <v>43657.42091</v>
      </c>
      <c r="D649" s="23">
        <f>IFERROR(__xludf.DUMMYFUNCTION("""COMPUTED_VALUE"""),1.069)</f>
        <v>1.069</v>
      </c>
      <c r="E649" s="24">
        <f>IFERROR(__xludf.DUMMYFUNCTION("""COMPUTED_VALUE"""),68.0)</f>
        <v>68</v>
      </c>
      <c r="F649" s="27" t="str">
        <f>IFERROR(__xludf.DUMMYFUNCTION("""COMPUTED_VALUE"""),"BLACK")</f>
        <v>BLACK</v>
      </c>
      <c r="G649" s="28" t="str">
        <f>IFERROR(__xludf.DUMMYFUNCTION("""COMPUTED_VALUE"""),"Uncle Sams Cider 2")</f>
        <v>Uncle Sams Cider 2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IFERROR(__xludf.DUMMYFUNCTION("""COMPUTED_VALUE"""),43657.4104742824)</f>
        <v>43657.41047</v>
      </c>
      <c r="D650" s="23">
        <f>IFERROR(__xludf.DUMMYFUNCTION("""COMPUTED_VALUE"""),1.068)</f>
        <v>1.068</v>
      </c>
      <c r="E650" s="24">
        <f>IFERROR(__xludf.DUMMYFUNCTION("""COMPUTED_VALUE"""),67.0)</f>
        <v>67</v>
      </c>
      <c r="F650" s="27" t="str">
        <f>IFERROR(__xludf.DUMMYFUNCTION("""COMPUTED_VALUE"""),"BLACK")</f>
        <v>BLACK</v>
      </c>
      <c r="G650" s="28" t="str">
        <f>IFERROR(__xludf.DUMMYFUNCTION("""COMPUTED_VALUE"""),"Uncle Sams Cider 2")</f>
        <v>Uncle Sams Cider 2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IFERROR(__xludf.DUMMYFUNCTION("""COMPUTED_VALUE"""),43657.4000527199)</f>
        <v>43657.40005</v>
      </c>
      <c r="D651" s="23">
        <f>IFERROR(__xludf.DUMMYFUNCTION("""COMPUTED_VALUE"""),1.069)</f>
        <v>1.069</v>
      </c>
      <c r="E651" s="24">
        <f>IFERROR(__xludf.DUMMYFUNCTION("""COMPUTED_VALUE"""),67.0)</f>
        <v>67</v>
      </c>
      <c r="F651" s="27" t="str">
        <f>IFERROR(__xludf.DUMMYFUNCTION("""COMPUTED_VALUE"""),"BLACK")</f>
        <v>BLACK</v>
      </c>
      <c r="G651" s="28" t="str">
        <f>IFERROR(__xludf.DUMMYFUNCTION("""COMPUTED_VALUE"""),"Uncle Sams Cider 2")</f>
        <v>Uncle Sams Cider 2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IFERROR(__xludf.DUMMYFUNCTION("""COMPUTED_VALUE"""),43657.3896317013)</f>
        <v>43657.38963</v>
      </c>
      <c r="D652" s="23">
        <f>IFERROR(__xludf.DUMMYFUNCTION("""COMPUTED_VALUE"""),1.069)</f>
        <v>1.069</v>
      </c>
      <c r="E652" s="24">
        <f>IFERROR(__xludf.DUMMYFUNCTION("""COMPUTED_VALUE"""),67.0)</f>
        <v>67</v>
      </c>
      <c r="F652" s="27" t="str">
        <f>IFERROR(__xludf.DUMMYFUNCTION("""COMPUTED_VALUE"""),"BLACK")</f>
        <v>BLACK</v>
      </c>
      <c r="G652" s="28" t="str">
        <f>IFERROR(__xludf.DUMMYFUNCTION("""COMPUTED_VALUE"""),"Uncle Sams Cider 2")</f>
        <v>Uncle Sams Cider 2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IFERROR(__xludf.DUMMYFUNCTION("""COMPUTED_VALUE"""),43657.3792102662)</f>
        <v>43657.37921</v>
      </c>
      <c r="D653" s="23">
        <f>IFERROR(__xludf.DUMMYFUNCTION("""COMPUTED_VALUE"""),1.068)</f>
        <v>1.068</v>
      </c>
      <c r="E653" s="24">
        <f>IFERROR(__xludf.DUMMYFUNCTION("""COMPUTED_VALUE"""),67.0)</f>
        <v>67</v>
      </c>
      <c r="F653" s="27" t="str">
        <f>IFERROR(__xludf.DUMMYFUNCTION("""COMPUTED_VALUE"""),"BLACK")</f>
        <v>BLACK</v>
      </c>
      <c r="G653" s="28" t="str">
        <f>IFERROR(__xludf.DUMMYFUNCTION("""COMPUTED_VALUE"""),"Uncle Sams Cider 2")</f>
        <v>Uncle Sams Cider 2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IFERROR(__xludf.DUMMYFUNCTION("""COMPUTED_VALUE"""),43657.3687896643)</f>
        <v>43657.36879</v>
      </c>
      <c r="D654" s="23">
        <f>IFERROR(__xludf.DUMMYFUNCTION("""COMPUTED_VALUE"""),1.069)</f>
        <v>1.069</v>
      </c>
      <c r="E654" s="24">
        <f>IFERROR(__xludf.DUMMYFUNCTION("""COMPUTED_VALUE"""),68.0)</f>
        <v>68</v>
      </c>
      <c r="F654" s="27" t="str">
        <f>IFERROR(__xludf.DUMMYFUNCTION("""COMPUTED_VALUE"""),"BLACK")</f>
        <v>BLACK</v>
      </c>
      <c r="G654" s="28" t="str">
        <f>IFERROR(__xludf.DUMMYFUNCTION("""COMPUTED_VALUE"""),"Uncle Sams Cider 2")</f>
        <v>Uncle Sams Cider 2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IFERROR(__xludf.DUMMYFUNCTION("""COMPUTED_VALUE"""),43657.3583556134)</f>
        <v>43657.35836</v>
      </c>
      <c r="D655" s="23">
        <f>IFERROR(__xludf.DUMMYFUNCTION("""COMPUTED_VALUE"""),1.068)</f>
        <v>1.068</v>
      </c>
      <c r="E655" s="24">
        <f>IFERROR(__xludf.DUMMYFUNCTION("""COMPUTED_VALUE"""),67.0)</f>
        <v>67</v>
      </c>
      <c r="F655" s="27" t="str">
        <f>IFERROR(__xludf.DUMMYFUNCTION("""COMPUTED_VALUE"""),"BLACK")</f>
        <v>BLACK</v>
      </c>
      <c r="G655" s="28" t="str">
        <f>IFERROR(__xludf.DUMMYFUNCTION("""COMPUTED_VALUE"""),"Uncle Sams Cider 2")</f>
        <v>Uncle Sams Cider 2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IFERROR(__xludf.DUMMYFUNCTION("""COMPUTED_VALUE"""),43657.3479349884)</f>
        <v>43657.34793</v>
      </c>
      <c r="D656" s="23">
        <f>IFERROR(__xludf.DUMMYFUNCTION("""COMPUTED_VALUE"""),1.072)</f>
        <v>1.072</v>
      </c>
      <c r="E656" s="24">
        <f>IFERROR(__xludf.DUMMYFUNCTION("""COMPUTED_VALUE"""),67.0)</f>
        <v>67</v>
      </c>
      <c r="F656" s="27" t="str">
        <f>IFERROR(__xludf.DUMMYFUNCTION("""COMPUTED_VALUE"""),"BLACK")</f>
        <v>BLACK</v>
      </c>
      <c r="G656" s="28" t="str">
        <f>IFERROR(__xludf.DUMMYFUNCTION("""COMPUTED_VALUE"""),"Uncle Sams Cider 2")</f>
        <v>Uncle Sams Cider 2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IFERROR(__xludf.DUMMYFUNCTION("""COMPUTED_VALUE"""),43657.3374997106)</f>
        <v>43657.3375</v>
      </c>
      <c r="D657" s="23">
        <f>IFERROR(__xludf.DUMMYFUNCTION("""COMPUTED_VALUE"""),1.07)</f>
        <v>1.07</v>
      </c>
      <c r="E657" s="24">
        <f>IFERROR(__xludf.DUMMYFUNCTION("""COMPUTED_VALUE"""),67.0)</f>
        <v>67</v>
      </c>
      <c r="F657" s="27" t="str">
        <f>IFERROR(__xludf.DUMMYFUNCTION("""COMPUTED_VALUE"""),"BLACK")</f>
        <v>BLACK</v>
      </c>
      <c r="G657" s="28" t="str">
        <f>IFERROR(__xludf.DUMMYFUNCTION("""COMPUTED_VALUE"""),"Uncle Sams Cider 2")</f>
        <v>Uncle Sams Cider 2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IFERROR(__xludf.DUMMYFUNCTION("""COMPUTED_VALUE"""),43657.3270801851)</f>
        <v>43657.32708</v>
      </c>
      <c r="D658" s="23">
        <f>IFERROR(__xludf.DUMMYFUNCTION("""COMPUTED_VALUE"""),1.068)</f>
        <v>1.068</v>
      </c>
      <c r="E658" s="24">
        <f>IFERROR(__xludf.DUMMYFUNCTION("""COMPUTED_VALUE"""),67.0)</f>
        <v>67</v>
      </c>
      <c r="F658" s="27" t="str">
        <f>IFERROR(__xludf.DUMMYFUNCTION("""COMPUTED_VALUE"""),"BLACK")</f>
        <v>BLACK</v>
      </c>
      <c r="G658" s="28" t="str">
        <f>IFERROR(__xludf.DUMMYFUNCTION("""COMPUTED_VALUE"""),"Uncle Sams Cider 2")</f>
        <v>Uncle Sams Cider 2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IFERROR(__xludf.DUMMYFUNCTION("""COMPUTED_VALUE"""),43657.3166596643)</f>
        <v>43657.31666</v>
      </c>
      <c r="D659" s="23">
        <f>IFERROR(__xludf.DUMMYFUNCTION("""COMPUTED_VALUE"""),1.067)</f>
        <v>1.067</v>
      </c>
      <c r="E659" s="24">
        <f>IFERROR(__xludf.DUMMYFUNCTION("""COMPUTED_VALUE"""),67.0)</f>
        <v>67</v>
      </c>
      <c r="F659" s="27" t="str">
        <f>IFERROR(__xludf.DUMMYFUNCTION("""COMPUTED_VALUE"""),"BLACK")</f>
        <v>BLACK</v>
      </c>
      <c r="G659" s="28" t="str">
        <f>IFERROR(__xludf.DUMMYFUNCTION("""COMPUTED_VALUE"""),"Uncle Sams Cider 2")</f>
        <v>Uncle Sams Cider 2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IFERROR(__xludf.DUMMYFUNCTION("""COMPUTED_VALUE"""),43657.3062384606)</f>
        <v>43657.30624</v>
      </c>
      <c r="D660" s="23">
        <f>IFERROR(__xludf.DUMMYFUNCTION("""COMPUTED_VALUE"""),1.069)</f>
        <v>1.069</v>
      </c>
      <c r="E660" s="24">
        <f>IFERROR(__xludf.DUMMYFUNCTION("""COMPUTED_VALUE"""),67.0)</f>
        <v>67</v>
      </c>
      <c r="F660" s="27" t="str">
        <f>IFERROR(__xludf.DUMMYFUNCTION("""COMPUTED_VALUE"""),"BLACK")</f>
        <v>BLACK</v>
      </c>
      <c r="G660" s="28" t="str">
        <f>IFERROR(__xludf.DUMMYFUNCTION("""COMPUTED_VALUE"""),"Uncle Sams Cider 2")</f>
        <v>Uncle Sams Cider 2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IFERROR(__xludf.DUMMYFUNCTION("""COMPUTED_VALUE"""),43657.2958176851)</f>
        <v>43657.29582</v>
      </c>
      <c r="D661" s="23">
        <f>IFERROR(__xludf.DUMMYFUNCTION("""COMPUTED_VALUE"""),1.067)</f>
        <v>1.067</v>
      </c>
      <c r="E661" s="24">
        <f>IFERROR(__xludf.DUMMYFUNCTION("""COMPUTED_VALUE"""),67.0)</f>
        <v>67</v>
      </c>
      <c r="F661" s="27" t="str">
        <f>IFERROR(__xludf.DUMMYFUNCTION("""COMPUTED_VALUE"""),"BLACK")</f>
        <v>BLACK</v>
      </c>
      <c r="G661" s="28" t="str">
        <f>IFERROR(__xludf.DUMMYFUNCTION("""COMPUTED_VALUE"""),"Uncle Sams Cider 2")</f>
        <v>Uncle Sams Cider 2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IFERROR(__xludf.DUMMYFUNCTION("""COMPUTED_VALUE"""),43657.2853975462)</f>
        <v>43657.2854</v>
      </c>
      <c r="D662" s="23">
        <f>IFERROR(__xludf.DUMMYFUNCTION("""COMPUTED_VALUE"""),1.072)</f>
        <v>1.072</v>
      </c>
      <c r="E662" s="24">
        <f>IFERROR(__xludf.DUMMYFUNCTION("""COMPUTED_VALUE"""),67.0)</f>
        <v>67</v>
      </c>
      <c r="F662" s="27" t="str">
        <f>IFERROR(__xludf.DUMMYFUNCTION("""COMPUTED_VALUE"""),"BLACK")</f>
        <v>BLACK</v>
      </c>
      <c r="G662" s="28" t="str">
        <f>IFERROR(__xludf.DUMMYFUNCTION("""COMPUTED_VALUE"""),"Uncle Sams Cider 2")</f>
        <v>Uncle Sams Cider 2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IFERROR(__xludf.DUMMYFUNCTION("""COMPUTED_VALUE"""),43657.2749764467)</f>
        <v>43657.27498</v>
      </c>
      <c r="D663" s="23">
        <f>IFERROR(__xludf.DUMMYFUNCTION("""COMPUTED_VALUE"""),1.069)</f>
        <v>1.069</v>
      </c>
      <c r="E663" s="24">
        <f>IFERROR(__xludf.DUMMYFUNCTION("""COMPUTED_VALUE"""),67.0)</f>
        <v>67</v>
      </c>
      <c r="F663" s="27" t="str">
        <f>IFERROR(__xludf.DUMMYFUNCTION("""COMPUTED_VALUE"""),"BLACK")</f>
        <v>BLACK</v>
      </c>
      <c r="G663" s="28" t="str">
        <f>IFERROR(__xludf.DUMMYFUNCTION("""COMPUTED_VALUE"""),"Uncle Sams Cider 2")</f>
        <v>Uncle Sams Cider 2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IFERROR(__xludf.DUMMYFUNCTION("""COMPUTED_VALUE"""),43657.2645553819)</f>
        <v>43657.26456</v>
      </c>
      <c r="D664" s="23">
        <f>IFERROR(__xludf.DUMMYFUNCTION("""COMPUTED_VALUE"""),1.07)</f>
        <v>1.07</v>
      </c>
      <c r="E664" s="24">
        <f>IFERROR(__xludf.DUMMYFUNCTION("""COMPUTED_VALUE"""),67.0)</f>
        <v>67</v>
      </c>
      <c r="F664" s="27" t="str">
        <f>IFERROR(__xludf.DUMMYFUNCTION("""COMPUTED_VALUE"""),"BLACK")</f>
        <v>BLACK</v>
      </c>
      <c r="G664" s="28" t="str">
        <f>IFERROR(__xludf.DUMMYFUNCTION("""COMPUTED_VALUE"""),"Uncle Sams Cider 2")</f>
        <v>Uncle Sams Cider 2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IFERROR(__xludf.DUMMYFUNCTION("""COMPUTED_VALUE"""),43657.2541334375)</f>
        <v>43657.25413</v>
      </c>
      <c r="D665" s="23">
        <f>IFERROR(__xludf.DUMMYFUNCTION("""COMPUTED_VALUE"""),1.072)</f>
        <v>1.072</v>
      </c>
      <c r="E665" s="24">
        <f>IFERROR(__xludf.DUMMYFUNCTION("""COMPUTED_VALUE"""),67.0)</f>
        <v>67</v>
      </c>
      <c r="F665" s="27" t="str">
        <f>IFERROR(__xludf.DUMMYFUNCTION("""COMPUTED_VALUE"""),"BLACK")</f>
        <v>BLACK</v>
      </c>
      <c r="G665" s="28" t="str">
        <f>IFERROR(__xludf.DUMMYFUNCTION("""COMPUTED_VALUE"""),"Uncle Sams Cider 2")</f>
        <v>Uncle Sams Cider 2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IFERROR(__xludf.DUMMYFUNCTION("""COMPUTED_VALUE"""),43657.2437109722)</f>
        <v>43657.24371</v>
      </c>
      <c r="D666" s="23">
        <f>IFERROR(__xludf.DUMMYFUNCTION("""COMPUTED_VALUE"""),1.072)</f>
        <v>1.072</v>
      </c>
      <c r="E666" s="24">
        <f>IFERROR(__xludf.DUMMYFUNCTION("""COMPUTED_VALUE"""),67.0)</f>
        <v>67</v>
      </c>
      <c r="F666" s="27" t="str">
        <f>IFERROR(__xludf.DUMMYFUNCTION("""COMPUTED_VALUE"""),"BLACK")</f>
        <v>BLACK</v>
      </c>
      <c r="G666" s="28" t="str">
        <f>IFERROR(__xludf.DUMMYFUNCTION("""COMPUTED_VALUE"""),"Uncle Sams Cider 2")</f>
        <v>Uncle Sams Cider 2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IFERROR(__xludf.DUMMYFUNCTION("""COMPUTED_VALUE"""),43657.2332891435)</f>
        <v>43657.23329</v>
      </c>
      <c r="D667" s="23">
        <f>IFERROR(__xludf.DUMMYFUNCTION("""COMPUTED_VALUE"""),1.07)</f>
        <v>1.07</v>
      </c>
      <c r="E667" s="24">
        <f>IFERROR(__xludf.DUMMYFUNCTION("""COMPUTED_VALUE"""),67.0)</f>
        <v>67</v>
      </c>
      <c r="F667" s="27" t="str">
        <f>IFERROR(__xludf.DUMMYFUNCTION("""COMPUTED_VALUE"""),"BLACK")</f>
        <v>BLACK</v>
      </c>
      <c r="G667" s="28" t="str">
        <f>IFERROR(__xludf.DUMMYFUNCTION("""COMPUTED_VALUE"""),"Uncle Sams Cider 2")</f>
        <v>Uncle Sams Cider 2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IFERROR(__xludf.DUMMYFUNCTION("""COMPUTED_VALUE"""),43657.2228661458)</f>
        <v>43657.22287</v>
      </c>
      <c r="D668" s="23">
        <f>IFERROR(__xludf.DUMMYFUNCTION("""COMPUTED_VALUE"""),1.071)</f>
        <v>1.071</v>
      </c>
      <c r="E668" s="24">
        <f>IFERROR(__xludf.DUMMYFUNCTION("""COMPUTED_VALUE"""),67.0)</f>
        <v>67</v>
      </c>
      <c r="F668" s="27" t="str">
        <f>IFERROR(__xludf.DUMMYFUNCTION("""COMPUTED_VALUE"""),"BLACK")</f>
        <v>BLACK</v>
      </c>
      <c r="G668" s="28" t="str">
        <f>IFERROR(__xludf.DUMMYFUNCTION("""COMPUTED_VALUE"""),"Uncle Sams Cider 2")</f>
        <v>Uncle Sams Cider 2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IFERROR(__xludf.DUMMYFUNCTION("""COMPUTED_VALUE"""),43657.212445081)</f>
        <v>43657.21245</v>
      </c>
      <c r="D669" s="23">
        <f>IFERROR(__xludf.DUMMYFUNCTION("""COMPUTED_VALUE"""),1.073)</f>
        <v>1.073</v>
      </c>
      <c r="E669" s="24">
        <f>IFERROR(__xludf.DUMMYFUNCTION("""COMPUTED_VALUE"""),67.0)</f>
        <v>67</v>
      </c>
      <c r="F669" s="27" t="str">
        <f>IFERROR(__xludf.DUMMYFUNCTION("""COMPUTED_VALUE"""),"BLACK")</f>
        <v>BLACK</v>
      </c>
      <c r="G669" s="28" t="str">
        <f>IFERROR(__xludf.DUMMYFUNCTION("""COMPUTED_VALUE"""),"Uncle Sams Cider 2")</f>
        <v>Uncle Sams Cider 2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IFERROR(__xludf.DUMMYFUNCTION("""COMPUTED_VALUE"""),43657.2020228703)</f>
        <v>43657.20202</v>
      </c>
      <c r="D670" s="23">
        <f>IFERROR(__xludf.DUMMYFUNCTION("""COMPUTED_VALUE"""),1.069)</f>
        <v>1.069</v>
      </c>
      <c r="E670" s="24">
        <f>IFERROR(__xludf.DUMMYFUNCTION("""COMPUTED_VALUE"""),67.0)</f>
        <v>67</v>
      </c>
      <c r="F670" s="27" t="str">
        <f>IFERROR(__xludf.DUMMYFUNCTION("""COMPUTED_VALUE"""),"BLACK")</f>
        <v>BLACK</v>
      </c>
      <c r="G670" s="28" t="str">
        <f>IFERROR(__xludf.DUMMYFUNCTION("""COMPUTED_VALUE"""),"Uncle Sams Cider 2")</f>
        <v>Uncle Sams Cider 2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IFERROR(__xludf.DUMMYFUNCTION("""COMPUTED_VALUE"""),43657.1915891203)</f>
        <v>43657.19159</v>
      </c>
      <c r="D671" s="23">
        <f>IFERROR(__xludf.DUMMYFUNCTION("""COMPUTED_VALUE"""),1.07)</f>
        <v>1.07</v>
      </c>
      <c r="E671" s="24">
        <f>IFERROR(__xludf.DUMMYFUNCTION("""COMPUTED_VALUE"""),67.0)</f>
        <v>67</v>
      </c>
      <c r="F671" s="27" t="str">
        <f>IFERROR(__xludf.DUMMYFUNCTION("""COMPUTED_VALUE"""),"BLACK")</f>
        <v>BLACK</v>
      </c>
      <c r="G671" s="28" t="str">
        <f>IFERROR(__xludf.DUMMYFUNCTION("""COMPUTED_VALUE"""),"Uncle Sams Cider 2")</f>
        <v>Uncle Sams Cider 2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IFERROR(__xludf.DUMMYFUNCTION("""COMPUTED_VALUE"""),43657.1811693865)</f>
        <v>43657.18117</v>
      </c>
      <c r="D672" s="23">
        <f>IFERROR(__xludf.DUMMYFUNCTION("""COMPUTED_VALUE"""),1.071)</f>
        <v>1.071</v>
      </c>
      <c r="E672" s="24">
        <f>IFERROR(__xludf.DUMMYFUNCTION("""COMPUTED_VALUE"""),67.0)</f>
        <v>67</v>
      </c>
      <c r="F672" s="27" t="str">
        <f>IFERROR(__xludf.DUMMYFUNCTION("""COMPUTED_VALUE"""),"BLACK")</f>
        <v>BLACK</v>
      </c>
      <c r="G672" s="28" t="str">
        <f>IFERROR(__xludf.DUMMYFUNCTION("""COMPUTED_VALUE"""),"Uncle Sams Cider 2")</f>
        <v>Uncle Sams Cider 2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IFERROR(__xludf.DUMMYFUNCTION("""COMPUTED_VALUE"""),43657.1707504629)</f>
        <v>43657.17075</v>
      </c>
      <c r="D673" s="23">
        <f>IFERROR(__xludf.DUMMYFUNCTION("""COMPUTED_VALUE"""),1.074)</f>
        <v>1.074</v>
      </c>
      <c r="E673" s="24">
        <f>IFERROR(__xludf.DUMMYFUNCTION("""COMPUTED_VALUE"""),66.0)</f>
        <v>66</v>
      </c>
      <c r="F673" s="27" t="str">
        <f>IFERROR(__xludf.DUMMYFUNCTION("""COMPUTED_VALUE"""),"BLACK")</f>
        <v>BLACK</v>
      </c>
      <c r="G673" s="28" t="str">
        <f>IFERROR(__xludf.DUMMYFUNCTION("""COMPUTED_VALUE"""),"Uncle Sams Cider 2")</f>
        <v>Uncle Sams Cider 2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IFERROR(__xludf.DUMMYFUNCTION("""COMPUTED_VALUE"""),43657.1603292245)</f>
        <v>43657.16033</v>
      </c>
      <c r="D674" s="23">
        <f>IFERROR(__xludf.DUMMYFUNCTION("""COMPUTED_VALUE"""),1.072)</f>
        <v>1.072</v>
      </c>
      <c r="E674" s="24">
        <f>IFERROR(__xludf.DUMMYFUNCTION("""COMPUTED_VALUE"""),66.0)</f>
        <v>66</v>
      </c>
      <c r="F674" s="27" t="str">
        <f>IFERROR(__xludf.DUMMYFUNCTION("""COMPUTED_VALUE"""),"BLACK")</f>
        <v>BLACK</v>
      </c>
      <c r="G674" s="28" t="str">
        <f>IFERROR(__xludf.DUMMYFUNCTION("""COMPUTED_VALUE"""),"Uncle Sams Cider 2")</f>
        <v>Uncle Sams Cider 2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IFERROR(__xludf.DUMMYFUNCTION("""COMPUTED_VALUE"""),43657.149907118)</f>
        <v>43657.14991</v>
      </c>
      <c r="D675" s="23">
        <f>IFERROR(__xludf.DUMMYFUNCTION("""COMPUTED_VALUE"""),1.073)</f>
        <v>1.073</v>
      </c>
      <c r="E675" s="24">
        <f>IFERROR(__xludf.DUMMYFUNCTION("""COMPUTED_VALUE"""),66.0)</f>
        <v>66</v>
      </c>
      <c r="F675" s="27" t="str">
        <f>IFERROR(__xludf.DUMMYFUNCTION("""COMPUTED_VALUE"""),"BLACK")</f>
        <v>BLACK</v>
      </c>
      <c r="G675" s="28" t="str">
        <f>IFERROR(__xludf.DUMMYFUNCTION("""COMPUTED_VALUE"""),"Uncle Sams Cider 2")</f>
        <v>Uncle Sams Cider 2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IFERROR(__xludf.DUMMYFUNCTION("""COMPUTED_VALUE"""),43657.1394849189)</f>
        <v>43657.13948</v>
      </c>
      <c r="D676" s="23">
        <f>IFERROR(__xludf.DUMMYFUNCTION("""COMPUTED_VALUE"""),1.072)</f>
        <v>1.072</v>
      </c>
      <c r="E676" s="24">
        <f>IFERROR(__xludf.DUMMYFUNCTION("""COMPUTED_VALUE"""),67.0)</f>
        <v>67</v>
      </c>
      <c r="F676" s="27" t="str">
        <f>IFERROR(__xludf.DUMMYFUNCTION("""COMPUTED_VALUE"""),"BLACK")</f>
        <v>BLACK</v>
      </c>
      <c r="G676" s="28" t="str">
        <f>IFERROR(__xludf.DUMMYFUNCTION("""COMPUTED_VALUE"""),"Uncle Sams Cider 2")</f>
        <v>Uncle Sams Cider 2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IFERROR(__xludf.DUMMYFUNCTION("""COMPUTED_VALUE"""),43657.1290516898)</f>
        <v>43657.12905</v>
      </c>
      <c r="D677" s="23">
        <f>IFERROR(__xludf.DUMMYFUNCTION("""COMPUTED_VALUE"""),1.072)</f>
        <v>1.072</v>
      </c>
      <c r="E677" s="24">
        <f>IFERROR(__xludf.DUMMYFUNCTION("""COMPUTED_VALUE"""),66.0)</f>
        <v>66</v>
      </c>
      <c r="F677" s="27" t="str">
        <f>IFERROR(__xludf.DUMMYFUNCTION("""COMPUTED_VALUE"""),"BLACK")</f>
        <v>BLACK</v>
      </c>
      <c r="G677" s="28" t="str">
        <f>IFERROR(__xludf.DUMMYFUNCTION("""COMPUTED_VALUE"""),"Uncle Sams Cider 2")</f>
        <v>Uncle Sams Cider 2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IFERROR(__xludf.DUMMYFUNCTION("""COMPUTED_VALUE"""),43657.1186201273)</f>
        <v>43657.11862</v>
      </c>
      <c r="D678" s="23">
        <f>IFERROR(__xludf.DUMMYFUNCTION("""COMPUTED_VALUE"""),1.072)</f>
        <v>1.072</v>
      </c>
      <c r="E678" s="24">
        <f>IFERROR(__xludf.DUMMYFUNCTION("""COMPUTED_VALUE"""),66.0)</f>
        <v>66</v>
      </c>
      <c r="F678" s="27" t="str">
        <f>IFERROR(__xludf.DUMMYFUNCTION("""COMPUTED_VALUE"""),"BLACK")</f>
        <v>BLACK</v>
      </c>
      <c r="G678" s="28" t="str">
        <f>IFERROR(__xludf.DUMMYFUNCTION("""COMPUTED_VALUE"""),"Uncle Sams Cider 2")</f>
        <v>Uncle Sams Cider 2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IFERROR(__xludf.DUMMYFUNCTION("""COMPUTED_VALUE"""),43657.1081863194)</f>
        <v>43657.10819</v>
      </c>
      <c r="D679" s="23">
        <f>IFERROR(__xludf.DUMMYFUNCTION("""COMPUTED_VALUE"""),1.07)</f>
        <v>1.07</v>
      </c>
      <c r="E679" s="24">
        <f>IFERROR(__xludf.DUMMYFUNCTION("""COMPUTED_VALUE"""),66.0)</f>
        <v>66</v>
      </c>
      <c r="F679" s="27" t="str">
        <f>IFERROR(__xludf.DUMMYFUNCTION("""COMPUTED_VALUE"""),"BLACK")</f>
        <v>BLACK</v>
      </c>
      <c r="G679" s="28" t="str">
        <f>IFERROR(__xludf.DUMMYFUNCTION("""COMPUTED_VALUE"""),"Uncle Sams Cider 2")</f>
        <v>Uncle Sams Cider 2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IFERROR(__xludf.DUMMYFUNCTION("""COMPUTED_VALUE"""),43657.0977651967)</f>
        <v>43657.09777</v>
      </c>
      <c r="D680" s="23">
        <f>IFERROR(__xludf.DUMMYFUNCTION("""COMPUTED_VALUE"""),1.072)</f>
        <v>1.072</v>
      </c>
      <c r="E680" s="24">
        <f>IFERROR(__xludf.DUMMYFUNCTION("""COMPUTED_VALUE"""),66.0)</f>
        <v>66</v>
      </c>
      <c r="F680" s="27" t="str">
        <f>IFERROR(__xludf.DUMMYFUNCTION("""COMPUTED_VALUE"""),"BLACK")</f>
        <v>BLACK</v>
      </c>
      <c r="G680" s="28" t="str">
        <f>IFERROR(__xludf.DUMMYFUNCTION("""COMPUTED_VALUE"""),"Uncle Sams Cider 2")</f>
        <v>Uncle Sams Cider 2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IFERROR(__xludf.DUMMYFUNCTION("""COMPUTED_VALUE"""),43657.0873432407)</f>
        <v>43657.08734</v>
      </c>
      <c r="D681" s="23">
        <f>IFERROR(__xludf.DUMMYFUNCTION("""COMPUTED_VALUE"""),1.075)</f>
        <v>1.075</v>
      </c>
      <c r="E681" s="24">
        <f>IFERROR(__xludf.DUMMYFUNCTION("""COMPUTED_VALUE"""),66.0)</f>
        <v>66</v>
      </c>
      <c r="F681" s="27" t="str">
        <f>IFERROR(__xludf.DUMMYFUNCTION("""COMPUTED_VALUE"""),"BLACK")</f>
        <v>BLACK</v>
      </c>
      <c r="G681" s="28" t="str">
        <f>IFERROR(__xludf.DUMMYFUNCTION("""COMPUTED_VALUE"""),"Uncle Sams Cider 2")</f>
        <v>Uncle Sams Cider 2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IFERROR(__xludf.DUMMYFUNCTION("""COMPUTED_VALUE"""),43657.0769222453)</f>
        <v>43657.07692</v>
      </c>
      <c r="D682" s="23">
        <f>IFERROR(__xludf.DUMMYFUNCTION("""COMPUTED_VALUE"""),1.07)</f>
        <v>1.07</v>
      </c>
      <c r="E682" s="24">
        <f>IFERROR(__xludf.DUMMYFUNCTION("""COMPUTED_VALUE"""),66.0)</f>
        <v>66</v>
      </c>
      <c r="F682" s="27" t="str">
        <f>IFERROR(__xludf.DUMMYFUNCTION("""COMPUTED_VALUE"""),"BLACK")</f>
        <v>BLACK</v>
      </c>
      <c r="G682" s="28" t="str">
        <f>IFERROR(__xludf.DUMMYFUNCTION("""COMPUTED_VALUE"""),"Uncle Sams Cider 2")</f>
        <v>Uncle Sams Cider 2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IFERROR(__xludf.DUMMYFUNCTION("""COMPUTED_VALUE"""),43657.0664998842)</f>
        <v>43657.0665</v>
      </c>
      <c r="D683" s="23">
        <f>IFERROR(__xludf.DUMMYFUNCTION("""COMPUTED_VALUE"""),1.072)</f>
        <v>1.072</v>
      </c>
      <c r="E683" s="24">
        <f>IFERROR(__xludf.DUMMYFUNCTION("""COMPUTED_VALUE"""),66.0)</f>
        <v>66</v>
      </c>
      <c r="F683" s="27" t="str">
        <f>IFERROR(__xludf.DUMMYFUNCTION("""COMPUTED_VALUE"""),"BLACK")</f>
        <v>BLACK</v>
      </c>
      <c r="G683" s="28" t="str">
        <f>IFERROR(__xludf.DUMMYFUNCTION("""COMPUTED_VALUE"""),"Uncle Sams Cider 2")</f>
        <v>Uncle Sams Cider 2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IFERROR(__xludf.DUMMYFUNCTION("""COMPUTED_VALUE"""),43657.0560797106)</f>
        <v>43657.05608</v>
      </c>
      <c r="D684" s="23">
        <f>IFERROR(__xludf.DUMMYFUNCTION("""COMPUTED_VALUE"""),1.072)</f>
        <v>1.072</v>
      </c>
      <c r="E684" s="24">
        <f>IFERROR(__xludf.DUMMYFUNCTION("""COMPUTED_VALUE"""),66.0)</f>
        <v>66</v>
      </c>
      <c r="F684" s="27" t="str">
        <f>IFERROR(__xludf.DUMMYFUNCTION("""COMPUTED_VALUE"""),"BLACK")</f>
        <v>BLACK</v>
      </c>
      <c r="G684" s="28" t="str">
        <f>IFERROR(__xludf.DUMMYFUNCTION("""COMPUTED_VALUE"""),"Uncle Sams Cider 2")</f>
        <v>Uncle Sams Cider 2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IFERROR(__xludf.DUMMYFUNCTION("""COMPUTED_VALUE"""),43657.0456577546)</f>
        <v>43657.04566</v>
      </c>
      <c r="D685" s="23">
        <f>IFERROR(__xludf.DUMMYFUNCTION("""COMPUTED_VALUE"""),1.07)</f>
        <v>1.07</v>
      </c>
      <c r="E685" s="24">
        <f>IFERROR(__xludf.DUMMYFUNCTION("""COMPUTED_VALUE"""),66.0)</f>
        <v>66</v>
      </c>
      <c r="F685" s="27" t="str">
        <f>IFERROR(__xludf.DUMMYFUNCTION("""COMPUTED_VALUE"""),"BLACK")</f>
        <v>BLACK</v>
      </c>
      <c r="G685" s="28" t="str">
        <f>IFERROR(__xludf.DUMMYFUNCTION("""COMPUTED_VALUE"""),"Uncle Sams Cider 2")</f>
        <v>Uncle Sams Cider 2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IFERROR(__xludf.DUMMYFUNCTION("""COMPUTED_VALUE"""),43657.0352127777)</f>
        <v>43657.03521</v>
      </c>
      <c r="D686" s="23">
        <f>IFERROR(__xludf.DUMMYFUNCTION("""COMPUTED_VALUE"""),1.076)</f>
        <v>1.076</v>
      </c>
      <c r="E686" s="24">
        <f>IFERROR(__xludf.DUMMYFUNCTION("""COMPUTED_VALUE"""),66.0)</f>
        <v>66</v>
      </c>
      <c r="F686" s="27" t="str">
        <f>IFERROR(__xludf.DUMMYFUNCTION("""COMPUTED_VALUE"""),"BLACK")</f>
        <v>BLACK</v>
      </c>
      <c r="G686" s="28" t="str">
        <f>IFERROR(__xludf.DUMMYFUNCTION("""COMPUTED_VALUE"""),"Uncle Sams Cider 2")</f>
        <v>Uncle Sams Cider 2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IFERROR(__xludf.DUMMYFUNCTION("""COMPUTED_VALUE"""),43657.0247789004)</f>
        <v>43657.02478</v>
      </c>
      <c r="D687" s="23">
        <f>IFERROR(__xludf.DUMMYFUNCTION("""COMPUTED_VALUE"""),1.073)</f>
        <v>1.073</v>
      </c>
      <c r="E687" s="24">
        <f>IFERROR(__xludf.DUMMYFUNCTION("""COMPUTED_VALUE"""),66.0)</f>
        <v>66</v>
      </c>
      <c r="F687" s="27" t="str">
        <f>IFERROR(__xludf.DUMMYFUNCTION("""COMPUTED_VALUE"""),"BLACK")</f>
        <v>BLACK</v>
      </c>
      <c r="G687" s="28" t="str">
        <f>IFERROR(__xludf.DUMMYFUNCTION("""COMPUTED_VALUE"""),"Uncle Sams Cider 2")</f>
        <v>Uncle Sams Cider 2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IFERROR(__xludf.DUMMYFUNCTION("""COMPUTED_VALUE"""),43657.0143573148)</f>
        <v>43657.01436</v>
      </c>
      <c r="D688" s="23">
        <f>IFERROR(__xludf.DUMMYFUNCTION("""COMPUTED_VALUE"""),1.07)</f>
        <v>1.07</v>
      </c>
      <c r="E688" s="24">
        <f>IFERROR(__xludf.DUMMYFUNCTION("""COMPUTED_VALUE"""),66.0)</f>
        <v>66</v>
      </c>
      <c r="F688" s="27" t="str">
        <f>IFERROR(__xludf.DUMMYFUNCTION("""COMPUTED_VALUE"""),"BLACK")</f>
        <v>BLACK</v>
      </c>
      <c r="G688" s="28" t="str">
        <f>IFERROR(__xludf.DUMMYFUNCTION("""COMPUTED_VALUE"""),"Uncle Sams Cider 2")</f>
        <v>Uncle Sams Cider 2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IFERROR(__xludf.DUMMYFUNCTION("""COMPUTED_VALUE"""),43657.0039358449)</f>
        <v>43657.00394</v>
      </c>
      <c r="D689" s="23">
        <f>IFERROR(__xludf.DUMMYFUNCTION("""COMPUTED_VALUE"""),1.074)</f>
        <v>1.074</v>
      </c>
      <c r="E689" s="24">
        <f>IFERROR(__xludf.DUMMYFUNCTION("""COMPUTED_VALUE"""),65.0)</f>
        <v>65</v>
      </c>
      <c r="F689" s="27" t="str">
        <f>IFERROR(__xludf.DUMMYFUNCTION("""COMPUTED_VALUE"""),"BLACK")</f>
        <v>BLACK</v>
      </c>
      <c r="G689" s="28" t="str">
        <f>IFERROR(__xludf.DUMMYFUNCTION("""COMPUTED_VALUE"""),"Uncle Sams Cider 2")</f>
        <v>Uncle Sams Cider 2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IFERROR(__xludf.DUMMYFUNCTION("""COMPUTED_VALUE"""),43656.9935005208)</f>
        <v>43656.9935</v>
      </c>
      <c r="D690" s="23">
        <f>IFERROR(__xludf.DUMMYFUNCTION("""COMPUTED_VALUE"""),1.071)</f>
        <v>1.071</v>
      </c>
      <c r="E690" s="24">
        <f>IFERROR(__xludf.DUMMYFUNCTION("""COMPUTED_VALUE"""),65.0)</f>
        <v>65</v>
      </c>
      <c r="F690" s="27" t="str">
        <f>IFERROR(__xludf.DUMMYFUNCTION("""COMPUTED_VALUE"""),"BLACK")</f>
        <v>BLACK</v>
      </c>
      <c r="G690" s="28" t="str">
        <f>IFERROR(__xludf.DUMMYFUNCTION("""COMPUTED_VALUE"""),"Uncle Sams Cider 2")</f>
        <v>Uncle Sams Cider 2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IFERROR(__xludf.DUMMYFUNCTION("""COMPUTED_VALUE"""),43656.9830798495)</f>
        <v>43656.98308</v>
      </c>
      <c r="D691" s="23">
        <f>IFERROR(__xludf.DUMMYFUNCTION("""COMPUTED_VALUE"""),1.072)</f>
        <v>1.072</v>
      </c>
      <c r="E691" s="24">
        <f>IFERROR(__xludf.DUMMYFUNCTION("""COMPUTED_VALUE"""),65.0)</f>
        <v>65</v>
      </c>
      <c r="F691" s="27" t="str">
        <f>IFERROR(__xludf.DUMMYFUNCTION("""COMPUTED_VALUE"""),"BLACK")</f>
        <v>BLACK</v>
      </c>
      <c r="G691" s="28" t="str">
        <f>IFERROR(__xludf.DUMMYFUNCTION("""COMPUTED_VALUE"""),"Uncle Sams Cider 2")</f>
        <v>Uncle Sams Cider 2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IFERROR(__xludf.DUMMYFUNCTION("""COMPUTED_VALUE"""),43656.9726565856)</f>
        <v>43656.97266</v>
      </c>
      <c r="D692" s="23">
        <f>IFERROR(__xludf.DUMMYFUNCTION("""COMPUTED_VALUE"""),1.073)</f>
        <v>1.073</v>
      </c>
      <c r="E692" s="24">
        <f>IFERROR(__xludf.DUMMYFUNCTION("""COMPUTED_VALUE"""),65.0)</f>
        <v>65</v>
      </c>
      <c r="F692" s="27" t="str">
        <f>IFERROR(__xludf.DUMMYFUNCTION("""COMPUTED_VALUE"""),"BLACK")</f>
        <v>BLACK</v>
      </c>
      <c r="G692" s="28" t="str">
        <f>IFERROR(__xludf.DUMMYFUNCTION("""COMPUTED_VALUE"""),"Uncle Sams Cider 2")</f>
        <v>Uncle Sams Cider 2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IFERROR(__xludf.DUMMYFUNCTION("""COMPUTED_VALUE"""),43656.9622334953)</f>
        <v>43656.96223</v>
      </c>
      <c r="D693" s="23">
        <f>IFERROR(__xludf.DUMMYFUNCTION("""COMPUTED_VALUE"""),1.072)</f>
        <v>1.072</v>
      </c>
      <c r="E693" s="24">
        <f>IFERROR(__xludf.DUMMYFUNCTION("""COMPUTED_VALUE"""),65.0)</f>
        <v>65</v>
      </c>
      <c r="F693" s="27" t="str">
        <f>IFERROR(__xludf.DUMMYFUNCTION("""COMPUTED_VALUE"""),"BLACK")</f>
        <v>BLACK</v>
      </c>
      <c r="G693" s="28" t="str">
        <f>IFERROR(__xludf.DUMMYFUNCTION("""COMPUTED_VALUE"""),"Uncle Sams Cider 2")</f>
        <v>Uncle Sams Cider 2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IFERROR(__xludf.DUMMYFUNCTION("""COMPUTED_VALUE"""),43656.9518127314)</f>
        <v>43656.95181</v>
      </c>
      <c r="D694" s="23">
        <f>IFERROR(__xludf.DUMMYFUNCTION("""COMPUTED_VALUE"""),1.075)</f>
        <v>1.075</v>
      </c>
      <c r="E694" s="24">
        <f>IFERROR(__xludf.DUMMYFUNCTION("""COMPUTED_VALUE"""),65.0)</f>
        <v>65</v>
      </c>
      <c r="F694" s="27" t="str">
        <f>IFERROR(__xludf.DUMMYFUNCTION("""COMPUTED_VALUE"""),"BLACK")</f>
        <v>BLACK</v>
      </c>
      <c r="G694" s="28" t="str">
        <f>IFERROR(__xludf.DUMMYFUNCTION("""COMPUTED_VALUE"""),"Uncle Sams Cider 2")</f>
        <v>Uncle Sams Cider 2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IFERROR(__xludf.DUMMYFUNCTION("""COMPUTED_VALUE"""),43656.9413913425)</f>
        <v>43656.94139</v>
      </c>
      <c r="D695" s="23">
        <f>IFERROR(__xludf.DUMMYFUNCTION("""COMPUTED_VALUE"""),1.075)</f>
        <v>1.075</v>
      </c>
      <c r="E695" s="24">
        <f>IFERROR(__xludf.DUMMYFUNCTION("""COMPUTED_VALUE"""),65.0)</f>
        <v>65</v>
      </c>
      <c r="F695" s="27" t="str">
        <f>IFERROR(__xludf.DUMMYFUNCTION("""COMPUTED_VALUE"""),"BLACK")</f>
        <v>BLACK</v>
      </c>
      <c r="G695" s="28" t="str">
        <f>IFERROR(__xludf.DUMMYFUNCTION("""COMPUTED_VALUE"""),"Uncle Sams Cider 2")</f>
        <v>Uncle Sams Cider 2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IFERROR(__xludf.DUMMYFUNCTION("""COMPUTED_VALUE"""),43656.9309688541)</f>
        <v>43656.93097</v>
      </c>
      <c r="D696" s="23">
        <f>IFERROR(__xludf.DUMMYFUNCTION("""COMPUTED_VALUE"""),1.072)</f>
        <v>1.072</v>
      </c>
      <c r="E696" s="24">
        <f>IFERROR(__xludf.DUMMYFUNCTION("""COMPUTED_VALUE"""),65.0)</f>
        <v>65</v>
      </c>
      <c r="F696" s="27" t="str">
        <f>IFERROR(__xludf.DUMMYFUNCTION("""COMPUTED_VALUE"""),"BLACK")</f>
        <v>BLACK</v>
      </c>
      <c r="G696" s="28" t="str">
        <f>IFERROR(__xludf.DUMMYFUNCTION("""COMPUTED_VALUE"""),"Uncle Sams Cider 2")</f>
        <v>Uncle Sams Cider 2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IFERROR(__xludf.DUMMYFUNCTION("""COMPUTED_VALUE"""),43656.9205504398)</f>
        <v>43656.92055</v>
      </c>
      <c r="D697" s="23">
        <f>IFERROR(__xludf.DUMMYFUNCTION("""COMPUTED_VALUE"""),1.069)</f>
        <v>1.069</v>
      </c>
      <c r="E697" s="24">
        <f>IFERROR(__xludf.DUMMYFUNCTION("""COMPUTED_VALUE"""),64.0)</f>
        <v>64</v>
      </c>
      <c r="F697" s="27" t="str">
        <f>IFERROR(__xludf.DUMMYFUNCTION("""COMPUTED_VALUE"""),"BLACK")</f>
        <v>BLACK</v>
      </c>
      <c r="G697" s="28" t="str">
        <f>IFERROR(__xludf.DUMMYFUNCTION("""COMPUTED_VALUE"""),"Uncle Sams Cider 2")</f>
        <v>Uncle Sams Cider 2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IFERROR(__xludf.DUMMYFUNCTION("""COMPUTED_VALUE"""),43656.9101304976)</f>
        <v>43656.91013</v>
      </c>
      <c r="D698" s="23">
        <f>IFERROR(__xludf.DUMMYFUNCTION("""COMPUTED_VALUE"""),1.077)</f>
        <v>1.077</v>
      </c>
      <c r="E698" s="24">
        <f>IFERROR(__xludf.DUMMYFUNCTION("""COMPUTED_VALUE"""),64.0)</f>
        <v>64</v>
      </c>
      <c r="F698" s="27" t="str">
        <f>IFERROR(__xludf.DUMMYFUNCTION("""COMPUTED_VALUE"""),"BLACK")</f>
        <v>BLACK</v>
      </c>
      <c r="G698" s="28" t="str">
        <f>IFERROR(__xludf.DUMMYFUNCTION("""COMPUTED_VALUE"""),"Uncle Sams Cider 2")</f>
        <v>Uncle Sams Cider 2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IFERROR(__xludf.DUMMYFUNCTION("""COMPUTED_VALUE"""),43656.8997097569)</f>
        <v>43656.89971</v>
      </c>
      <c r="D699" s="23">
        <f>IFERROR(__xludf.DUMMYFUNCTION("""COMPUTED_VALUE"""),1.076)</f>
        <v>1.076</v>
      </c>
      <c r="E699" s="24">
        <f>IFERROR(__xludf.DUMMYFUNCTION("""COMPUTED_VALUE"""),64.0)</f>
        <v>64</v>
      </c>
      <c r="F699" s="27" t="str">
        <f>IFERROR(__xludf.DUMMYFUNCTION("""COMPUTED_VALUE"""),"BLACK")</f>
        <v>BLACK</v>
      </c>
      <c r="G699" s="28" t="str">
        <f>IFERROR(__xludf.DUMMYFUNCTION("""COMPUTED_VALUE"""),"Uncle Sams Cider 2")</f>
        <v>Uncle Sams Cider 2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IFERROR(__xludf.DUMMYFUNCTION("""COMPUTED_VALUE"""),43656.8892882407)</f>
        <v>43656.88929</v>
      </c>
      <c r="D700" s="23">
        <f>IFERROR(__xludf.DUMMYFUNCTION("""COMPUTED_VALUE"""),1.074)</f>
        <v>1.074</v>
      </c>
      <c r="E700" s="24">
        <f>IFERROR(__xludf.DUMMYFUNCTION("""COMPUTED_VALUE"""),64.0)</f>
        <v>64</v>
      </c>
      <c r="F700" s="27" t="str">
        <f>IFERROR(__xludf.DUMMYFUNCTION("""COMPUTED_VALUE"""),"BLACK")</f>
        <v>BLACK</v>
      </c>
      <c r="G700" s="28" t="str">
        <f>IFERROR(__xludf.DUMMYFUNCTION("""COMPUTED_VALUE"""),"Uncle Sams Cider 2")</f>
        <v>Uncle Sams Cider 2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IFERROR(__xludf.DUMMYFUNCTION("""COMPUTED_VALUE"""),43656.878867037)</f>
        <v>43656.87887</v>
      </c>
      <c r="D701" s="23">
        <f>IFERROR(__xludf.DUMMYFUNCTION("""COMPUTED_VALUE"""),1.078)</f>
        <v>1.078</v>
      </c>
      <c r="E701" s="24">
        <f>IFERROR(__xludf.DUMMYFUNCTION("""COMPUTED_VALUE"""),64.0)</f>
        <v>64</v>
      </c>
      <c r="F701" s="27" t="str">
        <f>IFERROR(__xludf.DUMMYFUNCTION("""COMPUTED_VALUE"""),"BLACK")</f>
        <v>BLACK</v>
      </c>
      <c r="G701" s="28" t="str">
        <f>IFERROR(__xludf.DUMMYFUNCTION("""COMPUTED_VALUE"""),"Uncle Sams Cider 2")</f>
        <v>Uncle Sams Cider 2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IFERROR(__xludf.DUMMYFUNCTION("""COMPUTED_VALUE"""),43656.8684347685)</f>
        <v>43656.86843</v>
      </c>
      <c r="D702" s="23">
        <f>IFERROR(__xludf.DUMMYFUNCTION("""COMPUTED_VALUE"""),1.074)</f>
        <v>1.074</v>
      </c>
      <c r="E702" s="24">
        <f>IFERROR(__xludf.DUMMYFUNCTION("""COMPUTED_VALUE"""),64.0)</f>
        <v>64</v>
      </c>
      <c r="F702" s="27" t="str">
        <f>IFERROR(__xludf.DUMMYFUNCTION("""COMPUTED_VALUE"""),"BLACK")</f>
        <v>BLACK</v>
      </c>
      <c r="G702" s="28" t="str">
        <f>IFERROR(__xludf.DUMMYFUNCTION("""COMPUTED_VALUE"""),"Uncle Sams Cider 2")</f>
        <v>Uncle Sams Cider 2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IFERROR(__xludf.DUMMYFUNCTION("""COMPUTED_VALUE"""),43656.8579976504)</f>
        <v>43656.858</v>
      </c>
      <c r="D703" s="23">
        <f>IFERROR(__xludf.DUMMYFUNCTION("""COMPUTED_VALUE"""),1.072)</f>
        <v>1.072</v>
      </c>
      <c r="E703" s="24">
        <f>IFERROR(__xludf.DUMMYFUNCTION("""COMPUTED_VALUE"""),64.0)</f>
        <v>64</v>
      </c>
      <c r="F703" s="27" t="str">
        <f>IFERROR(__xludf.DUMMYFUNCTION("""COMPUTED_VALUE"""),"BLACK")</f>
        <v>BLACK</v>
      </c>
      <c r="G703" s="28" t="str">
        <f>IFERROR(__xludf.DUMMYFUNCTION("""COMPUTED_VALUE"""),"Uncle Sams Cider 2")</f>
        <v>Uncle Sams Cider 2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IFERROR(__xludf.DUMMYFUNCTION("""COMPUTED_VALUE"""),43656.8475743171)</f>
        <v>43656.84757</v>
      </c>
      <c r="D704" s="23">
        <f>IFERROR(__xludf.DUMMYFUNCTION("""COMPUTED_VALUE"""),1.073)</f>
        <v>1.073</v>
      </c>
      <c r="E704" s="24">
        <f>IFERROR(__xludf.DUMMYFUNCTION("""COMPUTED_VALUE"""),64.0)</f>
        <v>64</v>
      </c>
      <c r="F704" s="27" t="str">
        <f>IFERROR(__xludf.DUMMYFUNCTION("""COMPUTED_VALUE"""),"BLACK")</f>
        <v>BLACK</v>
      </c>
      <c r="G704" s="28" t="str">
        <f>IFERROR(__xludf.DUMMYFUNCTION("""COMPUTED_VALUE"""),"Uncle Sams Cider 2")</f>
        <v>Uncle Sams Cider 2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IFERROR(__xludf.DUMMYFUNCTION("""COMPUTED_VALUE"""),43656.8371532523)</f>
        <v>43656.83715</v>
      </c>
      <c r="D705" s="23">
        <f>IFERROR(__xludf.DUMMYFUNCTION("""COMPUTED_VALUE"""),1.075)</f>
        <v>1.075</v>
      </c>
      <c r="E705" s="24">
        <f>IFERROR(__xludf.DUMMYFUNCTION("""COMPUTED_VALUE"""),64.0)</f>
        <v>64</v>
      </c>
      <c r="F705" s="27" t="str">
        <f>IFERROR(__xludf.DUMMYFUNCTION("""COMPUTED_VALUE"""),"BLACK")</f>
        <v>BLACK</v>
      </c>
      <c r="G705" s="28" t="str">
        <f>IFERROR(__xludf.DUMMYFUNCTION("""COMPUTED_VALUE"""),"Uncle Sams Cider 2")</f>
        <v>Uncle Sams Cider 2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IFERROR(__xludf.DUMMYFUNCTION("""COMPUTED_VALUE"""),43656.8267324884)</f>
        <v>43656.82673</v>
      </c>
      <c r="D706" s="23">
        <f>IFERROR(__xludf.DUMMYFUNCTION("""COMPUTED_VALUE"""),1.076)</f>
        <v>1.076</v>
      </c>
      <c r="E706" s="24">
        <f>IFERROR(__xludf.DUMMYFUNCTION("""COMPUTED_VALUE"""),65.0)</f>
        <v>65</v>
      </c>
      <c r="F706" s="27" t="str">
        <f>IFERROR(__xludf.DUMMYFUNCTION("""COMPUTED_VALUE"""),"BLACK")</f>
        <v>BLACK</v>
      </c>
      <c r="G706" s="28" t="str">
        <f>IFERROR(__xludf.DUMMYFUNCTION("""COMPUTED_VALUE"""),"Uncle Sams Cider 2")</f>
        <v>Uncle Sams Cider 2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IFERROR(__xludf.DUMMYFUNCTION("""COMPUTED_VALUE"""),43656.8163118749)</f>
        <v>43656.81631</v>
      </c>
      <c r="D707" s="23">
        <f>IFERROR(__xludf.DUMMYFUNCTION("""COMPUTED_VALUE"""),1.074)</f>
        <v>1.074</v>
      </c>
      <c r="E707" s="24">
        <f>IFERROR(__xludf.DUMMYFUNCTION("""COMPUTED_VALUE"""),64.0)</f>
        <v>64</v>
      </c>
      <c r="F707" s="27" t="str">
        <f>IFERROR(__xludf.DUMMYFUNCTION("""COMPUTED_VALUE"""),"BLACK")</f>
        <v>BLACK</v>
      </c>
      <c r="G707" s="28" t="str">
        <f>IFERROR(__xludf.DUMMYFUNCTION("""COMPUTED_VALUE"""),"Uncle Sams Cider 2")</f>
        <v>Uncle Sams Cider 2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IFERROR(__xludf.DUMMYFUNCTION("""COMPUTED_VALUE"""),43656.8058892824)</f>
        <v>43656.80589</v>
      </c>
      <c r="D708" s="23">
        <f>IFERROR(__xludf.DUMMYFUNCTION("""COMPUTED_VALUE"""),1.072)</f>
        <v>1.072</v>
      </c>
      <c r="E708" s="24">
        <f>IFERROR(__xludf.DUMMYFUNCTION("""COMPUTED_VALUE"""),64.0)</f>
        <v>64</v>
      </c>
      <c r="F708" s="27" t="str">
        <f>IFERROR(__xludf.DUMMYFUNCTION("""COMPUTED_VALUE"""),"BLACK")</f>
        <v>BLACK</v>
      </c>
      <c r="G708" s="28" t="str">
        <f>IFERROR(__xludf.DUMMYFUNCTION("""COMPUTED_VALUE"""),"Uncle Sams Cider 2")</f>
        <v>Uncle Sams Cider 2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IFERROR(__xludf.DUMMYFUNCTION("""COMPUTED_VALUE"""),43656.7954672569)</f>
        <v>43656.79547</v>
      </c>
      <c r="D709" s="23">
        <f>IFERROR(__xludf.DUMMYFUNCTION("""COMPUTED_VALUE"""),1.075)</f>
        <v>1.075</v>
      </c>
      <c r="E709" s="24">
        <f>IFERROR(__xludf.DUMMYFUNCTION("""COMPUTED_VALUE"""),64.0)</f>
        <v>64</v>
      </c>
      <c r="F709" s="27" t="str">
        <f>IFERROR(__xludf.DUMMYFUNCTION("""COMPUTED_VALUE"""),"BLACK")</f>
        <v>BLACK</v>
      </c>
      <c r="G709" s="28" t="str">
        <f>IFERROR(__xludf.DUMMYFUNCTION("""COMPUTED_VALUE"""),"Uncle Sams Cider 2")</f>
        <v>Uncle Sams Cider 2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IFERROR(__xludf.DUMMYFUNCTION("""COMPUTED_VALUE"""),43656.7850450694)</f>
        <v>43656.78505</v>
      </c>
      <c r="D710" s="23">
        <f>IFERROR(__xludf.DUMMYFUNCTION("""COMPUTED_VALUE"""),1.074)</f>
        <v>1.074</v>
      </c>
      <c r="E710" s="24">
        <f>IFERROR(__xludf.DUMMYFUNCTION("""COMPUTED_VALUE"""),65.0)</f>
        <v>65</v>
      </c>
      <c r="F710" s="27" t="str">
        <f>IFERROR(__xludf.DUMMYFUNCTION("""COMPUTED_VALUE"""),"BLACK")</f>
        <v>BLACK</v>
      </c>
      <c r="G710" s="28" t="str">
        <f>IFERROR(__xludf.DUMMYFUNCTION("""COMPUTED_VALUE"""),"Uncle Sams Cider 2")</f>
        <v>Uncle Sams Cider 2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IFERROR(__xludf.DUMMYFUNCTION("""COMPUTED_VALUE"""),43656.7746229051)</f>
        <v>43656.77462</v>
      </c>
      <c r="D711" s="23">
        <f>IFERROR(__xludf.DUMMYFUNCTION("""COMPUTED_VALUE"""),1.076)</f>
        <v>1.076</v>
      </c>
      <c r="E711" s="24">
        <f>IFERROR(__xludf.DUMMYFUNCTION("""COMPUTED_VALUE"""),65.0)</f>
        <v>65</v>
      </c>
      <c r="F711" s="27" t="str">
        <f>IFERROR(__xludf.DUMMYFUNCTION("""COMPUTED_VALUE"""),"BLACK")</f>
        <v>BLACK</v>
      </c>
      <c r="G711" s="28" t="str">
        <f>IFERROR(__xludf.DUMMYFUNCTION("""COMPUTED_VALUE"""),"Uncle Sams Cider 2")</f>
        <v>Uncle Sams Cider 2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IFERROR(__xludf.DUMMYFUNCTION("""COMPUTED_VALUE"""),43656.7642018055)</f>
        <v>43656.7642</v>
      </c>
      <c r="D712" s="23">
        <f>IFERROR(__xludf.DUMMYFUNCTION("""COMPUTED_VALUE"""),1.077)</f>
        <v>1.077</v>
      </c>
      <c r="E712" s="24">
        <f>IFERROR(__xludf.DUMMYFUNCTION("""COMPUTED_VALUE"""),65.0)</f>
        <v>65</v>
      </c>
      <c r="F712" s="27" t="str">
        <f>IFERROR(__xludf.DUMMYFUNCTION("""COMPUTED_VALUE"""),"BLACK")</f>
        <v>BLACK</v>
      </c>
      <c r="G712" s="28" t="str">
        <f>IFERROR(__xludf.DUMMYFUNCTION("""COMPUTED_VALUE"""),"Uncle Sams Cider 2")</f>
        <v>Uncle Sams Cider 2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IFERROR(__xludf.DUMMYFUNCTION("""COMPUTED_VALUE"""),43656.7537820254)</f>
        <v>43656.75378</v>
      </c>
      <c r="D713" s="23">
        <f>IFERROR(__xludf.DUMMYFUNCTION("""COMPUTED_VALUE"""),1.076)</f>
        <v>1.076</v>
      </c>
      <c r="E713" s="24">
        <f>IFERROR(__xludf.DUMMYFUNCTION("""COMPUTED_VALUE"""),65.0)</f>
        <v>65</v>
      </c>
      <c r="F713" s="27" t="str">
        <f>IFERROR(__xludf.DUMMYFUNCTION("""COMPUTED_VALUE"""),"BLACK")</f>
        <v>BLACK</v>
      </c>
      <c r="G713" s="28" t="str">
        <f>IFERROR(__xludf.DUMMYFUNCTION("""COMPUTED_VALUE"""),"Uncle Sams Cider 2")</f>
        <v>Uncle Sams Cider 2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IFERROR(__xludf.DUMMYFUNCTION("""COMPUTED_VALUE"""),43656.7433591782)</f>
        <v>43656.74336</v>
      </c>
      <c r="D714" s="23">
        <f>IFERROR(__xludf.DUMMYFUNCTION("""COMPUTED_VALUE"""),1.074)</f>
        <v>1.074</v>
      </c>
      <c r="E714" s="24">
        <f>IFERROR(__xludf.DUMMYFUNCTION("""COMPUTED_VALUE"""),65.0)</f>
        <v>65</v>
      </c>
      <c r="F714" s="27" t="str">
        <f>IFERROR(__xludf.DUMMYFUNCTION("""COMPUTED_VALUE"""),"BLACK")</f>
        <v>BLACK</v>
      </c>
      <c r="G714" s="28" t="str">
        <f>IFERROR(__xludf.DUMMYFUNCTION("""COMPUTED_VALUE"""),"Uncle Sams Cider 2")</f>
        <v>Uncle Sams Cider 2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IFERROR(__xludf.DUMMYFUNCTION("""COMPUTED_VALUE"""),43656.7329368287)</f>
        <v>43656.73294</v>
      </c>
      <c r="D715" s="23">
        <f>IFERROR(__xludf.DUMMYFUNCTION("""COMPUTED_VALUE"""),1.077)</f>
        <v>1.077</v>
      </c>
      <c r="E715" s="24">
        <f>IFERROR(__xludf.DUMMYFUNCTION("""COMPUTED_VALUE"""),65.0)</f>
        <v>65</v>
      </c>
      <c r="F715" s="27" t="str">
        <f>IFERROR(__xludf.DUMMYFUNCTION("""COMPUTED_VALUE"""),"BLACK")</f>
        <v>BLACK</v>
      </c>
      <c r="G715" s="28" t="str">
        <f>IFERROR(__xludf.DUMMYFUNCTION("""COMPUTED_VALUE"""),"Uncle Sams Cider 2")</f>
        <v>Uncle Sams Cider 2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IFERROR(__xludf.DUMMYFUNCTION("""COMPUTED_VALUE"""),43656.7225034953)</f>
        <v>43656.7225</v>
      </c>
      <c r="D716" s="23">
        <f>IFERROR(__xludf.DUMMYFUNCTION("""COMPUTED_VALUE"""),1.078)</f>
        <v>1.078</v>
      </c>
      <c r="E716" s="24">
        <f>IFERROR(__xludf.DUMMYFUNCTION("""COMPUTED_VALUE"""),65.0)</f>
        <v>65</v>
      </c>
      <c r="F716" s="27" t="str">
        <f>IFERROR(__xludf.DUMMYFUNCTION("""COMPUTED_VALUE"""),"BLACK")</f>
        <v>BLACK</v>
      </c>
      <c r="G716" s="28" t="str">
        <f>IFERROR(__xludf.DUMMYFUNCTION("""COMPUTED_VALUE"""),"Uncle Sams Cider 2")</f>
        <v>Uncle Sams Cider 2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IFERROR(__xludf.DUMMYFUNCTION("""COMPUTED_VALUE"""),43656.7120809722)</f>
        <v>43656.71208</v>
      </c>
      <c r="D717" s="23">
        <f>IFERROR(__xludf.DUMMYFUNCTION("""COMPUTED_VALUE"""),1.076)</f>
        <v>1.076</v>
      </c>
      <c r="E717" s="24">
        <f>IFERROR(__xludf.DUMMYFUNCTION("""COMPUTED_VALUE"""),65.0)</f>
        <v>65</v>
      </c>
      <c r="F717" s="27" t="str">
        <f>IFERROR(__xludf.DUMMYFUNCTION("""COMPUTED_VALUE"""),"BLACK")</f>
        <v>BLACK</v>
      </c>
      <c r="G717" s="28" t="str">
        <f>IFERROR(__xludf.DUMMYFUNCTION("""COMPUTED_VALUE"""),"Uncle Sams Cider 2")</f>
        <v>Uncle Sams Cider 2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IFERROR(__xludf.DUMMYFUNCTION("""COMPUTED_VALUE"""),43656.7016485995)</f>
        <v>43656.70165</v>
      </c>
      <c r="D718" s="23">
        <f>IFERROR(__xludf.DUMMYFUNCTION("""COMPUTED_VALUE"""),1.08)</f>
        <v>1.08</v>
      </c>
      <c r="E718" s="24">
        <f>IFERROR(__xludf.DUMMYFUNCTION("""COMPUTED_VALUE"""),65.0)</f>
        <v>65</v>
      </c>
      <c r="F718" s="27" t="str">
        <f>IFERROR(__xludf.DUMMYFUNCTION("""COMPUTED_VALUE"""),"BLACK")</f>
        <v>BLACK</v>
      </c>
      <c r="G718" s="28" t="str">
        <f>IFERROR(__xludf.DUMMYFUNCTION("""COMPUTED_VALUE"""),"Uncle Sams Cider 2")</f>
        <v>Uncle Sams Cider 2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IFERROR(__xludf.DUMMYFUNCTION("""COMPUTED_VALUE"""),43656.6912264467)</f>
        <v>43656.69123</v>
      </c>
      <c r="D719" s="23">
        <f>IFERROR(__xludf.DUMMYFUNCTION("""COMPUTED_VALUE"""),1.077)</f>
        <v>1.077</v>
      </c>
      <c r="E719" s="24">
        <f>IFERROR(__xludf.DUMMYFUNCTION("""COMPUTED_VALUE"""),65.0)</f>
        <v>65</v>
      </c>
      <c r="F719" s="27" t="str">
        <f>IFERROR(__xludf.DUMMYFUNCTION("""COMPUTED_VALUE"""),"BLACK")</f>
        <v>BLACK</v>
      </c>
      <c r="G719" s="28" t="str">
        <f>IFERROR(__xludf.DUMMYFUNCTION("""COMPUTED_VALUE"""),"Uncle Sams Cider 2")</f>
        <v>Uncle Sams Cider 2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IFERROR(__xludf.DUMMYFUNCTION("""COMPUTED_VALUE"""),43656.6808057986)</f>
        <v>43656.68081</v>
      </c>
      <c r="D720" s="23">
        <f>IFERROR(__xludf.DUMMYFUNCTION("""COMPUTED_VALUE"""),1.078)</f>
        <v>1.078</v>
      </c>
      <c r="E720" s="24">
        <f>IFERROR(__xludf.DUMMYFUNCTION("""COMPUTED_VALUE"""),65.0)</f>
        <v>65</v>
      </c>
      <c r="F720" s="27" t="str">
        <f>IFERROR(__xludf.DUMMYFUNCTION("""COMPUTED_VALUE"""),"BLACK")</f>
        <v>BLACK</v>
      </c>
      <c r="G720" s="28" t="str">
        <f>IFERROR(__xludf.DUMMYFUNCTION("""COMPUTED_VALUE"""),"Uncle Sams Cider 2")</f>
        <v>Uncle Sams Cider 2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IFERROR(__xludf.DUMMYFUNCTION("""COMPUTED_VALUE"""),43656.6703840277)</f>
        <v>43656.67038</v>
      </c>
      <c r="D721" s="23">
        <f>IFERROR(__xludf.DUMMYFUNCTION("""COMPUTED_VALUE"""),1.077)</f>
        <v>1.077</v>
      </c>
      <c r="E721" s="24">
        <f>IFERROR(__xludf.DUMMYFUNCTION("""COMPUTED_VALUE"""),65.0)</f>
        <v>65</v>
      </c>
      <c r="F721" s="27" t="str">
        <f>IFERROR(__xludf.DUMMYFUNCTION("""COMPUTED_VALUE"""),"BLACK")</f>
        <v>BLACK</v>
      </c>
      <c r="G721" s="28" t="str">
        <f>IFERROR(__xludf.DUMMYFUNCTION("""COMPUTED_VALUE"""),"Uncle Sams Cider 2")</f>
        <v>Uncle Sams Cider 2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IFERROR(__xludf.DUMMYFUNCTION("""COMPUTED_VALUE"""),43656.659951655)</f>
        <v>43656.65995</v>
      </c>
      <c r="D722" s="23">
        <f>IFERROR(__xludf.DUMMYFUNCTION("""COMPUTED_VALUE"""),1.076)</f>
        <v>1.076</v>
      </c>
      <c r="E722" s="24">
        <f>IFERROR(__xludf.DUMMYFUNCTION("""COMPUTED_VALUE"""),65.0)</f>
        <v>65</v>
      </c>
      <c r="F722" s="27" t="str">
        <f>IFERROR(__xludf.DUMMYFUNCTION("""COMPUTED_VALUE"""),"BLACK")</f>
        <v>BLACK</v>
      </c>
      <c r="G722" s="28" t="str">
        <f>IFERROR(__xludf.DUMMYFUNCTION("""COMPUTED_VALUE"""),"Uncle Sams Cider 2")</f>
        <v>Uncle Sams Cider 2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IFERROR(__xludf.DUMMYFUNCTION("""COMPUTED_VALUE"""),43656.6495310995)</f>
        <v>43656.64953</v>
      </c>
      <c r="D723" s="23">
        <f>IFERROR(__xludf.DUMMYFUNCTION("""COMPUTED_VALUE"""),1.074)</f>
        <v>1.074</v>
      </c>
      <c r="E723" s="24">
        <f>IFERROR(__xludf.DUMMYFUNCTION("""COMPUTED_VALUE"""),65.0)</f>
        <v>65</v>
      </c>
      <c r="F723" s="27" t="str">
        <f>IFERROR(__xludf.DUMMYFUNCTION("""COMPUTED_VALUE"""),"BLACK")</f>
        <v>BLACK</v>
      </c>
      <c r="G723" s="28" t="str">
        <f>IFERROR(__xludf.DUMMYFUNCTION("""COMPUTED_VALUE"""),"Uncle Sams Cider 2")</f>
        <v>Uncle Sams Cider 2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IFERROR(__xludf.DUMMYFUNCTION("""COMPUTED_VALUE"""),43656.6391090509)</f>
        <v>43656.63911</v>
      </c>
      <c r="D724" s="23">
        <f>IFERROR(__xludf.DUMMYFUNCTION("""COMPUTED_VALUE"""),1.076)</f>
        <v>1.076</v>
      </c>
      <c r="E724" s="24">
        <f>IFERROR(__xludf.DUMMYFUNCTION("""COMPUTED_VALUE"""),66.0)</f>
        <v>66</v>
      </c>
      <c r="F724" s="27" t="str">
        <f>IFERROR(__xludf.DUMMYFUNCTION("""COMPUTED_VALUE"""),"BLACK")</f>
        <v>BLACK</v>
      </c>
      <c r="G724" s="28" t="str">
        <f>IFERROR(__xludf.DUMMYFUNCTION("""COMPUTED_VALUE"""),"Uncle Sams Cider 2")</f>
        <v>Uncle Sams Cider 2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IFERROR(__xludf.DUMMYFUNCTION("""COMPUTED_VALUE"""),43656.628687824)</f>
        <v>43656.62869</v>
      </c>
      <c r="D725" s="23">
        <f>IFERROR(__xludf.DUMMYFUNCTION("""COMPUTED_VALUE"""),1.077)</f>
        <v>1.077</v>
      </c>
      <c r="E725" s="24">
        <f>IFERROR(__xludf.DUMMYFUNCTION("""COMPUTED_VALUE"""),66.0)</f>
        <v>66</v>
      </c>
      <c r="F725" s="27" t="str">
        <f>IFERROR(__xludf.DUMMYFUNCTION("""COMPUTED_VALUE"""),"BLACK")</f>
        <v>BLACK</v>
      </c>
      <c r="G725" s="28" t="str">
        <f>IFERROR(__xludf.DUMMYFUNCTION("""COMPUTED_VALUE"""),"Uncle Sams Cider 2")</f>
        <v>Uncle Sams Cider 2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IFERROR(__xludf.DUMMYFUNCTION("""COMPUTED_VALUE"""),43656.6182656828)</f>
        <v>43656.61827</v>
      </c>
      <c r="D726" s="23">
        <f>IFERROR(__xludf.DUMMYFUNCTION("""COMPUTED_VALUE"""),1.078)</f>
        <v>1.078</v>
      </c>
      <c r="E726" s="24">
        <f>IFERROR(__xludf.DUMMYFUNCTION("""COMPUTED_VALUE"""),66.0)</f>
        <v>66</v>
      </c>
      <c r="F726" s="27" t="str">
        <f>IFERROR(__xludf.DUMMYFUNCTION("""COMPUTED_VALUE"""),"BLACK")</f>
        <v>BLACK</v>
      </c>
      <c r="G726" s="28" t="str">
        <f>IFERROR(__xludf.DUMMYFUNCTION("""COMPUTED_VALUE"""),"Uncle Sams Cider 2")</f>
        <v>Uncle Sams Cider 2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IFERROR(__xludf.DUMMYFUNCTION("""COMPUTED_VALUE"""),43656.6078439814)</f>
        <v>43656.60784</v>
      </c>
      <c r="D727" s="23">
        <f>IFERROR(__xludf.DUMMYFUNCTION("""COMPUTED_VALUE"""),1.077)</f>
        <v>1.077</v>
      </c>
      <c r="E727" s="24">
        <f>IFERROR(__xludf.DUMMYFUNCTION("""COMPUTED_VALUE"""),66.0)</f>
        <v>66</v>
      </c>
      <c r="F727" s="27" t="str">
        <f>IFERROR(__xludf.DUMMYFUNCTION("""COMPUTED_VALUE"""),"BLACK")</f>
        <v>BLACK</v>
      </c>
      <c r="G727" s="28" t="str">
        <f>IFERROR(__xludf.DUMMYFUNCTION("""COMPUTED_VALUE"""),"Uncle Sams Cider 2")</f>
        <v>Uncle Sams Cider 2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IFERROR(__xludf.DUMMYFUNCTION("""COMPUTED_VALUE"""),43656.597424537)</f>
        <v>43656.59742</v>
      </c>
      <c r="D728" s="23">
        <f>IFERROR(__xludf.DUMMYFUNCTION("""COMPUTED_VALUE"""),1.077)</f>
        <v>1.077</v>
      </c>
      <c r="E728" s="24">
        <f>IFERROR(__xludf.DUMMYFUNCTION("""COMPUTED_VALUE"""),66.0)</f>
        <v>66</v>
      </c>
      <c r="F728" s="27" t="str">
        <f>IFERROR(__xludf.DUMMYFUNCTION("""COMPUTED_VALUE"""),"BLACK")</f>
        <v>BLACK</v>
      </c>
      <c r="G728" s="28" t="str">
        <f>IFERROR(__xludf.DUMMYFUNCTION("""COMPUTED_VALUE"""),"Uncle Sams Cider 2")</f>
        <v>Uncle Sams Cider 2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IFERROR(__xludf.DUMMYFUNCTION("""COMPUTED_VALUE"""),43656.5869918402)</f>
        <v>43656.58699</v>
      </c>
      <c r="D729" s="23">
        <f>IFERROR(__xludf.DUMMYFUNCTION("""COMPUTED_VALUE"""),1.076)</f>
        <v>1.076</v>
      </c>
      <c r="E729" s="24">
        <f>IFERROR(__xludf.DUMMYFUNCTION("""COMPUTED_VALUE"""),66.0)</f>
        <v>66</v>
      </c>
      <c r="F729" s="27" t="str">
        <f>IFERROR(__xludf.DUMMYFUNCTION("""COMPUTED_VALUE"""),"BLACK")</f>
        <v>BLACK</v>
      </c>
      <c r="G729" s="28" t="str">
        <f>IFERROR(__xludf.DUMMYFUNCTION("""COMPUTED_VALUE"""),"Uncle Sams Cider 2")</f>
        <v>Uncle Sams Cider 2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IFERROR(__xludf.DUMMYFUNCTION("""COMPUTED_VALUE"""),43656.5765705555)</f>
        <v>43656.57657</v>
      </c>
      <c r="D730" s="23">
        <f>IFERROR(__xludf.DUMMYFUNCTION("""COMPUTED_VALUE"""),1.076)</f>
        <v>1.076</v>
      </c>
      <c r="E730" s="24">
        <f>IFERROR(__xludf.DUMMYFUNCTION("""COMPUTED_VALUE"""),66.0)</f>
        <v>66</v>
      </c>
      <c r="F730" s="27" t="str">
        <f>IFERROR(__xludf.DUMMYFUNCTION("""COMPUTED_VALUE"""),"BLACK")</f>
        <v>BLACK</v>
      </c>
      <c r="G730" s="28" t="str">
        <f>IFERROR(__xludf.DUMMYFUNCTION("""COMPUTED_VALUE"""),"Uncle Sams Cider 2")</f>
        <v>Uncle Sams Cider 2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IFERROR(__xludf.DUMMYFUNCTION("""COMPUTED_VALUE"""),43656.5661375)</f>
        <v>43656.56614</v>
      </c>
      <c r="D731" s="23">
        <f>IFERROR(__xludf.DUMMYFUNCTION("""COMPUTED_VALUE"""),1.076)</f>
        <v>1.076</v>
      </c>
      <c r="E731" s="24">
        <f>IFERROR(__xludf.DUMMYFUNCTION("""COMPUTED_VALUE"""),66.0)</f>
        <v>66</v>
      </c>
      <c r="F731" s="27" t="str">
        <f>IFERROR(__xludf.DUMMYFUNCTION("""COMPUTED_VALUE"""),"BLACK")</f>
        <v>BLACK</v>
      </c>
      <c r="G731" s="28" t="str">
        <f>IFERROR(__xludf.DUMMYFUNCTION("""COMPUTED_VALUE"""),"Uncle Sams Cider 2")</f>
        <v>Uncle Sams Cider 2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IFERROR(__xludf.DUMMYFUNCTION("""COMPUTED_VALUE"""),43656.555716331)</f>
        <v>43656.55572</v>
      </c>
      <c r="D732" s="23">
        <f>IFERROR(__xludf.DUMMYFUNCTION("""COMPUTED_VALUE"""),1.076)</f>
        <v>1.076</v>
      </c>
      <c r="E732" s="24">
        <f>IFERROR(__xludf.DUMMYFUNCTION("""COMPUTED_VALUE"""),66.0)</f>
        <v>66</v>
      </c>
      <c r="F732" s="27" t="str">
        <f>IFERROR(__xludf.DUMMYFUNCTION("""COMPUTED_VALUE"""),"BLACK")</f>
        <v>BLACK</v>
      </c>
      <c r="G732" s="28" t="str">
        <f>IFERROR(__xludf.DUMMYFUNCTION("""COMPUTED_VALUE"""),"Uncle Sams Cider 2")</f>
        <v>Uncle Sams Cider 2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IFERROR(__xludf.DUMMYFUNCTION("""COMPUTED_VALUE"""),43656.5452844213)</f>
        <v>43656.54528</v>
      </c>
      <c r="D733" s="23">
        <f>IFERROR(__xludf.DUMMYFUNCTION("""COMPUTED_VALUE"""),1.078)</f>
        <v>1.078</v>
      </c>
      <c r="E733" s="24">
        <f>IFERROR(__xludf.DUMMYFUNCTION("""COMPUTED_VALUE"""),67.0)</f>
        <v>67</v>
      </c>
      <c r="F733" s="27" t="str">
        <f>IFERROR(__xludf.DUMMYFUNCTION("""COMPUTED_VALUE"""),"BLACK")</f>
        <v>BLACK</v>
      </c>
      <c r="G733" s="28" t="str">
        <f>IFERROR(__xludf.DUMMYFUNCTION("""COMPUTED_VALUE"""),"Uncle Sams Cider 2")</f>
        <v>Uncle Sams Cider 2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IFERROR(__xludf.DUMMYFUNCTION("""COMPUTED_VALUE"""),43656.5348638773)</f>
        <v>43656.53486</v>
      </c>
      <c r="D734" s="23">
        <f>IFERROR(__xludf.DUMMYFUNCTION("""COMPUTED_VALUE"""),1.077)</f>
        <v>1.077</v>
      </c>
      <c r="E734" s="24">
        <f>IFERROR(__xludf.DUMMYFUNCTION("""COMPUTED_VALUE"""),67.0)</f>
        <v>67</v>
      </c>
      <c r="F734" s="27" t="str">
        <f>IFERROR(__xludf.DUMMYFUNCTION("""COMPUTED_VALUE"""),"BLACK")</f>
        <v>BLACK</v>
      </c>
      <c r="G734" s="28" t="str">
        <f>IFERROR(__xludf.DUMMYFUNCTION("""COMPUTED_VALUE"""),"Uncle Sams Cider 2")</f>
        <v>Uncle Sams Cider 2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IFERROR(__xludf.DUMMYFUNCTION("""COMPUTED_VALUE"""),43656.5244430324)</f>
        <v>43656.52444</v>
      </c>
      <c r="D735" s="23">
        <f>IFERROR(__xludf.DUMMYFUNCTION("""COMPUTED_VALUE"""),1.077)</f>
        <v>1.077</v>
      </c>
      <c r="E735" s="24">
        <f>IFERROR(__xludf.DUMMYFUNCTION("""COMPUTED_VALUE"""),67.0)</f>
        <v>67</v>
      </c>
      <c r="F735" s="27" t="str">
        <f>IFERROR(__xludf.DUMMYFUNCTION("""COMPUTED_VALUE"""),"BLACK")</f>
        <v>BLACK</v>
      </c>
      <c r="G735" s="28" t="str">
        <f>IFERROR(__xludf.DUMMYFUNCTION("""COMPUTED_VALUE"""),"Uncle Sams Cider 2")</f>
        <v>Uncle Sams Cider 2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IFERROR(__xludf.DUMMYFUNCTION("""COMPUTED_VALUE"""),43656.5140209259)</f>
        <v>43656.51402</v>
      </c>
      <c r="D736" s="23">
        <f>IFERROR(__xludf.DUMMYFUNCTION("""COMPUTED_VALUE"""),1.078)</f>
        <v>1.078</v>
      </c>
      <c r="E736" s="24">
        <f>IFERROR(__xludf.DUMMYFUNCTION("""COMPUTED_VALUE"""),67.0)</f>
        <v>67</v>
      </c>
      <c r="F736" s="27" t="str">
        <f>IFERROR(__xludf.DUMMYFUNCTION("""COMPUTED_VALUE"""),"BLACK")</f>
        <v>BLACK</v>
      </c>
      <c r="G736" s="28" t="str">
        <f>IFERROR(__xludf.DUMMYFUNCTION("""COMPUTED_VALUE"""),"Uncle Sams Cider 2")</f>
        <v>Uncle Sams Cider 2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IFERROR(__xludf.DUMMYFUNCTION("""COMPUTED_VALUE"""),43656.503599155)</f>
        <v>43656.5036</v>
      </c>
      <c r="D737" s="23">
        <f>IFERROR(__xludf.DUMMYFUNCTION("""COMPUTED_VALUE"""),1.075)</f>
        <v>1.075</v>
      </c>
      <c r="E737" s="24">
        <f>IFERROR(__xludf.DUMMYFUNCTION("""COMPUTED_VALUE"""),67.0)</f>
        <v>67</v>
      </c>
      <c r="F737" s="27" t="str">
        <f>IFERROR(__xludf.DUMMYFUNCTION("""COMPUTED_VALUE"""),"BLACK")</f>
        <v>BLACK</v>
      </c>
      <c r="G737" s="28" t="str">
        <f>IFERROR(__xludf.DUMMYFUNCTION("""COMPUTED_VALUE"""),"Uncle Sams Cider 2")</f>
        <v>Uncle Sams Cider 2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IFERROR(__xludf.DUMMYFUNCTION("""COMPUTED_VALUE"""),43656.4931779861)</f>
        <v>43656.49318</v>
      </c>
      <c r="D738" s="23">
        <f>IFERROR(__xludf.DUMMYFUNCTION("""COMPUTED_VALUE"""),1.08)</f>
        <v>1.08</v>
      </c>
      <c r="E738" s="24">
        <f>IFERROR(__xludf.DUMMYFUNCTION("""COMPUTED_VALUE"""),68.0)</f>
        <v>68</v>
      </c>
      <c r="F738" s="27" t="str">
        <f>IFERROR(__xludf.DUMMYFUNCTION("""COMPUTED_VALUE"""),"BLACK")</f>
        <v>BLACK</v>
      </c>
      <c r="G738" s="28" t="str">
        <f>IFERROR(__xludf.DUMMYFUNCTION("""COMPUTED_VALUE"""),"Uncle Sams Cider 2")</f>
        <v>Uncle Sams Cider 2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IFERROR(__xludf.DUMMYFUNCTION("""COMPUTED_VALUE"""),43656.4827470138)</f>
        <v>43656.48275</v>
      </c>
      <c r="D739" s="23">
        <f>IFERROR(__xludf.DUMMYFUNCTION("""COMPUTED_VALUE"""),1.078)</f>
        <v>1.078</v>
      </c>
      <c r="E739" s="24">
        <f>IFERROR(__xludf.DUMMYFUNCTION("""COMPUTED_VALUE"""),68.0)</f>
        <v>68</v>
      </c>
      <c r="F739" s="27" t="str">
        <f>IFERROR(__xludf.DUMMYFUNCTION("""COMPUTED_VALUE"""),"BLACK")</f>
        <v>BLACK</v>
      </c>
      <c r="G739" s="28" t="str">
        <f>IFERROR(__xludf.DUMMYFUNCTION("""COMPUTED_VALUE"""),"Uncle Sams Cider 2")</f>
        <v>Uncle Sams Cider 2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IFERROR(__xludf.DUMMYFUNCTION("""COMPUTED_VALUE"""),43656.4723253819)</f>
        <v>43656.47233</v>
      </c>
      <c r="D740" s="23">
        <f>IFERROR(__xludf.DUMMYFUNCTION("""COMPUTED_VALUE"""),1.078)</f>
        <v>1.078</v>
      </c>
      <c r="E740" s="24">
        <f>IFERROR(__xludf.DUMMYFUNCTION("""COMPUTED_VALUE"""),68.0)</f>
        <v>68</v>
      </c>
      <c r="F740" s="27" t="str">
        <f>IFERROR(__xludf.DUMMYFUNCTION("""COMPUTED_VALUE"""),"BLACK")</f>
        <v>BLACK</v>
      </c>
      <c r="G740" s="28" t="str">
        <f>IFERROR(__xludf.DUMMYFUNCTION("""COMPUTED_VALUE"""),"Uncle Sams Cider 2")</f>
        <v>Uncle Sams Cider 2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IFERROR(__xludf.DUMMYFUNCTION("""COMPUTED_VALUE"""),43656.461905949)</f>
        <v>43656.46191</v>
      </c>
      <c r="D741" s="23">
        <f>IFERROR(__xludf.DUMMYFUNCTION("""COMPUTED_VALUE"""),1.076)</f>
        <v>1.076</v>
      </c>
      <c r="E741" s="24">
        <f>IFERROR(__xludf.DUMMYFUNCTION("""COMPUTED_VALUE"""),68.0)</f>
        <v>68</v>
      </c>
      <c r="F741" s="27" t="str">
        <f>IFERROR(__xludf.DUMMYFUNCTION("""COMPUTED_VALUE"""),"BLACK")</f>
        <v>BLACK</v>
      </c>
      <c r="G741" s="28" t="str">
        <f>IFERROR(__xludf.DUMMYFUNCTION("""COMPUTED_VALUE"""),"Uncle Sams Cider 2")</f>
        <v>Uncle Sams Cider 2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IFERROR(__xludf.DUMMYFUNCTION("""COMPUTED_VALUE"""),43656.4514849074)</f>
        <v>43656.45148</v>
      </c>
      <c r="D742" s="23">
        <f>IFERROR(__xludf.DUMMYFUNCTION("""COMPUTED_VALUE"""),1.079)</f>
        <v>1.079</v>
      </c>
      <c r="E742" s="24">
        <f>IFERROR(__xludf.DUMMYFUNCTION("""COMPUTED_VALUE"""),69.0)</f>
        <v>69</v>
      </c>
      <c r="F742" s="27" t="str">
        <f>IFERROR(__xludf.DUMMYFUNCTION("""COMPUTED_VALUE"""),"BLACK")</f>
        <v>BLACK</v>
      </c>
      <c r="G742" s="28" t="str">
        <f>IFERROR(__xludf.DUMMYFUNCTION("""COMPUTED_VALUE"""),"Uncle Sams Cider 2")</f>
        <v>Uncle Sams Cider 2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IFERROR(__xludf.DUMMYFUNCTION("""COMPUTED_VALUE"""),43656.4410631134)</f>
        <v>43656.44106</v>
      </c>
      <c r="D743" s="23">
        <f>IFERROR(__xludf.DUMMYFUNCTION("""COMPUTED_VALUE"""),1.075)</f>
        <v>1.075</v>
      </c>
      <c r="E743" s="24">
        <f>IFERROR(__xludf.DUMMYFUNCTION("""COMPUTED_VALUE"""),69.0)</f>
        <v>69</v>
      </c>
      <c r="F743" s="27" t="str">
        <f>IFERROR(__xludf.DUMMYFUNCTION("""COMPUTED_VALUE"""),"BLACK")</f>
        <v>BLACK</v>
      </c>
      <c r="G743" s="28" t="str">
        <f>IFERROR(__xludf.DUMMYFUNCTION("""COMPUTED_VALUE"""),"Uncle Sams Cider 2")</f>
        <v>Uncle Sams Cider 2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IFERROR(__xludf.DUMMYFUNCTION("""COMPUTED_VALUE"""),43656.4306397569)</f>
        <v>43656.43064</v>
      </c>
      <c r="D744" s="23">
        <f>IFERROR(__xludf.DUMMYFUNCTION("""COMPUTED_VALUE"""),1.079)</f>
        <v>1.079</v>
      </c>
      <c r="E744" s="24">
        <f>IFERROR(__xludf.DUMMYFUNCTION("""COMPUTED_VALUE"""),69.0)</f>
        <v>69</v>
      </c>
      <c r="F744" s="27" t="str">
        <f>IFERROR(__xludf.DUMMYFUNCTION("""COMPUTED_VALUE"""),"BLACK")</f>
        <v>BLACK</v>
      </c>
      <c r="G744" s="28" t="str">
        <f>IFERROR(__xludf.DUMMYFUNCTION("""COMPUTED_VALUE"""),"Uncle Sams Cider 2")</f>
        <v>Uncle Sams Cider 2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IFERROR(__xludf.DUMMYFUNCTION("""COMPUTED_VALUE"""),43656.4202187615)</f>
        <v>43656.42022</v>
      </c>
      <c r="D745" s="23">
        <f>IFERROR(__xludf.DUMMYFUNCTION("""COMPUTED_VALUE"""),1.08)</f>
        <v>1.08</v>
      </c>
      <c r="E745" s="24">
        <f>IFERROR(__xludf.DUMMYFUNCTION("""COMPUTED_VALUE"""),70.0)</f>
        <v>70</v>
      </c>
      <c r="F745" s="27" t="str">
        <f>IFERROR(__xludf.DUMMYFUNCTION("""COMPUTED_VALUE"""),"BLACK")</f>
        <v>BLACK</v>
      </c>
      <c r="G745" s="28" t="str">
        <f>IFERROR(__xludf.DUMMYFUNCTION("""COMPUTED_VALUE"""),"Uncle Sams Cider 2")</f>
        <v>Uncle Sams Cider 2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IFERROR(__xludf.DUMMYFUNCTION("""COMPUTED_VALUE"""),43656.4097982407)</f>
        <v>43656.4098</v>
      </c>
      <c r="D746" s="23">
        <f>IFERROR(__xludf.DUMMYFUNCTION("""COMPUTED_VALUE"""),1.08)</f>
        <v>1.08</v>
      </c>
      <c r="E746" s="24">
        <f>IFERROR(__xludf.DUMMYFUNCTION("""COMPUTED_VALUE"""),70.0)</f>
        <v>70</v>
      </c>
      <c r="F746" s="27" t="str">
        <f>IFERROR(__xludf.DUMMYFUNCTION("""COMPUTED_VALUE"""),"BLACK")</f>
        <v>BLACK</v>
      </c>
      <c r="G746" s="28" t="str">
        <f>IFERROR(__xludf.DUMMYFUNCTION("""COMPUTED_VALUE"""),"Uncle Sams Cider 2")</f>
        <v>Uncle Sams Cider 2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IFERROR(__xludf.DUMMYFUNCTION("""COMPUTED_VALUE"""),43656.3993766782)</f>
        <v>43656.39938</v>
      </c>
      <c r="D747" s="23">
        <f>IFERROR(__xludf.DUMMYFUNCTION("""COMPUTED_VALUE"""),1.073)</f>
        <v>1.073</v>
      </c>
      <c r="E747" s="24">
        <f>IFERROR(__xludf.DUMMYFUNCTION("""COMPUTED_VALUE"""),70.0)</f>
        <v>70</v>
      </c>
      <c r="F747" s="27" t="str">
        <f>IFERROR(__xludf.DUMMYFUNCTION("""COMPUTED_VALUE"""),"BLACK")</f>
        <v>BLACK</v>
      </c>
      <c r="G747" s="28" t="str">
        <f>IFERROR(__xludf.DUMMYFUNCTION("""COMPUTED_VALUE"""),"Uncle Sams Cider 2")</f>
        <v>Uncle Sams Cider 2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IFERROR(__xludf.DUMMYFUNCTION("""COMPUTED_VALUE"""),43656.3889548726)</f>
        <v>43656.38895</v>
      </c>
      <c r="D748" s="23">
        <f>IFERROR(__xludf.DUMMYFUNCTION("""COMPUTED_VALUE"""),1.078)</f>
        <v>1.078</v>
      </c>
      <c r="E748" s="24">
        <f>IFERROR(__xludf.DUMMYFUNCTION("""COMPUTED_VALUE"""),70.0)</f>
        <v>70</v>
      </c>
      <c r="F748" s="27" t="str">
        <f>IFERROR(__xludf.DUMMYFUNCTION("""COMPUTED_VALUE"""),"BLACK")</f>
        <v>BLACK</v>
      </c>
      <c r="G748" s="28" t="str">
        <f>IFERROR(__xludf.DUMMYFUNCTION("""COMPUTED_VALUE"""),"Uncle Sams Cider 2")</f>
        <v>Uncle Sams Cider 2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IFERROR(__xludf.DUMMYFUNCTION("""COMPUTED_VALUE"""),43656.3785338078)</f>
        <v>43656.37853</v>
      </c>
      <c r="D749" s="23">
        <f>IFERROR(__xludf.DUMMYFUNCTION("""COMPUTED_VALUE"""),1.079)</f>
        <v>1.079</v>
      </c>
      <c r="E749" s="24">
        <f>IFERROR(__xludf.DUMMYFUNCTION("""COMPUTED_VALUE"""),70.0)</f>
        <v>70</v>
      </c>
      <c r="F749" s="27" t="str">
        <f>IFERROR(__xludf.DUMMYFUNCTION("""COMPUTED_VALUE"""),"BLACK")</f>
        <v>BLACK</v>
      </c>
      <c r="G749" s="28" t="str">
        <f>IFERROR(__xludf.DUMMYFUNCTION("""COMPUTED_VALUE"""),"Uncle Sams Cider 2")</f>
        <v>Uncle Sams Cider 2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IFERROR(__xludf.DUMMYFUNCTION("""COMPUTED_VALUE"""),43656.3681135185)</f>
        <v>43656.36811</v>
      </c>
      <c r="D750" s="23">
        <f>IFERROR(__xludf.DUMMYFUNCTION("""COMPUTED_VALUE"""),1.075)</f>
        <v>1.075</v>
      </c>
      <c r="E750" s="24">
        <f>IFERROR(__xludf.DUMMYFUNCTION("""COMPUTED_VALUE"""),70.0)</f>
        <v>70</v>
      </c>
      <c r="F750" s="27" t="str">
        <f>IFERROR(__xludf.DUMMYFUNCTION("""COMPUTED_VALUE"""),"BLACK")</f>
        <v>BLACK</v>
      </c>
      <c r="G750" s="28" t="str">
        <f>IFERROR(__xludf.DUMMYFUNCTION("""COMPUTED_VALUE"""),"Uncle Sams Cider 2")</f>
        <v>Uncle Sams Cider 2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IFERROR(__xludf.DUMMYFUNCTION("""COMPUTED_VALUE"""),43656.3576919676)</f>
        <v>43656.35769</v>
      </c>
      <c r="D751" s="23">
        <f>IFERROR(__xludf.DUMMYFUNCTION("""COMPUTED_VALUE"""),1.077)</f>
        <v>1.077</v>
      </c>
      <c r="E751" s="24">
        <f>IFERROR(__xludf.DUMMYFUNCTION("""COMPUTED_VALUE"""),70.0)</f>
        <v>70</v>
      </c>
      <c r="F751" s="27" t="str">
        <f>IFERROR(__xludf.DUMMYFUNCTION("""COMPUTED_VALUE"""),"BLACK")</f>
        <v>BLACK</v>
      </c>
      <c r="G751" s="28" t="str">
        <f>IFERROR(__xludf.DUMMYFUNCTION("""COMPUTED_VALUE"""),"Uncle Sams Cider 2")</f>
        <v>Uncle Sams Cider 2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IFERROR(__xludf.DUMMYFUNCTION("""COMPUTED_VALUE"""),43656.3472724189)</f>
        <v>43656.34727</v>
      </c>
      <c r="D752" s="23">
        <f>IFERROR(__xludf.DUMMYFUNCTION("""COMPUTED_VALUE"""),1.08)</f>
        <v>1.08</v>
      </c>
      <c r="E752" s="24">
        <f>IFERROR(__xludf.DUMMYFUNCTION("""COMPUTED_VALUE"""),70.0)</f>
        <v>70</v>
      </c>
      <c r="F752" s="27" t="str">
        <f>IFERROR(__xludf.DUMMYFUNCTION("""COMPUTED_VALUE"""),"BLACK")</f>
        <v>BLACK</v>
      </c>
      <c r="G752" s="28" t="str">
        <f>IFERROR(__xludf.DUMMYFUNCTION("""COMPUTED_VALUE"""),"Uncle Sams Cider 2")</f>
        <v>Uncle Sams Cider 2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IFERROR(__xludf.DUMMYFUNCTION("""COMPUTED_VALUE"""),43656.3368498726)</f>
        <v>43656.33685</v>
      </c>
      <c r="D753" s="23">
        <f>IFERROR(__xludf.DUMMYFUNCTION("""COMPUTED_VALUE"""),1.078)</f>
        <v>1.078</v>
      </c>
      <c r="E753" s="24">
        <f>IFERROR(__xludf.DUMMYFUNCTION("""COMPUTED_VALUE"""),70.0)</f>
        <v>70</v>
      </c>
      <c r="F753" s="27" t="str">
        <f>IFERROR(__xludf.DUMMYFUNCTION("""COMPUTED_VALUE"""),"BLACK")</f>
        <v>BLACK</v>
      </c>
      <c r="G753" s="28" t="str">
        <f>IFERROR(__xludf.DUMMYFUNCTION("""COMPUTED_VALUE"""),"Uncle Sams Cider 2")</f>
        <v>Uncle Sams Cider 2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IFERROR(__xludf.DUMMYFUNCTION("""COMPUTED_VALUE"""),43656.3264280671)</f>
        <v>43656.32643</v>
      </c>
      <c r="D754" s="23">
        <f>IFERROR(__xludf.DUMMYFUNCTION("""COMPUTED_VALUE"""),1.081)</f>
        <v>1.081</v>
      </c>
      <c r="E754" s="24">
        <f>IFERROR(__xludf.DUMMYFUNCTION("""COMPUTED_VALUE"""),70.0)</f>
        <v>70</v>
      </c>
      <c r="F754" s="27" t="str">
        <f>IFERROR(__xludf.DUMMYFUNCTION("""COMPUTED_VALUE"""),"BLACK")</f>
        <v>BLACK</v>
      </c>
      <c r="G754" s="28" t="str">
        <f>IFERROR(__xludf.DUMMYFUNCTION("""COMPUTED_VALUE"""),"Uncle Sams Cider 2")</f>
        <v>Uncle Sams Cider 2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IFERROR(__xludf.DUMMYFUNCTION("""COMPUTED_VALUE"""),43656.3159956597)</f>
        <v>43656.316</v>
      </c>
      <c r="D755" s="23">
        <f>IFERROR(__xludf.DUMMYFUNCTION("""COMPUTED_VALUE"""),1.076)</f>
        <v>1.076</v>
      </c>
      <c r="E755" s="24">
        <f>IFERROR(__xludf.DUMMYFUNCTION("""COMPUTED_VALUE"""),70.0)</f>
        <v>70</v>
      </c>
      <c r="F755" s="27" t="str">
        <f>IFERROR(__xludf.DUMMYFUNCTION("""COMPUTED_VALUE"""),"BLACK")</f>
        <v>BLACK</v>
      </c>
      <c r="G755" s="28" t="str">
        <f>IFERROR(__xludf.DUMMYFUNCTION("""COMPUTED_VALUE"""),"Uncle Sams Cider 2")</f>
        <v>Uncle Sams Cider 2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IFERROR(__xludf.DUMMYFUNCTION("""COMPUTED_VALUE"""),43656.3055755208)</f>
        <v>43656.30558</v>
      </c>
      <c r="D756" s="23">
        <f>IFERROR(__xludf.DUMMYFUNCTION("""COMPUTED_VALUE"""),1.08)</f>
        <v>1.08</v>
      </c>
      <c r="E756" s="24">
        <f>IFERROR(__xludf.DUMMYFUNCTION("""COMPUTED_VALUE"""),70.0)</f>
        <v>70</v>
      </c>
      <c r="F756" s="27" t="str">
        <f>IFERROR(__xludf.DUMMYFUNCTION("""COMPUTED_VALUE"""),"BLACK")</f>
        <v>BLACK</v>
      </c>
      <c r="G756" s="28" t="str">
        <f>IFERROR(__xludf.DUMMYFUNCTION("""COMPUTED_VALUE"""),"Uncle Sams Cider 2")</f>
        <v>Uncle Sams Cider 2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IFERROR(__xludf.DUMMYFUNCTION("""COMPUTED_VALUE"""),43656.2951535532)</f>
        <v>43656.29515</v>
      </c>
      <c r="D757" s="23">
        <f>IFERROR(__xludf.DUMMYFUNCTION("""COMPUTED_VALUE"""),1.08)</f>
        <v>1.08</v>
      </c>
      <c r="E757" s="24">
        <f>IFERROR(__xludf.DUMMYFUNCTION("""COMPUTED_VALUE"""),70.0)</f>
        <v>70</v>
      </c>
      <c r="F757" s="27" t="str">
        <f>IFERROR(__xludf.DUMMYFUNCTION("""COMPUTED_VALUE"""),"BLACK")</f>
        <v>BLACK</v>
      </c>
      <c r="G757" s="28" t="str">
        <f>IFERROR(__xludf.DUMMYFUNCTION("""COMPUTED_VALUE"""),"Uncle Sams Cider 2")</f>
        <v>Uncle Sams Cider 2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IFERROR(__xludf.DUMMYFUNCTION("""COMPUTED_VALUE"""),43656.2847321412)</f>
        <v>43656.28473</v>
      </c>
      <c r="D758" s="23">
        <f>IFERROR(__xludf.DUMMYFUNCTION("""COMPUTED_VALUE"""),1.083)</f>
        <v>1.083</v>
      </c>
      <c r="E758" s="24">
        <f>IFERROR(__xludf.DUMMYFUNCTION("""COMPUTED_VALUE"""),70.0)</f>
        <v>70</v>
      </c>
      <c r="F758" s="27" t="str">
        <f>IFERROR(__xludf.DUMMYFUNCTION("""COMPUTED_VALUE"""),"BLACK")</f>
        <v>BLACK</v>
      </c>
      <c r="G758" s="28" t="str">
        <f>IFERROR(__xludf.DUMMYFUNCTION("""COMPUTED_VALUE"""),"Uncle Sams Cider 2")</f>
        <v>Uncle Sams Cider 2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IFERROR(__xludf.DUMMYFUNCTION("""COMPUTED_VALUE"""),43656.2742998842)</f>
        <v>43656.2743</v>
      </c>
      <c r="D759" s="23">
        <f>IFERROR(__xludf.DUMMYFUNCTION("""COMPUTED_VALUE"""),1.079)</f>
        <v>1.079</v>
      </c>
      <c r="E759" s="24">
        <f>IFERROR(__xludf.DUMMYFUNCTION("""COMPUTED_VALUE"""),70.0)</f>
        <v>70</v>
      </c>
      <c r="F759" s="27" t="str">
        <f>IFERROR(__xludf.DUMMYFUNCTION("""COMPUTED_VALUE"""),"BLACK")</f>
        <v>BLACK</v>
      </c>
      <c r="G759" s="28" t="str">
        <f>IFERROR(__xludf.DUMMYFUNCTION("""COMPUTED_VALUE"""),"Uncle Sams Cider 2")</f>
        <v>Uncle Sams Cider 2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IFERROR(__xludf.DUMMYFUNCTION("""COMPUTED_VALUE"""),43656.2638797569)</f>
        <v>43656.26388</v>
      </c>
      <c r="D760" s="23">
        <f>IFERROR(__xludf.DUMMYFUNCTION("""COMPUTED_VALUE"""),1.08)</f>
        <v>1.08</v>
      </c>
      <c r="E760" s="24">
        <f>IFERROR(__xludf.DUMMYFUNCTION("""COMPUTED_VALUE"""),70.0)</f>
        <v>70</v>
      </c>
      <c r="F760" s="27" t="str">
        <f>IFERROR(__xludf.DUMMYFUNCTION("""COMPUTED_VALUE"""),"BLACK")</f>
        <v>BLACK</v>
      </c>
      <c r="G760" s="28" t="str">
        <f>IFERROR(__xludf.DUMMYFUNCTION("""COMPUTED_VALUE"""),"Uncle Sams Cider 2")</f>
        <v>Uncle Sams Cider 2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IFERROR(__xludf.DUMMYFUNCTION("""COMPUTED_VALUE"""),43656.2534581134)</f>
        <v>43656.25346</v>
      </c>
      <c r="D761" s="23">
        <f>IFERROR(__xludf.DUMMYFUNCTION("""COMPUTED_VALUE"""),1.082)</f>
        <v>1.082</v>
      </c>
      <c r="E761" s="24">
        <f>IFERROR(__xludf.DUMMYFUNCTION("""COMPUTED_VALUE"""),70.0)</f>
        <v>70</v>
      </c>
      <c r="F761" s="27" t="str">
        <f>IFERROR(__xludf.DUMMYFUNCTION("""COMPUTED_VALUE"""),"BLACK")</f>
        <v>BLACK</v>
      </c>
      <c r="G761" s="28" t="str">
        <f>IFERROR(__xludf.DUMMYFUNCTION("""COMPUTED_VALUE"""),"Uncle Sams Cider 2")</f>
        <v>Uncle Sams Cider 2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IFERROR(__xludf.DUMMYFUNCTION("""COMPUTED_VALUE"""),43656.2430249884)</f>
        <v>43656.24302</v>
      </c>
      <c r="D762" s="23">
        <f>IFERROR(__xludf.DUMMYFUNCTION("""COMPUTED_VALUE"""),1.082)</f>
        <v>1.082</v>
      </c>
      <c r="E762" s="24">
        <f>IFERROR(__xludf.DUMMYFUNCTION("""COMPUTED_VALUE"""),70.0)</f>
        <v>70</v>
      </c>
      <c r="F762" s="27" t="str">
        <f>IFERROR(__xludf.DUMMYFUNCTION("""COMPUTED_VALUE"""),"BLACK")</f>
        <v>BLACK</v>
      </c>
      <c r="G762" s="28" t="str">
        <f>IFERROR(__xludf.DUMMYFUNCTION("""COMPUTED_VALUE"""),"Uncle Sams Cider 2")</f>
        <v>Uncle Sams Cider 2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IFERROR(__xludf.DUMMYFUNCTION("""COMPUTED_VALUE"""),43656.2326035648)</f>
        <v>43656.2326</v>
      </c>
      <c r="D763" s="23">
        <f>IFERROR(__xludf.DUMMYFUNCTION("""COMPUTED_VALUE"""),1.079)</f>
        <v>1.079</v>
      </c>
      <c r="E763" s="24">
        <f>IFERROR(__xludf.DUMMYFUNCTION("""COMPUTED_VALUE"""),70.0)</f>
        <v>70</v>
      </c>
      <c r="F763" s="27" t="str">
        <f>IFERROR(__xludf.DUMMYFUNCTION("""COMPUTED_VALUE"""),"BLACK")</f>
        <v>BLACK</v>
      </c>
      <c r="G763" s="28" t="str">
        <f>IFERROR(__xludf.DUMMYFUNCTION("""COMPUTED_VALUE"""),"Uncle Sams Cider 2")</f>
        <v>Uncle Sams Cider 2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IFERROR(__xludf.DUMMYFUNCTION("""COMPUTED_VALUE"""),43656.2221843171)</f>
        <v>43656.22218</v>
      </c>
      <c r="D764" s="23">
        <f>IFERROR(__xludf.DUMMYFUNCTION("""COMPUTED_VALUE"""),1.079)</f>
        <v>1.079</v>
      </c>
      <c r="E764" s="24">
        <f>IFERROR(__xludf.DUMMYFUNCTION("""COMPUTED_VALUE"""),70.0)</f>
        <v>70</v>
      </c>
      <c r="F764" s="27" t="str">
        <f>IFERROR(__xludf.DUMMYFUNCTION("""COMPUTED_VALUE"""),"BLACK")</f>
        <v>BLACK</v>
      </c>
      <c r="G764" s="28" t="str">
        <f>IFERROR(__xludf.DUMMYFUNCTION("""COMPUTED_VALUE"""),"Uncle Sams Cider 2")</f>
        <v>Uncle Sams Cider 2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IFERROR(__xludf.DUMMYFUNCTION("""COMPUTED_VALUE"""),43656.2117632407)</f>
        <v>43656.21176</v>
      </c>
      <c r="D765" s="23">
        <f>IFERROR(__xludf.DUMMYFUNCTION("""COMPUTED_VALUE"""),1.08)</f>
        <v>1.08</v>
      </c>
      <c r="E765" s="24">
        <f>IFERROR(__xludf.DUMMYFUNCTION("""COMPUTED_VALUE"""),70.0)</f>
        <v>70</v>
      </c>
      <c r="F765" s="27" t="str">
        <f>IFERROR(__xludf.DUMMYFUNCTION("""COMPUTED_VALUE"""),"BLACK")</f>
        <v>BLACK</v>
      </c>
      <c r="G765" s="28" t="str">
        <f>IFERROR(__xludf.DUMMYFUNCTION("""COMPUTED_VALUE"""),"Uncle Sams Cider 2")</f>
        <v>Uncle Sams Cider 2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IFERROR(__xludf.DUMMYFUNCTION("""COMPUTED_VALUE"""),43656.2013419907)</f>
        <v>43656.20134</v>
      </c>
      <c r="D766" s="23">
        <f>IFERROR(__xludf.DUMMYFUNCTION("""COMPUTED_VALUE"""),1.081)</f>
        <v>1.081</v>
      </c>
      <c r="E766" s="24">
        <f>IFERROR(__xludf.DUMMYFUNCTION("""COMPUTED_VALUE"""),70.0)</f>
        <v>70</v>
      </c>
      <c r="F766" s="27" t="str">
        <f>IFERROR(__xludf.DUMMYFUNCTION("""COMPUTED_VALUE"""),"BLACK")</f>
        <v>BLACK</v>
      </c>
      <c r="G766" s="28" t="str">
        <f>IFERROR(__xludf.DUMMYFUNCTION("""COMPUTED_VALUE"""),"Uncle Sams Cider 2")</f>
        <v>Uncle Sams Cider 2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IFERROR(__xludf.DUMMYFUNCTION("""COMPUTED_VALUE"""),43656.1909088194)</f>
        <v>43656.19091</v>
      </c>
      <c r="D767" s="23">
        <f>IFERROR(__xludf.DUMMYFUNCTION("""COMPUTED_VALUE"""),1.081)</f>
        <v>1.081</v>
      </c>
      <c r="E767" s="24">
        <f>IFERROR(__xludf.DUMMYFUNCTION("""COMPUTED_VALUE"""),70.0)</f>
        <v>70</v>
      </c>
      <c r="F767" s="27" t="str">
        <f>IFERROR(__xludf.DUMMYFUNCTION("""COMPUTED_VALUE"""),"BLACK")</f>
        <v>BLACK</v>
      </c>
      <c r="G767" s="28" t="str">
        <f>IFERROR(__xludf.DUMMYFUNCTION("""COMPUTED_VALUE"""),"Uncle Sams Cider 2")</f>
        <v>Uncle Sams Cider 2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IFERROR(__xludf.DUMMYFUNCTION("""COMPUTED_VALUE"""),43656.1804871296)</f>
        <v>43656.18049</v>
      </c>
      <c r="D768" s="23">
        <f>IFERROR(__xludf.DUMMYFUNCTION("""COMPUTED_VALUE"""),1.078)</f>
        <v>1.078</v>
      </c>
      <c r="E768" s="24">
        <f>IFERROR(__xludf.DUMMYFUNCTION("""COMPUTED_VALUE"""),70.0)</f>
        <v>70</v>
      </c>
      <c r="F768" s="27" t="str">
        <f>IFERROR(__xludf.DUMMYFUNCTION("""COMPUTED_VALUE"""),"BLACK")</f>
        <v>BLACK</v>
      </c>
      <c r="G768" s="28" t="str">
        <f>IFERROR(__xludf.DUMMYFUNCTION("""COMPUTED_VALUE"""),"Uncle Sams Cider 2")</f>
        <v>Uncle Sams Cider 2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IFERROR(__xludf.DUMMYFUNCTION("""COMPUTED_VALUE"""),43656.1700643865)</f>
        <v>43656.17006</v>
      </c>
      <c r="D769" s="23">
        <f>IFERROR(__xludf.DUMMYFUNCTION("""COMPUTED_VALUE"""),1.083)</f>
        <v>1.083</v>
      </c>
      <c r="E769" s="24">
        <f>IFERROR(__xludf.DUMMYFUNCTION("""COMPUTED_VALUE"""),70.0)</f>
        <v>70</v>
      </c>
      <c r="F769" s="27" t="str">
        <f>IFERROR(__xludf.DUMMYFUNCTION("""COMPUTED_VALUE"""),"BLACK")</f>
        <v>BLACK</v>
      </c>
      <c r="G769" s="28" t="str">
        <f>IFERROR(__xludf.DUMMYFUNCTION("""COMPUTED_VALUE"""),"Uncle Sams Cider 2")</f>
        <v>Uncle Sams Cider 2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IFERROR(__xludf.DUMMYFUNCTION("""COMPUTED_VALUE"""),43656.1596436574)</f>
        <v>43656.15964</v>
      </c>
      <c r="D770" s="23">
        <f>IFERROR(__xludf.DUMMYFUNCTION("""COMPUTED_VALUE"""),1.082)</f>
        <v>1.082</v>
      </c>
      <c r="E770" s="24">
        <f>IFERROR(__xludf.DUMMYFUNCTION("""COMPUTED_VALUE"""),70.0)</f>
        <v>70</v>
      </c>
      <c r="F770" s="27" t="str">
        <f>IFERROR(__xludf.DUMMYFUNCTION("""COMPUTED_VALUE"""),"BLACK")</f>
        <v>BLACK</v>
      </c>
      <c r="G770" s="28" t="str">
        <f>IFERROR(__xludf.DUMMYFUNCTION("""COMPUTED_VALUE"""),"Uncle Sams Cider 2")</f>
        <v>Uncle Sams Cider 2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IFERROR(__xludf.DUMMYFUNCTION("""COMPUTED_VALUE"""),43656.1492228587)</f>
        <v>43656.14922</v>
      </c>
      <c r="D771" s="23">
        <f>IFERROR(__xludf.DUMMYFUNCTION("""COMPUTED_VALUE"""),1.082)</f>
        <v>1.082</v>
      </c>
      <c r="E771" s="24">
        <f>IFERROR(__xludf.DUMMYFUNCTION("""COMPUTED_VALUE"""),70.0)</f>
        <v>70</v>
      </c>
      <c r="F771" s="27" t="str">
        <f>IFERROR(__xludf.DUMMYFUNCTION("""COMPUTED_VALUE"""),"BLACK")</f>
        <v>BLACK</v>
      </c>
      <c r="G771" s="28" t="str">
        <f>IFERROR(__xludf.DUMMYFUNCTION("""COMPUTED_VALUE"""),"Uncle Sams Cider 2")</f>
        <v>Uncle Sams Cider 2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IFERROR(__xludf.DUMMYFUNCTION("""COMPUTED_VALUE"""),43656.1388011226)</f>
        <v>43656.1388</v>
      </c>
      <c r="D772" s="23">
        <f>IFERROR(__xludf.DUMMYFUNCTION("""COMPUTED_VALUE"""),1.081)</f>
        <v>1.081</v>
      </c>
      <c r="E772" s="24">
        <f>IFERROR(__xludf.DUMMYFUNCTION("""COMPUTED_VALUE"""),70.0)</f>
        <v>70</v>
      </c>
      <c r="F772" s="27" t="str">
        <f>IFERROR(__xludf.DUMMYFUNCTION("""COMPUTED_VALUE"""),"BLACK")</f>
        <v>BLACK</v>
      </c>
      <c r="G772" s="28" t="str">
        <f>IFERROR(__xludf.DUMMYFUNCTION("""COMPUTED_VALUE"""),"Uncle Sams Cider 2")</f>
        <v>Uncle Sams Cider 2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IFERROR(__xludf.DUMMYFUNCTION("""COMPUTED_VALUE"""),43656.1283805787)</f>
        <v>43656.12838</v>
      </c>
      <c r="D773" s="23">
        <f>IFERROR(__xludf.DUMMYFUNCTION("""COMPUTED_VALUE"""),1.082)</f>
        <v>1.082</v>
      </c>
      <c r="E773" s="24">
        <f>IFERROR(__xludf.DUMMYFUNCTION("""COMPUTED_VALUE"""),70.0)</f>
        <v>70</v>
      </c>
      <c r="F773" s="27" t="str">
        <f>IFERROR(__xludf.DUMMYFUNCTION("""COMPUTED_VALUE"""),"BLACK")</f>
        <v>BLACK</v>
      </c>
      <c r="G773" s="28" t="str">
        <f>IFERROR(__xludf.DUMMYFUNCTION("""COMPUTED_VALUE"""),"Uncle Sams Cider 2")</f>
        <v>Uncle Sams Cider 2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IFERROR(__xludf.DUMMYFUNCTION("""COMPUTED_VALUE"""),43656.1179591782)</f>
        <v>43656.11796</v>
      </c>
      <c r="D774" s="23">
        <f>IFERROR(__xludf.DUMMYFUNCTION("""COMPUTED_VALUE"""),1.082)</f>
        <v>1.082</v>
      </c>
      <c r="E774" s="24">
        <f>IFERROR(__xludf.DUMMYFUNCTION("""COMPUTED_VALUE"""),70.0)</f>
        <v>70</v>
      </c>
      <c r="F774" s="27" t="str">
        <f>IFERROR(__xludf.DUMMYFUNCTION("""COMPUTED_VALUE"""),"BLACK")</f>
        <v>BLACK</v>
      </c>
      <c r="G774" s="28" t="str">
        <f>IFERROR(__xludf.DUMMYFUNCTION("""COMPUTED_VALUE"""),"Uncle Sams Cider 2")</f>
        <v>Uncle Sams Cider 2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IFERROR(__xludf.DUMMYFUNCTION("""COMPUTED_VALUE"""),43656.1075376736)</f>
        <v>43656.10754</v>
      </c>
      <c r="D775" s="23">
        <f>IFERROR(__xludf.DUMMYFUNCTION("""COMPUTED_VALUE"""),1.082)</f>
        <v>1.082</v>
      </c>
      <c r="E775" s="24">
        <f>IFERROR(__xludf.DUMMYFUNCTION("""COMPUTED_VALUE"""),70.0)</f>
        <v>70</v>
      </c>
      <c r="F775" s="27" t="str">
        <f>IFERROR(__xludf.DUMMYFUNCTION("""COMPUTED_VALUE"""),"BLACK")</f>
        <v>BLACK</v>
      </c>
      <c r="G775" s="28" t="str">
        <f>IFERROR(__xludf.DUMMYFUNCTION("""COMPUTED_VALUE"""),"Uncle Sams Cider 2")</f>
        <v>Uncle Sams Cider 2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IFERROR(__xludf.DUMMYFUNCTION("""COMPUTED_VALUE"""),43656.0971167592)</f>
        <v>43656.09712</v>
      </c>
      <c r="D776" s="23">
        <f>IFERROR(__xludf.DUMMYFUNCTION("""COMPUTED_VALUE"""),1.08)</f>
        <v>1.08</v>
      </c>
      <c r="E776" s="24">
        <f>IFERROR(__xludf.DUMMYFUNCTION("""COMPUTED_VALUE"""),70.0)</f>
        <v>70</v>
      </c>
      <c r="F776" s="27" t="str">
        <f>IFERROR(__xludf.DUMMYFUNCTION("""COMPUTED_VALUE"""),"BLACK")</f>
        <v>BLACK</v>
      </c>
      <c r="G776" s="28" t="str">
        <f>IFERROR(__xludf.DUMMYFUNCTION("""COMPUTED_VALUE"""),"Uncle Sams Cider 2")</f>
        <v>Uncle Sams Cider 2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IFERROR(__xludf.DUMMYFUNCTION("""COMPUTED_VALUE"""),43656.0866937963)</f>
        <v>43656.08669</v>
      </c>
      <c r="D777" s="23">
        <f>IFERROR(__xludf.DUMMYFUNCTION("""COMPUTED_VALUE"""),1.082)</f>
        <v>1.082</v>
      </c>
      <c r="E777" s="24">
        <f>IFERROR(__xludf.DUMMYFUNCTION("""COMPUTED_VALUE"""),70.0)</f>
        <v>70</v>
      </c>
      <c r="F777" s="27" t="str">
        <f>IFERROR(__xludf.DUMMYFUNCTION("""COMPUTED_VALUE"""),"BLACK")</f>
        <v>BLACK</v>
      </c>
      <c r="G777" s="28" t="str">
        <f>IFERROR(__xludf.DUMMYFUNCTION("""COMPUTED_VALUE"""),"Uncle Sams Cider 2")</f>
        <v>Uncle Sams Cider 2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IFERROR(__xludf.DUMMYFUNCTION("""COMPUTED_VALUE"""),43656.0762587962)</f>
        <v>43656.07626</v>
      </c>
      <c r="D778" s="23">
        <f>IFERROR(__xludf.DUMMYFUNCTION("""COMPUTED_VALUE"""),1.081)</f>
        <v>1.081</v>
      </c>
      <c r="E778" s="24">
        <f>IFERROR(__xludf.DUMMYFUNCTION("""COMPUTED_VALUE"""),70.0)</f>
        <v>70</v>
      </c>
      <c r="F778" s="27" t="str">
        <f>IFERROR(__xludf.DUMMYFUNCTION("""COMPUTED_VALUE"""),"BLACK")</f>
        <v>BLACK</v>
      </c>
      <c r="G778" s="28" t="str">
        <f>IFERROR(__xludf.DUMMYFUNCTION("""COMPUTED_VALUE"""),"Uncle Sams Cider 2")</f>
        <v>Uncle Sams Cider 2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IFERROR(__xludf.DUMMYFUNCTION("""COMPUTED_VALUE"""),43656.06583603)</f>
        <v>43656.06584</v>
      </c>
      <c r="D779" s="23">
        <f>IFERROR(__xludf.DUMMYFUNCTION("""COMPUTED_VALUE"""),1.081)</f>
        <v>1.081</v>
      </c>
      <c r="E779" s="24">
        <f>IFERROR(__xludf.DUMMYFUNCTION("""COMPUTED_VALUE"""),70.0)</f>
        <v>70</v>
      </c>
      <c r="F779" s="27" t="str">
        <f>IFERROR(__xludf.DUMMYFUNCTION("""COMPUTED_VALUE"""),"BLACK")</f>
        <v>BLACK</v>
      </c>
      <c r="G779" s="28" t="str">
        <f>IFERROR(__xludf.DUMMYFUNCTION("""COMPUTED_VALUE"""),"Uncle Sams Cider 2")</f>
        <v>Uncle Sams Cider 2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IFERROR(__xludf.DUMMYFUNCTION("""COMPUTED_VALUE"""),43656.0554128588)</f>
        <v>43656.05541</v>
      </c>
      <c r="D780" s="23">
        <f>IFERROR(__xludf.DUMMYFUNCTION("""COMPUTED_VALUE"""),1.084)</f>
        <v>1.084</v>
      </c>
      <c r="E780" s="24">
        <f>IFERROR(__xludf.DUMMYFUNCTION("""COMPUTED_VALUE"""),70.0)</f>
        <v>70</v>
      </c>
      <c r="F780" s="27" t="str">
        <f>IFERROR(__xludf.DUMMYFUNCTION("""COMPUTED_VALUE"""),"BLACK")</f>
        <v>BLACK</v>
      </c>
      <c r="G780" s="28" t="str">
        <f>IFERROR(__xludf.DUMMYFUNCTION("""COMPUTED_VALUE"""),"Uncle Sams Cider 2")</f>
        <v>Uncle Sams Cider 2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IFERROR(__xludf.DUMMYFUNCTION("""COMPUTED_VALUE"""),43656.044993449)</f>
        <v>43656.04499</v>
      </c>
      <c r="D781" s="23">
        <f>IFERROR(__xludf.DUMMYFUNCTION("""COMPUTED_VALUE"""),1.084)</f>
        <v>1.084</v>
      </c>
      <c r="E781" s="24">
        <f>IFERROR(__xludf.DUMMYFUNCTION("""COMPUTED_VALUE"""),70.0)</f>
        <v>70</v>
      </c>
      <c r="F781" s="27" t="str">
        <f>IFERROR(__xludf.DUMMYFUNCTION("""COMPUTED_VALUE"""),"BLACK")</f>
        <v>BLACK</v>
      </c>
      <c r="G781" s="28" t="str">
        <f>IFERROR(__xludf.DUMMYFUNCTION("""COMPUTED_VALUE"""),"Uncle Sams Cider 2")</f>
        <v>Uncle Sams Cider 2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IFERROR(__xludf.DUMMYFUNCTION("""COMPUTED_VALUE"""),43656.0345715162)</f>
        <v>43656.03457</v>
      </c>
      <c r="D782" s="23">
        <f>IFERROR(__xludf.DUMMYFUNCTION("""COMPUTED_VALUE"""),1.084)</f>
        <v>1.084</v>
      </c>
      <c r="E782" s="24">
        <f>IFERROR(__xludf.DUMMYFUNCTION("""COMPUTED_VALUE"""),70.0)</f>
        <v>70</v>
      </c>
      <c r="F782" s="27" t="str">
        <f>IFERROR(__xludf.DUMMYFUNCTION("""COMPUTED_VALUE"""),"BLACK")</f>
        <v>BLACK</v>
      </c>
      <c r="G782" s="28" t="str">
        <f>IFERROR(__xludf.DUMMYFUNCTION("""COMPUTED_VALUE"""),"Uncle Sams Cider 2")</f>
        <v>Uncle Sams Cider 2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IFERROR(__xludf.DUMMYFUNCTION("""COMPUTED_VALUE"""),43656.0241496874)</f>
        <v>43656.02415</v>
      </c>
      <c r="D783" s="23">
        <f>IFERROR(__xludf.DUMMYFUNCTION("""COMPUTED_VALUE"""),1.083)</f>
        <v>1.083</v>
      </c>
      <c r="E783" s="24">
        <f>IFERROR(__xludf.DUMMYFUNCTION("""COMPUTED_VALUE"""),70.0)</f>
        <v>70</v>
      </c>
      <c r="F783" s="27" t="str">
        <f>IFERROR(__xludf.DUMMYFUNCTION("""COMPUTED_VALUE"""),"BLACK")</f>
        <v>BLACK</v>
      </c>
      <c r="G783" s="28" t="str">
        <f>IFERROR(__xludf.DUMMYFUNCTION("""COMPUTED_VALUE"""),"Uncle Sams Cider 2")</f>
        <v>Uncle Sams Cider 2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IFERROR(__xludf.DUMMYFUNCTION("""COMPUTED_VALUE"""),43656.0137289467)</f>
        <v>43656.01373</v>
      </c>
      <c r="D784" s="23">
        <f>IFERROR(__xludf.DUMMYFUNCTION("""COMPUTED_VALUE"""),1.082)</f>
        <v>1.082</v>
      </c>
      <c r="E784" s="24">
        <f>IFERROR(__xludf.DUMMYFUNCTION("""COMPUTED_VALUE"""),70.0)</f>
        <v>70</v>
      </c>
      <c r="F784" s="27" t="str">
        <f>IFERROR(__xludf.DUMMYFUNCTION("""COMPUTED_VALUE"""),"BLACK")</f>
        <v>BLACK</v>
      </c>
      <c r="G784" s="28" t="str">
        <f>IFERROR(__xludf.DUMMYFUNCTION("""COMPUTED_VALUE"""),"Uncle Sams Cider 2")</f>
        <v>Uncle Sams Cider 2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IFERROR(__xludf.DUMMYFUNCTION("""COMPUTED_VALUE"""),43656.0032954398)</f>
        <v>43656.0033</v>
      </c>
      <c r="D785" s="23">
        <f>IFERROR(__xludf.DUMMYFUNCTION("""COMPUTED_VALUE"""),1.081)</f>
        <v>1.081</v>
      </c>
      <c r="E785" s="24">
        <f>IFERROR(__xludf.DUMMYFUNCTION("""COMPUTED_VALUE"""),70.0)</f>
        <v>70</v>
      </c>
      <c r="F785" s="27" t="str">
        <f>IFERROR(__xludf.DUMMYFUNCTION("""COMPUTED_VALUE"""),"BLACK")</f>
        <v>BLACK</v>
      </c>
      <c r="G785" s="28" t="str">
        <f>IFERROR(__xludf.DUMMYFUNCTION("""COMPUTED_VALUE"""),"Uncle Sams Cider 2")</f>
        <v>Uncle Sams Cider 2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IFERROR(__xludf.DUMMYFUNCTION("""COMPUTED_VALUE"""),43655.9928753935)</f>
        <v>43655.99288</v>
      </c>
      <c r="D786" s="23">
        <f>IFERROR(__xludf.DUMMYFUNCTION("""COMPUTED_VALUE"""),1.084)</f>
        <v>1.084</v>
      </c>
      <c r="E786" s="24">
        <f>IFERROR(__xludf.DUMMYFUNCTION("""COMPUTED_VALUE"""),70.0)</f>
        <v>70</v>
      </c>
      <c r="F786" s="27" t="str">
        <f>IFERROR(__xludf.DUMMYFUNCTION("""COMPUTED_VALUE"""),"BLACK")</f>
        <v>BLACK</v>
      </c>
      <c r="G786" s="28" t="str">
        <f>IFERROR(__xludf.DUMMYFUNCTION("""COMPUTED_VALUE"""),"Uncle Sams Cider 2")</f>
        <v>Uncle Sams Cider 2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IFERROR(__xludf.DUMMYFUNCTION("""COMPUTED_VALUE"""),43655.9824528472)</f>
        <v>43655.98245</v>
      </c>
      <c r="D787" s="23">
        <f>IFERROR(__xludf.DUMMYFUNCTION("""COMPUTED_VALUE"""),1.082)</f>
        <v>1.082</v>
      </c>
      <c r="E787" s="24">
        <f>IFERROR(__xludf.DUMMYFUNCTION("""COMPUTED_VALUE"""),70.0)</f>
        <v>70</v>
      </c>
      <c r="F787" s="27" t="str">
        <f>IFERROR(__xludf.DUMMYFUNCTION("""COMPUTED_VALUE"""),"BLACK")</f>
        <v>BLACK</v>
      </c>
      <c r="G787" s="28" t="str">
        <f>IFERROR(__xludf.DUMMYFUNCTION("""COMPUTED_VALUE"""),"Uncle Sams Cider 2")</f>
        <v>Uncle Sams Cider 2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IFERROR(__xludf.DUMMYFUNCTION("""COMPUTED_VALUE"""),43655.9720318865)</f>
        <v>43655.97203</v>
      </c>
      <c r="D788" s="23">
        <f>IFERROR(__xludf.DUMMYFUNCTION("""COMPUTED_VALUE"""),1.084)</f>
        <v>1.084</v>
      </c>
      <c r="E788" s="24">
        <f>IFERROR(__xludf.DUMMYFUNCTION("""COMPUTED_VALUE"""),70.0)</f>
        <v>70</v>
      </c>
      <c r="F788" s="27" t="str">
        <f>IFERROR(__xludf.DUMMYFUNCTION("""COMPUTED_VALUE"""),"BLACK")</f>
        <v>BLACK</v>
      </c>
      <c r="G788" s="28" t="str">
        <f>IFERROR(__xludf.DUMMYFUNCTION("""COMPUTED_VALUE"""),"Uncle Sams Cider 2")</f>
        <v>Uncle Sams Cider 2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IFERROR(__xludf.DUMMYFUNCTION("""COMPUTED_VALUE"""),43655.9616118865)</f>
        <v>43655.96161</v>
      </c>
      <c r="D789" s="23">
        <f>IFERROR(__xludf.DUMMYFUNCTION("""COMPUTED_VALUE"""),1.084)</f>
        <v>1.084</v>
      </c>
      <c r="E789" s="24">
        <f>IFERROR(__xludf.DUMMYFUNCTION("""COMPUTED_VALUE"""),70.0)</f>
        <v>70</v>
      </c>
      <c r="F789" s="27" t="str">
        <f>IFERROR(__xludf.DUMMYFUNCTION("""COMPUTED_VALUE"""),"BLACK")</f>
        <v>BLACK</v>
      </c>
      <c r="G789" s="28" t="str">
        <f>IFERROR(__xludf.DUMMYFUNCTION("""COMPUTED_VALUE"""),"Uncle Sams Cider 2")</f>
        <v>Uncle Sams Cider 2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IFERROR(__xludf.DUMMYFUNCTION("""COMPUTED_VALUE"""),43655.9511919791)</f>
        <v>43655.95119</v>
      </c>
      <c r="D790" s="23">
        <f>IFERROR(__xludf.DUMMYFUNCTION("""COMPUTED_VALUE"""),1.085)</f>
        <v>1.085</v>
      </c>
      <c r="E790" s="24">
        <f>IFERROR(__xludf.DUMMYFUNCTION("""COMPUTED_VALUE"""),70.0)</f>
        <v>70</v>
      </c>
      <c r="F790" s="27" t="str">
        <f>IFERROR(__xludf.DUMMYFUNCTION("""COMPUTED_VALUE"""),"BLACK")</f>
        <v>BLACK</v>
      </c>
      <c r="G790" s="28" t="str">
        <f>IFERROR(__xludf.DUMMYFUNCTION("""COMPUTED_VALUE"""),"Uncle Sams Cider 2")</f>
        <v>Uncle Sams Cider 2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IFERROR(__xludf.DUMMYFUNCTION("""COMPUTED_VALUE"""),43655.9407710416)</f>
        <v>43655.94077</v>
      </c>
      <c r="D791" s="23">
        <f>IFERROR(__xludf.DUMMYFUNCTION("""COMPUTED_VALUE"""),1.085)</f>
        <v>1.085</v>
      </c>
      <c r="E791" s="24">
        <f>IFERROR(__xludf.DUMMYFUNCTION("""COMPUTED_VALUE"""),70.0)</f>
        <v>70</v>
      </c>
      <c r="F791" s="27" t="str">
        <f>IFERROR(__xludf.DUMMYFUNCTION("""COMPUTED_VALUE"""),"BLACK")</f>
        <v>BLACK</v>
      </c>
      <c r="G791" s="28" t="str">
        <f>IFERROR(__xludf.DUMMYFUNCTION("""COMPUTED_VALUE"""),"Uncle Sams Cider 2")</f>
        <v>Uncle Sams Cider 2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IFERROR(__xludf.DUMMYFUNCTION("""COMPUTED_VALUE"""),43655.9303499074)</f>
        <v>43655.93035</v>
      </c>
      <c r="D792" s="23">
        <f>IFERROR(__xludf.DUMMYFUNCTION("""COMPUTED_VALUE"""),1.083)</f>
        <v>1.083</v>
      </c>
      <c r="E792" s="24">
        <f>IFERROR(__xludf.DUMMYFUNCTION("""COMPUTED_VALUE"""),70.0)</f>
        <v>70</v>
      </c>
      <c r="F792" s="27" t="str">
        <f>IFERROR(__xludf.DUMMYFUNCTION("""COMPUTED_VALUE"""),"BLACK")</f>
        <v>BLACK</v>
      </c>
      <c r="G792" s="28" t="str">
        <f>IFERROR(__xludf.DUMMYFUNCTION("""COMPUTED_VALUE"""),"Uncle Sams Cider 2")</f>
        <v>Uncle Sams Cider 2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IFERROR(__xludf.DUMMYFUNCTION("""COMPUTED_VALUE"""),43655.9199289467)</f>
        <v>43655.91993</v>
      </c>
      <c r="D793" s="23">
        <f>IFERROR(__xludf.DUMMYFUNCTION("""COMPUTED_VALUE"""),1.083)</f>
        <v>1.083</v>
      </c>
      <c r="E793" s="24">
        <f>IFERROR(__xludf.DUMMYFUNCTION("""COMPUTED_VALUE"""),70.0)</f>
        <v>70</v>
      </c>
      <c r="F793" s="27" t="str">
        <f>IFERROR(__xludf.DUMMYFUNCTION("""COMPUTED_VALUE"""),"BLACK")</f>
        <v>BLACK</v>
      </c>
      <c r="G793" s="28" t="str">
        <f>IFERROR(__xludf.DUMMYFUNCTION("""COMPUTED_VALUE"""),"Uncle Sams Cider 2")</f>
        <v>Uncle Sams Cider 2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IFERROR(__xludf.DUMMYFUNCTION("""COMPUTED_VALUE"""),43655.9095076736)</f>
        <v>43655.90951</v>
      </c>
      <c r="D794" s="23">
        <f>IFERROR(__xludf.DUMMYFUNCTION("""COMPUTED_VALUE"""),1.085)</f>
        <v>1.085</v>
      </c>
      <c r="E794" s="24">
        <f>IFERROR(__xludf.DUMMYFUNCTION("""COMPUTED_VALUE"""),70.0)</f>
        <v>70</v>
      </c>
      <c r="F794" s="27" t="str">
        <f>IFERROR(__xludf.DUMMYFUNCTION("""COMPUTED_VALUE"""),"BLACK")</f>
        <v>BLACK</v>
      </c>
      <c r="G794" s="28" t="str">
        <f>IFERROR(__xludf.DUMMYFUNCTION("""COMPUTED_VALUE"""),"Uncle Sams Cider 2")</f>
        <v>Uncle Sams Cider 2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IFERROR(__xludf.DUMMYFUNCTION("""COMPUTED_VALUE"""),43655.8990864467)</f>
        <v>43655.89909</v>
      </c>
      <c r="D795" s="23">
        <f>IFERROR(__xludf.DUMMYFUNCTION("""COMPUTED_VALUE"""),1.087)</f>
        <v>1.087</v>
      </c>
      <c r="E795" s="24">
        <f>IFERROR(__xludf.DUMMYFUNCTION("""COMPUTED_VALUE"""),70.0)</f>
        <v>70</v>
      </c>
      <c r="F795" s="27" t="str">
        <f>IFERROR(__xludf.DUMMYFUNCTION("""COMPUTED_VALUE"""),"BLACK")</f>
        <v>BLACK</v>
      </c>
      <c r="G795" s="28" t="str">
        <f>IFERROR(__xludf.DUMMYFUNCTION("""COMPUTED_VALUE"""),"Uncle Sams Cider 2")</f>
        <v>Uncle Sams Cider 2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IFERROR(__xludf.DUMMYFUNCTION("""COMPUTED_VALUE"""),43655.8886653819)</f>
        <v>43655.88867</v>
      </c>
      <c r="D796" s="23">
        <f>IFERROR(__xludf.DUMMYFUNCTION("""COMPUTED_VALUE"""),1.083)</f>
        <v>1.083</v>
      </c>
      <c r="E796" s="24">
        <f>IFERROR(__xludf.DUMMYFUNCTION("""COMPUTED_VALUE"""),70.0)</f>
        <v>70</v>
      </c>
      <c r="F796" s="27" t="str">
        <f>IFERROR(__xludf.DUMMYFUNCTION("""COMPUTED_VALUE"""),"BLACK")</f>
        <v>BLACK</v>
      </c>
      <c r="G796" s="28" t="str">
        <f>IFERROR(__xludf.DUMMYFUNCTION("""COMPUTED_VALUE"""),"Uncle Sams Cider 2")</f>
        <v>Uncle Sams Cider 2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IFERROR(__xludf.DUMMYFUNCTION("""COMPUTED_VALUE"""),43655.8782444213)</f>
        <v>43655.87824</v>
      </c>
      <c r="D797" s="23">
        <f>IFERROR(__xludf.DUMMYFUNCTION("""COMPUTED_VALUE"""),1.084)</f>
        <v>1.084</v>
      </c>
      <c r="E797" s="24">
        <f>IFERROR(__xludf.DUMMYFUNCTION("""COMPUTED_VALUE"""),70.0)</f>
        <v>70</v>
      </c>
      <c r="F797" s="27" t="str">
        <f>IFERROR(__xludf.DUMMYFUNCTION("""COMPUTED_VALUE"""),"BLACK")</f>
        <v>BLACK</v>
      </c>
      <c r="G797" s="28" t="str">
        <f>IFERROR(__xludf.DUMMYFUNCTION("""COMPUTED_VALUE"""),"Uncle Sams Cider 2")</f>
        <v>Uncle Sams Cider 2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IFERROR(__xludf.DUMMYFUNCTION("""COMPUTED_VALUE"""),43655.8678101388)</f>
        <v>43655.86781</v>
      </c>
      <c r="D798" s="23">
        <f>IFERROR(__xludf.DUMMYFUNCTION("""COMPUTED_VALUE"""),1.085)</f>
        <v>1.085</v>
      </c>
      <c r="E798" s="24">
        <f>IFERROR(__xludf.DUMMYFUNCTION("""COMPUTED_VALUE"""),70.0)</f>
        <v>70</v>
      </c>
      <c r="F798" s="27" t="str">
        <f>IFERROR(__xludf.DUMMYFUNCTION("""COMPUTED_VALUE"""),"BLACK")</f>
        <v>BLACK</v>
      </c>
      <c r="G798" s="28" t="str">
        <f>IFERROR(__xludf.DUMMYFUNCTION("""COMPUTED_VALUE"""),"Uncle Sams Cider 2")</f>
        <v>Uncle Sams Cider 2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IFERROR(__xludf.DUMMYFUNCTION("""COMPUTED_VALUE"""),43655.8573894328)</f>
        <v>43655.85739</v>
      </c>
      <c r="D799" s="23">
        <f>IFERROR(__xludf.DUMMYFUNCTION("""COMPUTED_VALUE"""),1.084)</f>
        <v>1.084</v>
      </c>
      <c r="E799" s="24">
        <f>IFERROR(__xludf.DUMMYFUNCTION("""COMPUTED_VALUE"""),70.0)</f>
        <v>70</v>
      </c>
      <c r="F799" s="27" t="str">
        <f>IFERROR(__xludf.DUMMYFUNCTION("""COMPUTED_VALUE"""),"BLACK")</f>
        <v>BLACK</v>
      </c>
      <c r="G799" s="28" t="str">
        <f>IFERROR(__xludf.DUMMYFUNCTION("""COMPUTED_VALUE"""),"Uncle Sams Cider 2")</f>
        <v>Uncle Sams Cider 2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IFERROR(__xludf.DUMMYFUNCTION("""COMPUTED_VALUE"""),43655.8469682175)</f>
        <v>43655.84697</v>
      </c>
      <c r="D800" s="23">
        <f>IFERROR(__xludf.DUMMYFUNCTION("""COMPUTED_VALUE"""),1.086)</f>
        <v>1.086</v>
      </c>
      <c r="E800" s="24">
        <f>IFERROR(__xludf.DUMMYFUNCTION("""COMPUTED_VALUE"""),70.0)</f>
        <v>70</v>
      </c>
      <c r="F800" s="27" t="str">
        <f>IFERROR(__xludf.DUMMYFUNCTION("""COMPUTED_VALUE"""),"BLACK")</f>
        <v>BLACK</v>
      </c>
      <c r="G800" s="28" t="str">
        <f>IFERROR(__xludf.DUMMYFUNCTION("""COMPUTED_VALUE"""),"Uncle Sams Cider 2")</f>
        <v>Uncle Sams Cider 2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IFERROR(__xludf.DUMMYFUNCTION("""COMPUTED_VALUE"""),43655.8365471759)</f>
        <v>43655.83655</v>
      </c>
      <c r="D801" s="23">
        <f>IFERROR(__xludf.DUMMYFUNCTION("""COMPUTED_VALUE"""),1.084)</f>
        <v>1.084</v>
      </c>
      <c r="E801" s="24">
        <f>IFERROR(__xludf.DUMMYFUNCTION("""COMPUTED_VALUE"""),70.0)</f>
        <v>70</v>
      </c>
      <c r="F801" s="27" t="str">
        <f>IFERROR(__xludf.DUMMYFUNCTION("""COMPUTED_VALUE"""),"BLACK")</f>
        <v>BLACK</v>
      </c>
      <c r="G801" s="28" t="str">
        <f>IFERROR(__xludf.DUMMYFUNCTION("""COMPUTED_VALUE"""),"Uncle Sams Cider 2")</f>
        <v>Uncle Sams Cider 2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IFERROR(__xludf.DUMMYFUNCTION("""COMPUTED_VALUE"""),43655.8261262037)</f>
        <v>43655.82613</v>
      </c>
      <c r="D802" s="23">
        <f>IFERROR(__xludf.DUMMYFUNCTION("""COMPUTED_VALUE"""),1.082)</f>
        <v>1.082</v>
      </c>
      <c r="E802" s="24">
        <f>IFERROR(__xludf.DUMMYFUNCTION("""COMPUTED_VALUE"""),70.0)</f>
        <v>70</v>
      </c>
      <c r="F802" s="27" t="str">
        <f>IFERROR(__xludf.DUMMYFUNCTION("""COMPUTED_VALUE"""),"BLACK")</f>
        <v>BLACK</v>
      </c>
      <c r="G802" s="28" t="str">
        <f>IFERROR(__xludf.DUMMYFUNCTION("""COMPUTED_VALUE"""),"Uncle Sams Cider 2")</f>
        <v>Uncle Sams Cider 2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IFERROR(__xludf.DUMMYFUNCTION("""COMPUTED_VALUE"""),43655.8157062037)</f>
        <v>43655.81571</v>
      </c>
      <c r="D803" s="23">
        <f>IFERROR(__xludf.DUMMYFUNCTION("""COMPUTED_VALUE"""),1.083)</f>
        <v>1.083</v>
      </c>
      <c r="E803" s="24">
        <f>IFERROR(__xludf.DUMMYFUNCTION("""COMPUTED_VALUE"""),69.0)</f>
        <v>69</v>
      </c>
      <c r="F803" s="27" t="str">
        <f>IFERROR(__xludf.DUMMYFUNCTION("""COMPUTED_VALUE"""),"BLACK")</f>
        <v>BLACK</v>
      </c>
      <c r="G803" s="28" t="str">
        <f>IFERROR(__xludf.DUMMYFUNCTION("""COMPUTED_VALUE"""),"Uncle Sams Cider 2")</f>
        <v>Uncle Sams Cider 2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IFERROR(__xludf.DUMMYFUNCTION("""COMPUTED_VALUE"""),43655.8052722337)</f>
        <v>43655.80527</v>
      </c>
      <c r="D804" s="23">
        <f>IFERROR(__xludf.DUMMYFUNCTION("""COMPUTED_VALUE"""),1.083)</f>
        <v>1.083</v>
      </c>
      <c r="E804" s="24">
        <f>IFERROR(__xludf.DUMMYFUNCTION("""COMPUTED_VALUE"""),69.0)</f>
        <v>69</v>
      </c>
      <c r="F804" s="27" t="str">
        <f>IFERROR(__xludf.DUMMYFUNCTION("""COMPUTED_VALUE"""),"BLACK")</f>
        <v>BLACK</v>
      </c>
      <c r="G804" s="28" t="str">
        <f>IFERROR(__xludf.DUMMYFUNCTION("""COMPUTED_VALUE"""),"Uncle Sams Cider 2")</f>
        <v>Uncle Sams Cider 2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IFERROR(__xludf.DUMMYFUNCTION("""COMPUTED_VALUE"""),43655.7948497106)</f>
        <v>43655.79485</v>
      </c>
      <c r="D805" s="23">
        <f>IFERROR(__xludf.DUMMYFUNCTION("""COMPUTED_VALUE"""),1.084)</f>
        <v>1.084</v>
      </c>
      <c r="E805" s="24">
        <f>IFERROR(__xludf.DUMMYFUNCTION("""COMPUTED_VALUE"""),70.0)</f>
        <v>70</v>
      </c>
      <c r="F805" s="27" t="str">
        <f>IFERROR(__xludf.DUMMYFUNCTION("""COMPUTED_VALUE"""),"BLACK")</f>
        <v>BLACK</v>
      </c>
      <c r="G805" s="28" t="str">
        <f>IFERROR(__xludf.DUMMYFUNCTION("""COMPUTED_VALUE"""),"Uncle Sams Cider 2")</f>
        <v>Uncle Sams Cider 2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IFERROR(__xludf.DUMMYFUNCTION("""COMPUTED_VALUE"""),43655.7844035532)</f>
        <v>43655.7844</v>
      </c>
      <c r="D806" s="23">
        <f>IFERROR(__xludf.DUMMYFUNCTION("""COMPUTED_VALUE"""),1.082)</f>
        <v>1.082</v>
      </c>
      <c r="E806" s="24">
        <f>IFERROR(__xludf.DUMMYFUNCTION("""COMPUTED_VALUE"""),69.0)</f>
        <v>69</v>
      </c>
      <c r="F806" s="27" t="str">
        <f>IFERROR(__xludf.DUMMYFUNCTION("""COMPUTED_VALUE"""),"BLACK")</f>
        <v>BLACK</v>
      </c>
      <c r="G806" s="28" t="str">
        <f>IFERROR(__xludf.DUMMYFUNCTION("""COMPUTED_VALUE"""),"Uncle Sams Cider 2")</f>
        <v>Uncle Sams Cider 2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IFERROR(__xludf.DUMMYFUNCTION("""COMPUTED_VALUE"""),43655.7739827199)</f>
        <v>43655.77398</v>
      </c>
      <c r="D807" s="23">
        <f>IFERROR(__xludf.DUMMYFUNCTION("""COMPUTED_VALUE"""),1.085)</f>
        <v>1.085</v>
      </c>
      <c r="E807" s="24">
        <f>IFERROR(__xludf.DUMMYFUNCTION("""COMPUTED_VALUE"""),69.0)</f>
        <v>69</v>
      </c>
      <c r="F807" s="27" t="str">
        <f>IFERROR(__xludf.DUMMYFUNCTION("""COMPUTED_VALUE"""),"BLACK")</f>
        <v>BLACK</v>
      </c>
      <c r="G807" s="28" t="str">
        <f>IFERROR(__xludf.DUMMYFUNCTION("""COMPUTED_VALUE"""),"Uncle Sams Cider 2")</f>
        <v>Uncle Sams Cider 2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IFERROR(__xludf.DUMMYFUNCTION("""COMPUTED_VALUE"""),43655.7635604745)</f>
        <v>43655.76356</v>
      </c>
      <c r="D808" s="23">
        <f>IFERROR(__xludf.DUMMYFUNCTION("""COMPUTED_VALUE"""),1.083)</f>
        <v>1.083</v>
      </c>
      <c r="E808" s="24">
        <f>IFERROR(__xludf.DUMMYFUNCTION("""COMPUTED_VALUE"""),69.0)</f>
        <v>69</v>
      </c>
      <c r="F808" s="27" t="str">
        <f>IFERROR(__xludf.DUMMYFUNCTION("""COMPUTED_VALUE"""),"BLACK")</f>
        <v>BLACK</v>
      </c>
      <c r="G808" s="28" t="str">
        <f>IFERROR(__xludf.DUMMYFUNCTION("""COMPUTED_VALUE"""),"Uncle Sams Cider 2")</f>
        <v>Uncle Sams Cider 2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IFERROR(__xludf.DUMMYFUNCTION("""COMPUTED_VALUE"""),43655.7531410995)</f>
        <v>43655.75314</v>
      </c>
      <c r="D809" s="23">
        <f>IFERROR(__xludf.DUMMYFUNCTION("""COMPUTED_VALUE"""),1.086)</f>
        <v>1.086</v>
      </c>
      <c r="E809" s="24">
        <f>IFERROR(__xludf.DUMMYFUNCTION("""COMPUTED_VALUE"""),69.0)</f>
        <v>69</v>
      </c>
      <c r="F809" s="27" t="str">
        <f>IFERROR(__xludf.DUMMYFUNCTION("""COMPUTED_VALUE"""),"BLACK")</f>
        <v>BLACK</v>
      </c>
      <c r="G809" s="28" t="str">
        <f>IFERROR(__xludf.DUMMYFUNCTION("""COMPUTED_VALUE"""),"Uncle Sams Cider 2")</f>
        <v>Uncle Sams Cider 2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IFERROR(__xludf.DUMMYFUNCTION("""COMPUTED_VALUE"""),43655.7427198611)</f>
        <v>43655.74272</v>
      </c>
      <c r="D810" s="23">
        <f>IFERROR(__xludf.DUMMYFUNCTION("""COMPUTED_VALUE"""),1.082)</f>
        <v>1.082</v>
      </c>
      <c r="E810" s="24">
        <f>IFERROR(__xludf.DUMMYFUNCTION("""COMPUTED_VALUE"""),69.0)</f>
        <v>69</v>
      </c>
      <c r="F810" s="27" t="str">
        <f>IFERROR(__xludf.DUMMYFUNCTION("""COMPUTED_VALUE"""),"BLACK")</f>
        <v>BLACK</v>
      </c>
      <c r="G810" s="28" t="str">
        <f>IFERROR(__xludf.DUMMYFUNCTION("""COMPUTED_VALUE"""),"Uncle Sams Cider 2")</f>
        <v>Uncle Sams Cider 2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IFERROR(__xludf.DUMMYFUNCTION("""COMPUTED_VALUE"""),43655.732298912)</f>
        <v>43655.7323</v>
      </c>
      <c r="D811" s="23">
        <f>IFERROR(__xludf.DUMMYFUNCTION("""COMPUTED_VALUE"""),1.085)</f>
        <v>1.085</v>
      </c>
      <c r="E811" s="24">
        <f>IFERROR(__xludf.DUMMYFUNCTION("""COMPUTED_VALUE"""),69.0)</f>
        <v>69</v>
      </c>
      <c r="F811" s="27" t="str">
        <f>IFERROR(__xludf.DUMMYFUNCTION("""COMPUTED_VALUE"""),"BLACK")</f>
        <v>BLACK</v>
      </c>
      <c r="G811" s="28" t="str">
        <f>IFERROR(__xludf.DUMMYFUNCTION("""COMPUTED_VALUE"""),"Uncle Sams Cider 2")</f>
        <v>Uncle Sams Cider 2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IFERROR(__xludf.DUMMYFUNCTION("""COMPUTED_VALUE"""),43655.7218774768)</f>
        <v>43655.72188</v>
      </c>
      <c r="D812" s="23">
        <f>IFERROR(__xludf.DUMMYFUNCTION("""COMPUTED_VALUE"""),1.086)</f>
        <v>1.086</v>
      </c>
      <c r="E812" s="24">
        <f>IFERROR(__xludf.DUMMYFUNCTION("""COMPUTED_VALUE"""),69.0)</f>
        <v>69</v>
      </c>
      <c r="F812" s="27" t="str">
        <f>IFERROR(__xludf.DUMMYFUNCTION("""COMPUTED_VALUE"""),"BLACK")</f>
        <v>BLACK</v>
      </c>
      <c r="G812" s="28" t="str">
        <f>IFERROR(__xludf.DUMMYFUNCTION("""COMPUTED_VALUE"""),"Uncle Sams Cider 2")</f>
        <v>Uncle Sams Cider 2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IFERROR(__xludf.DUMMYFUNCTION("""COMPUTED_VALUE"""),43655.7114569907)</f>
        <v>43655.71146</v>
      </c>
      <c r="D813" s="23">
        <f>IFERROR(__xludf.DUMMYFUNCTION("""COMPUTED_VALUE"""),1.086)</f>
        <v>1.086</v>
      </c>
      <c r="E813" s="24">
        <f>IFERROR(__xludf.DUMMYFUNCTION("""COMPUTED_VALUE"""),69.0)</f>
        <v>69</v>
      </c>
      <c r="F813" s="27" t="str">
        <f>IFERROR(__xludf.DUMMYFUNCTION("""COMPUTED_VALUE"""),"BLACK")</f>
        <v>BLACK</v>
      </c>
      <c r="G813" s="28" t="str">
        <f>IFERROR(__xludf.DUMMYFUNCTION("""COMPUTED_VALUE"""),"Uncle Sams Cider 2")</f>
        <v>Uncle Sams Cider 2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IFERROR(__xludf.DUMMYFUNCTION("""COMPUTED_VALUE"""),43655.7010365162)</f>
        <v>43655.70104</v>
      </c>
      <c r="D814" s="23">
        <f>IFERROR(__xludf.DUMMYFUNCTION("""COMPUTED_VALUE"""),1.087)</f>
        <v>1.087</v>
      </c>
      <c r="E814" s="24">
        <f>IFERROR(__xludf.DUMMYFUNCTION("""COMPUTED_VALUE"""),69.0)</f>
        <v>69</v>
      </c>
      <c r="F814" s="27" t="str">
        <f>IFERROR(__xludf.DUMMYFUNCTION("""COMPUTED_VALUE"""),"BLACK")</f>
        <v>BLACK</v>
      </c>
      <c r="G814" s="28" t="str">
        <f>IFERROR(__xludf.DUMMYFUNCTION("""COMPUTED_VALUE"""),"Uncle Sams Cider 2")</f>
        <v>Uncle Sams Cider 2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IFERROR(__xludf.DUMMYFUNCTION("""COMPUTED_VALUE"""),43655.6906040509)</f>
        <v>43655.6906</v>
      </c>
      <c r="D815" s="23">
        <f>IFERROR(__xludf.DUMMYFUNCTION("""COMPUTED_VALUE"""),1.086)</f>
        <v>1.086</v>
      </c>
      <c r="E815" s="24">
        <f>IFERROR(__xludf.DUMMYFUNCTION("""COMPUTED_VALUE"""),69.0)</f>
        <v>69</v>
      </c>
      <c r="F815" s="27" t="str">
        <f>IFERROR(__xludf.DUMMYFUNCTION("""COMPUTED_VALUE"""),"BLACK")</f>
        <v>BLACK</v>
      </c>
      <c r="G815" s="28" t="str">
        <f>IFERROR(__xludf.DUMMYFUNCTION("""COMPUTED_VALUE"""),"Uncle Sams Cider 2")</f>
        <v>Uncle Sams Cider 2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IFERROR(__xludf.DUMMYFUNCTION("""COMPUTED_VALUE"""),43655.6801835416)</f>
        <v>43655.68018</v>
      </c>
      <c r="D816" s="23">
        <f>IFERROR(__xludf.DUMMYFUNCTION("""COMPUTED_VALUE"""),1.085)</f>
        <v>1.085</v>
      </c>
      <c r="E816" s="24">
        <f>IFERROR(__xludf.DUMMYFUNCTION("""COMPUTED_VALUE"""),69.0)</f>
        <v>69</v>
      </c>
      <c r="F816" s="27" t="str">
        <f>IFERROR(__xludf.DUMMYFUNCTION("""COMPUTED_VALUE"""),"BLACK")</f>
        <v>BLACK</v>
      </c>
      <c r="G816" s="28" t="str">
        <f>IFERROR(__xludf.DUMMYFUNCTION("""COMPUTED_VALUE"""),"Uncle Sams Cider 2")</f>
        <v>Uncle Sams Cider 2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IFERROR(__xludf.DUMMYFUNCTION("""COMPUTED_VALUE"""),43655.6697636111)</f>
        <v>43655.66976</v>
      </c>
      <c r="D817" s="23">
        <f>IFERROR(__xludf.DUMMYFUNCTION("""COMPUTED_VALUE"""),1.085)</f>
        <v>1.085</v>
      </c>
      <c r="E817" s="24">
        <f>IFERROR(__xludf.DUMMYFUNCTION("""COMPUTED_VALUE"""),69.0)</f>
        <v>69</v>
      </c>
      <c r="F817" s="27" t="str">
        <f>IFERROR(__xludf.DUMMYFUNCTION("""COMPUTED_VALUE"""),"BLACK")</f>
        <v>BLACK</v>
      </c>
      <c r="G817" s="28" t="str">
        <f>IFERROR(__xludf.DUMMYFUNCTION("""COMPUTED_VALUE"""),"Uncle Sams Cider 2")</f>
        <v>Uncle Sams Cider 2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IFERROR(__xludf.DUMMYFUNCTION("""COMPUTED_VALUE"""),43655.6593415046)</f>
        <v>43655.65934</v>
      </c>
      <c r="D818" s="23">
        <f>IFERROR(__xludf.DUMMYFUNCTION("""COMPUTED_VALUE"""),1.086)</f>
        <v>1.086</v>
      </c>
      <c r="E818" s="24">
        <f>IFERROR(__xludf.DUMMYFUNCTION("""COMPUTED_VALUE"""),69.0)</f>
        <v>69</v>
      </c>
      <c r="F818" s="27" t="str">
        <f>IFERROR(__xludf.DUMMYFUNCTION("""COMPUTED_VALUE"""),"BLACK")</f>
        <v>BLACK</v>
      </c>
      <c r="G818" s="28" t="str">
        <f>IFERROR(__xludf.DUMMYFUNCTION("""COMPUTED_VALUE"""),"Uncle Sams Cider 2")</f>
        <v>Uncle Sams Cider 2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IFERROR(__xludf.DUMMYFUNCTION("""COMPUTED_VALUE"""),43655.6489188888)</f>
        <v>43655.64892</v>
      </c>
      <c r="D819" s="23">
        <f>IFERROR(__xludf.DUMMYFUNCTION("""COMPUTED_VALUE"""),1.086)</f>
        <v>1.086</v>
      </c>
      <c r="E819" s="24">
        <f>IFERROR(__xludf.DUMMYFUNCTION("""COMPUTED_VALUE"""),69.0)</f>
        <v>69</v>
      </c>
      <c r="F819" s="27" t="str">
        <f>IFERROR(__xludf.DUMMYFUNCTION("""COMPUTED_VALUE"""),"BLACK")</f>
        <v>BLACK</v>
      </c>
      <c r="G819" s="28" t="str">
        <f>IFERROR(__xludf.DUMMYFUNCTION("""COMPUTED_VALUE"""),"Uncle Sams Cider 2")</f>
        <v>Uncle Sams Cider 2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IFERROR(__xludf.DUMMYFUNCTION("""COMPUTED_VALUE"""),43655.6384967708)</f>
        <v>43655.6385</v>
      </c>
      <c r="D820" s="23">
        <f>IFERROR(__xludf.DUMMYFUNCTION("""COMPUTED_VALUE"""),1.086)</f>
        <v>1.086</v>
      </c>
      <c r="E820" s="24">
        <f>IFERROR(__xludf.DUMMYFUNCTION("""COMPUTED_VALUE"""),69.0)</f>
        <v>69</v>
      </c>
      <c r="F820" s="27" t="str">
        <f>IFERROR(__xludf.DUMMYFUNCTION("""COMPUTED_VALUE"""),"BLACK")</f>
        <v>BLACK</v>
      </c>
      <c r="G820" s="28" t="str">
        <f>IFERROR(__xludf.DUMMYFUNCTION("""COMPUTED_VALUE"""),"Uncle Sams Cider 2")</f>
        <v>Uncle Sams Cider 2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IFERROR(__xludf.DUMMYFUNCTION("""COMPUTED_VALUE"""),43655.6280636226)</f>
        <v>43655.62806</v>
      </c>
      <c r="D821" s="23">
        <f>IFERROR(__xludf.DUMMYFUNCTION("""COMPUTED_VALUE"""),1.087)</f>
        <v>1.087</v>
      </c>
      <c r="E821" s="24">
        <f>IFERROR(__xludf.DUMMYFUNCTION("""COMPUTED_VALUE"""),69.0)</f>
        <v>69</v>
      </c>
      <c r="F821" s="27" t="str">
        <f>IFERROR(__xludf.DUMMYFUNCTION("""COMPUTED_VALUE"""),"BLACK")</f>
        <v>BLACK</v>
      </c>
      <c r="G821" s="28" t="str">
        <f>IFERROR(__xludf.DUMMYFUNCTION("""COMPUTED_VALUE"""),"Uncle Sams Cider 2")</f>
        <v>Uncle Sams Cider 2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IFERROR(__xludf.DUMMYFUNCTION("""COMPUTED_VALUE"""),43655.6176402314)</f>
        <v>43655.61764</v>
      </c>
      <c r="D822" s="23">
        <f>IFERROR(__xludf.DUMMYFUNCTION("""COMPUTED_VALUE"""),1.087)</f>
        <v>1.087</v>
      </c>
      <c r="E822" s="24">
        <f>IFERROR(__xludf.DUMMYFUNCTION("""COMPUTED_VALUE"""),69.0)</f>
        <v>69</v>
      </c>
      <c r="F822" s="27" t="str">
        <f>IFERROR(__xludf.DUMMYFUNCTION("""COMPUTED_VALUE"""),"BLACK")</f>
        <v>BLACK</v>
      </c>
      <c r="G822" s="28" t="str">
        <f>IFERROR(__xludf.DUMMYFUNCTION("""COMPUTED_VALUE"""),"Uncle Sams Cider 2")</f>
        <v>Uncle Sams Cider 2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IFERROR(__xludf.DUMMYFUNCTION("""COMPUTED_VALUE"""),43655.6072187963)</f>
        <v>43655.60722</v>
      </c>
      <c r="D823" s="23">
        <f>IFERROR(__xludf.DUMMYFUNCTION("""COMPUTED_VALUE"""),1.085)</f>
        <v>1.085</v>
      </c>
      <c r="E823" s="24">
        <f>IFERROR(__xludf.DUMMYFUNCTION("""COMPUTED_VALUE"""),69.0)</f>
        <v>69</v>
      </c>
      <c r="F823" s="27" t="str">
        <f>IFERROR(__xludf.DUMMYFUNCTION("""COMPUTED_VALUE"""),"BLACK")</f>
        <v>BLACK</v>
      </c>
      <c r="G823" s="28" t="str">
        <f>IFERROR(__xludf.DUMMYFUNCTION("""COMPUTED_VALUE"""),"Uncle Sams Cider 2")</f>
        <v>Uncle Sams Cider 2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IFERROR(__xludf.DUMMYFUNCTION("""COMPUTED_VALUE"""),43655.5967969791)</f>
        <v>43655.5968</v>
      </c>
      <c r="D824" s="23">
        <f>IFERROR(__xludf.DUMMYFUNCTION("""COMPUTED_VALUE"""),1.088)</f>
        <v>1.088</v>
      </c>
      <c r="E824" s="24">
        <f>IFERROR(__xludf.DUMMYFUNCTION("""COMPUTED_VALUE"""),69.0)</f>
        <v>69</v>
      </c>
      <c r="F824" s="27" t="str">
        <f>IFERROR(__xludf.DUMMYFUNCTION("""COMPUTED_VALUE"""),"BLACK")</f>
        <v>BLACK</v>
      </c>
      <c r="G824" s="28" t="str">
        <f>IFERROR(__xludf.DUMMYFUNCTION("""COMPUTED_VALUE"""),"Uncle Sams Cider 2")</f>
        <v>Uncle Sams Cider 2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IFERROR(__xludf.DUMMYFUNCTION("""COMPUTED_VALUE"""),43655.5863504745)</f>
        <v>43655.58635</v>
      </c>
      <c r="D825" s="23">
        <f>IFERROR(__xludf.DUMMYFUNCTION("""COMPUTED_VALUE"""),1.087)</f>
        <v>1.087</v>
      </c>
      <c r="E825" s="24">
        <f>IFERROR(__xludf.DUMMYFUNCTION("""COMPUTED_VALUE"""),69.0)</f>
        <v>69</v>
      </c>
      <c r="F825" s="27" t="str">
        <f>IFERROR(__xludf.DUMMYFUNCTION("""COMPUTED_VALUE"""),"BLACK")</f>
        <v>BLACK</v>
      </c>
      <c r="G825" s="28" t="str">
        <f>IFERROR(__xludf.DUMMYFUNCTION("""COMPUTED_VALUE"""),"Uncle Sams Cider 2")</f>
        <v>Uncle Sams Cider 2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IFERROR(__xludf.DUMMYFUNCTION("""COMPUTED_VALUE"""),43655.5759284838)</f>
        <v>43655.57593</v>
      </c>
      <c r="D826" s="23">
        <f>IFERROR(__xludf.DUMMYFUNCTION("""COMPUTED_VALUE"""),1.088)</f>
        <v>1.088</v>
      </c>
      <c r="E826" s="24">
        <f>IFERROR(__xludf.DUMMYFUNCTION("""COMPUTED_VALUE"""),69.0)</f>
        <v>69</v>
      </c>
      <c r="F826" s="27" t="str">
        <f>IFERROR(__xludf.DUMMYFUNCTION("""COMPUTED_VALUE"""),"BLACK")</f>
        <v>BLACK</v>
      </c>
      <c r="G826" s="28" t="str">
        <f>IFERROR(__xludf.DUMMYFUNCTION("""COMPUTED_VALUE"""),"Uncle Sams Cider 2")</f>
        <v>Uncle Sams Cider 2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IFERROR(__xludf.DUMMYFUNCTION("""COMPUTED_VALUE"""),43655.5655087268)</f>
        <v>43655.56551</v>
      </c>
      <c r="D827" s="23">
        <f>IFERROR(__xludf.DUMMYFUNCTION("""COMPUTED_VALUE"""),1.09)</f>
        <v>1.09</v>
      </c>
      <c r="E827" s="24">
        <f>IFERROR(__xludf.DUMMYFUNCTION("""COMPUTED_VALUE"""),69.0)</f>
        <v>69</v>
      </c>
      <c r="F827" s="27" t="str">
        <f>IFERROR(__xludf.DUMMYFUNCTION("""COMPUTED_VALUE"""),"BLACK")</f>
        <v>BLACK</v>
      </c>
      <c r="G827" s="28" t="str">
        <f>IFERROR(__xludf.DUMMYFUNCTION("""COMPUTED_VALUE"""),"Uncle Sams Cider 2")</f>
        <v>Uncle Sams Cider 2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IFERROR(__xludf.DUMMYFUNCTION("""COMPUTED_VALUE"""),43655.5550894097)</f>
        <v>43655.55509</v>
      </c>
      <c r="D828" s="23">
        <f>IFERROR(__xludf.DUMMYFUNCTION("""COMPUTED_VALUE"""),1.086)</f>
        <v>1.086</v>
      </c>
      <c r="E828" s="24">
        <f>IFERROR(__xludf.DUMMYFUNCTION("""COMPUTED_VALUE"""),69.0)</f>
        <v>69</v>
      </c>
      <c r="F828" s="27" t="str">
        <f>IFERROR(__xludf.DUMMYFUNCTION("""COMPUTED_VALUE"""),"BLACK")</f>
        <v>BLACK</v>
      </c>
      <c r="G828" s="28" t="str">
        <f>IFERROR(__xludf.DUMMYFUNCTION("""COMPUTED_VALUE"""),"Uncle Sams Cider 2")</f>
        <v>Uncle Sams Cider 2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IFERROR(__xludf.DUMMYFUNCTION("""COMPUTED_VALUE"""),43655.5446682291)</f>
        <v>43655.54467</v>
      </c>
      <c r="D829" s="23">
        <f>IFERROR(__xludf.DUMMYFUNCTION("""COMPUTED_VALUE"""),1.088)</f>
        <v>1.088</v>
      </c>
      <c r="E829" s="24">
        <f>IFERROR(__xludf.DUMMYFUNCTION("""COMPUTED_VALUE"""),69.0)</f>
        <v>69</v>
      </c>
      <c r="F829" s="27" t="str">
        <f>IFERROR(__xludf.DUMMYFUNCTION("""COMPUTED_VALUE"""),"BLACK")</f>
        <v>BLACK</v>
      </c>
      <c r="G829" s="28" t="str">
        <f>IFERROR(__xludf.DUMMYFUNCTION("""COMPUTED_VALUE"""),"Uncle Sams Cider 2")</f>
        <v>Uncle Sams Cider 2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IFERROR(__xludf.DUMMYFUNCTION("""COMPUTED_VALUE"""),43655.5342462152)</f>
        <v>43655.53425</v>
      </c>
      <c r="D830" s="23">
        <f>IFERROR(__xludf.DUMMYFUNCTION("""COMPUTED_VALUE"""),1.088)</f>
        <v>1.088</v>
      </c>
      <c r="E830" s="24">
        <f>IFERROR(__xludf.DUMMYFUNCTION("""COMPUTED_VALUE"""),69.0)</f>
        <v>69</v>
      </c>
      <c r="F830" s="27" t="str">
        <f>IFERROR(__xludf.DUMMYFUNCTION("""COMPUTED_VALUE"""),"BLACK")</f>
        <v>BLACK</v>
      </c>
      <c r="G830" s="28" t="str">
        <f>IFERROR(__xludf.DUMMYFUNCTION("""COMPUTED_VALUE"""),"Uncle Sams Cider 2")</f>
        <v>Uncle Sams Cider 2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IFERROR(__xludf.DUMMYFUNCTION("""COMPUTED_VALUE"""),43655.523825625)</f>
        <v>43655.52383</v>
      </c>
      <c r="D831" s="23">
        <f>IFERROR(__xludf.DUMMYFUNCTION("""COMPUTED_VALUE"""),1.087)</f>
        <v>1.087</v>
      </c>
      <c r="E831" s="24">
        <f>IFERROR(__xludf.DUMMYFUNCTION("""COMPUTED_VALUE"""),69.0)</f>
        <v>69</v>
      </c>
      <c r="F831" s="27" t="str">
        <f>IFERROR(__xludf.DUMMYFUNCTION("""COMPUTED_VALUE"""),"BLACK")</f>
        <v>BLACK</v>
      </c>
      <c r="G831" s="28" t="str">
        <f>IFERROR(__xludf.DUMMYFUNCTION("""COMPUTED_VALUE"""),"Uncle Sams Cider 2")</f>
        <v>Uncle Sams Cider 2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IFERROR(__xludf.DUMMYFUNCTION("""COMPUTED_VALUE"""),43655.5133915972)</f>
        <v>43655.51339</v>
      </c>
      <c r="D832" s="23">
        <f>IFERROR(__xludf.DUMMYFUNCTION("""COMPUTED_VALUE"""),1.089)</f>
        <v>1.089</v>
      </c>
      <c r="E832" s="24">
        <f>IFERROR(__xludf.DUMMYFUNCTION("""COMPUTED_VALUE"""),69.0)</f>
        <v>69</v>
      </c>
      <c r="F832" s="27" t="str">
        <f>IFERROR(__xludf.DUMMYFUNCTION("""COMPUTED_VALUE"""),"BLACK")</f>
        <v>BLACK</v>
      </c>
      <c r="G832" s="28" t="str">
        <f>IFERROR(__xludf.DUMMYFUNCTION("""COMPUTED_VALUE"""),"Uncle Sams Cider 2")</f>
        <v>Uncle Sams Cider 2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IFERROR(__xludf.DUMMYFUNCTION("""COMPUTED_VALUE"""),43655.5029711226)</f>
        <v>43655.50297</v>
      </c>
      <c r="D833" s="23">
        <f>IFERROR(__xludf.DUMMYFUNCTION("""COMPUTED_VALUE"""),1.088)</f>
        <v>1.088</v>
      </c>
      <c r="E833" s="24">
        <f>IFERROR(__xludf.DUMMYFUNCTION("""COMPUTED_VALUE"""),69.0)</f>
        <v>69</v>
      </c>
      <c r="F833" s="27" t="str">
        <f>IFERROR(__xludf.DUMMYFUNCTION("""COMPUTED_VALUE"""),"BLACK")</f>
        <v>BLACK</v>
      </c>
      <c r="G833" s="28" t="str">
        <f>IFERROR(__xludf.DUMMYFUNCTION("""COMPUTED_VALUE"""),"Uncle Sams Cider 2")</f>
        <v>Uncle Sams Cider 2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IFERROR(__xludf.DUMMYFUNCTION("""COMPUTED_VALUE"""),43655.4925500925)</f>
        <v>43655.49255</v>
      </c>
      <c r="D834" s="23">
        <f>IFERROR(__xludf.DUMMYFUNCTION("""COMPUTED_VALUE"""),1.088)</f>
        <v>1.088</v>
      </c>
      <c r="E834" s="24">
        <f>IFERROR(__xludf.DUMMYFUNCTION("""COMPUTED_VALUE"""),69.0)</f>
        <v>69</v>
      </c>
      <c r="F834" s="27" t="str">
        <f>IFERROR(__xludf.DUMMYFUNCTION("""COMPUTED_VALUE"""),"BLACK")</f>
        <v>BLACK</v>
      </c>
      <c r="G834" s="28" t="str">
        <f>IFERROR(__xludf.DUMMYFUNCTION("""COMPUTED_VALUE"""),"Uncle Sams Cider 2")</f>
        <v>Uncle Sams Cider 2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IFERROR(__xludf.DUMMYFUNCTION("""COMPUTED_VALUE"""),43655.4821288194)</f>
        <v>43655.48213</v>
      </c>
      <c r="D835" s="23">
        <f>IFERROR(__xludf.DUMMYFUNCTION("""COMPUTED_VALUE"""),1.089)</f>
        <v>1.089</v>
      </c>
      <c r="E835" s="24">
        <f>IFERROR(__xludf.DUMMYFUNCTION("""COMPUTED_VALUE"""),69.0)</f>
        <v>69</v>
      </c>
      <c r="F835" s="27" t="str">
        <f>IFERROR(__xludf.DUMMYFUNCTION("""COMPUTED_VALUE"""),"BLACK")</f>
        <v>BLACK</v>
      </c>
      <c r="G835" s="28" t="str">
        <f>IFERROR(__xludf.DUMMYFUNCTION("""COMPUTED_VALUE"""),"Uncle Sams Cider 2")</f>
        <v>Uncle Sams Cider 2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IFERROR(__xludf.DUMMYFUNCTION("""COMPUTED_VALUE"""),43655.4717074305)</f>
        <v>43655.47171</v>
      </c>
      <c r="D836" s="23">
        <f>IFERROR(__xludf.DUMMYFUNCTION("""COMPUTED_VALUE"""),1.087)</f>
        <v>1.087</v>
      </c>
      <c r="E836" s="24">
        <f>IFERROR(__xludf.DUMMYFUNCTION("""COMPUTED_VALUE"""),69.0)</f>
        <v>69</v>
      </c>
      <c r="F836" s="27" t="str">
        <f>IFERROR(__xludf.DUMMYFUNCTION("""COMPUTED_VALUE"""),"BLACK")</f>
        <v>BLACK</v>
      </c>
      <c r="G836" s="28" t="str">
        <f>IFERROR(__xludf.DUMMYFUNCTION("""COMPUTED_VALUE"""),"Uncle Sams Cider 2")</f>
        <v>Uncle Sams Cider 2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IFERROR(__xludf.DUMMYFUNCTION("""COMPUTED_VALUE"""),43655.4612862847)</f>
        <v>43655.46129</v>
      </c>
      <c r="D837" s="23">
        <f>IFERROR(__xludf.DUMMYFUNCTION("""COMPUTED_VALUE"""),1.086)</f>
        <v>1.086</v>
      </c>
      <c r="E837" s="24">
        <f>IFERROR(__xludf.DUMMYFUNCTION("""COMPUTED_VALUE"""),69.0)</f>
        <v>69</v>
      </c>
      <c r="F837" s="27" t="str">
        <f>IFERROR(__xludf.DUMMYFUNCTION("""COMPUTED_VALUE"""),"BLACK")</f>
        <v>BLACK</v>
      </c>
      <c r="G837" s="28" t="str">
        <f>IFERROR(__xludf.DUMMYFUNCTION("""COMPUTED_VALUE"""),"Uncle Sams Cider 2")</f>
        <v>Uncle Sams Cider 2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IFERROR(__xludf.DUMMYFUNCTION("""COMPUTED_VALUE"""),43655.4508666551)</f>
        <v>43655.45087</v>
      </c>
      <c r="D838" s="23">
        <f>IFERROR(__xludf.DUMMYFUNCTION("""COMPUTED_VALUE"""),1.088)</f>
        <v>1.088</v>
      </c>
      <c r="E838" s="24">
        <f>IFERROR(__xludf.DUMMYFUNCTION("""COMPUTED_VALUE"""),69.0)</f>
        <v>69</v>
      </c>
      <c r="F838" s="27" t="str">
        <f>IFERROR(__xludf.DUMMYFUNCTION("""COMPUTED_VALUE"""),"BLACK")</f>
        <v>BLACK</v>
      </c>
      <c r="G838" s="28" t="str">
        <f>IFERROR(__xludf.DUMMYFUNCTION("""COMPUTED_VALUE"""),"Uncle Sams Cider 2")</f>
        <v>Uncle Sams Cider 2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IFERROR(__xludf.DUMMYFUNCTION("""COMPUTED_VALUE"""),43655.4404465856)</f>
        <v>43655.44045</v>
      </c>
      <c r="D839" s="23">
        <f>IFERROR(__xludf.DUMMYFUNCTION("""COMPUTED_VALUE"""),1.09)</f>
        <v>1.09</v>
      </c>
      <c r="E839" s="24">
        <f>IFERROR(__xludf.DUMMYFUNCTION("""COMPUTED_VALUE"""),69.0)</f>
        <v>69</v>
      </c>
      <c r="F839" s="27" t="str">
        <f>IFERROR(__xludf.DUMMYFUNCTION("""COMPUTED_VALUE"""),"BLACK")</f>
        <v>BLACK</v>
      </c>
      <c r="G839" s="28" t="str">
        <f>IFERROR(__xludf.DUMMYFUNCTION("""COMPUTED_VALUE"""),"Uncle Sams Cider 2")</f>
        <v>Uncle Sams Cider 2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IFERROR(__xludf.DUMMYFUNCTION("""COMPUTED_VALUE"""),43655.4300242939)</f>
        <v>43655.43002</v>
      </c>
      <c r="D840" s="23">
        <f>IFERROR(__xludf.DUMMYFUNCTION("""COMPUTED_VALUE"""),1.087)</f>
        <v>1.087</v>
      </c>
      <c r="E840" s="24">
        <f>IFERROR(__xludf.DUMMYFUNCTION("""COMPUTED_VALUE"""),69.0)</f>
        <v>69</v>
      </c>
      <c r="F840" s="27" t="str">
        <f>IFERROR(__xludf.DUMMYFUNCTION("""COMPUTED_VALUE"""),"BLACK")</f>
        <v>BLACK</v>
      </c>
      <c r="G840" s="28" t="str">
        <f>IFERROR(__xludf.DUMMYFUNCTION("""COMPUTED_VALUE"""),"Uncle Sams Cider 2")</f>
        <v>Uncle Sams Cider 2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IFERROR(__xludf.DUMMYFUNCTION("""COMPUTED_VALUE"""),43655.4196034259)</f>
        <v>43655.4196</v>
      </c>
      <c r="D841" s="23">
        <f>IFERROR(__xludf.DUMMYFUNCTION("""COMPUTED_VALUE"""),1.088)</f>
        <v>1.088</v>
      </c>
      <c r="E841" s="24">
        <f>IFERROR(__xludf.DUMMYFUNCTION("""COMPUTED_VALUE"""),69.0)</f>
        <v>69</v>
      </c>
      <c r="F841" s="27" t="str">
        <f>IFERROR(__xludf.DUMMYFUNCTION("""COMPUTED_VALUE"""),"BLACK")</f>
        <v>BLACK</v>
      </c>
      <c r="G841" s="28" t="str">
        <f>IFERROR(__xludf.DUMMYFUNCTION("""COMPUTED_VALUE"""),"Uncle Sams Cider 2")</f>
        <v>Uncle Sams Cider 2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IFERROR(__xludf.DUMMYFUNCTION("""COMPUTED_VALUE"""),43655.4091798842)</f>
        <v>43655.40918</v>
      </c>
      <c r="D842" s="23">
        <f>IFERROR(__xludf.DUMMYFUNCTION("""COMPUTED_VALUE"""),1.089)</f>
        <v>1.089</v>
      </c>
      <c r="E842" s="24">
        <f>IFERROR(__xludf.DUMMYFUNCTION("""COMPUTED_VALUE"""),69.0)</f>
        <v>69</v>
      </c>
      <c r="F842" s="27" t="str">
        <f>IFERROR(__xludf.DUMMYFUNCTION("""COMPUTED_VALUE"""),"BLACK")</f>
        <v>BLACK</v>
      </c>
      <c r="G842" s="28" t="str">
        <f>IFERROR(__xludf.DUMMYFUNCTION("""COMPUTED_VALUE"""),"Uncle Sams Cider 2")</f>
        <v>Uncle Sams Cider 2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IFERROR(__xludf.DUMMYFUNCTION("""COMPUTED_VALUE"""),43655.3987598611)</f>
        <v>43655.39876</v>
      </c>
      <c r="D843" s="23">
        <f>IFERROR(__xludf.DUMMYFUNCTION("""COMPUTED_VALUE"""),1.089)</f>
        <v>1.089</v>
      </c>
      <c r="E843" s="24">
        <f>IFERROR(__xludf.DUMMYFUNCTION("""COMPUTED_VALUE"""),69.0)</f>
        <v>69</v>
      </c>
      <c r="F843" s="27" t="str">
        <f>IFERROR(__xludf.DUMMYFUNCTION("""COMPUTED_VALUE"""),"BLACK")</f>
        <v>BLACK</v>
      </c>
      <c r="G843" s="28" t="str">
        <f>IFERROR(__xludf.DUMMYFUNCTION("""COMPUTED_VALUE"""),"Uncle Sams Cider 2")</f>
        <v>Uncle Sams Cider 2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IFERROR(__xludf.DUMMYFUNCTION("""COMPUTED_VALUE"""),43655.3883386342)</f>
        <v>43655.38834</v>
      </c>
      <c r="D844" s="23">
        <f>IFERROR(__xludf.DUMMYFUNCTION("""COMPUTED_VALUE"""),1.089)</f>
        <v>1.089</v>
      </c>
      <c r="E844" s="24">
        <f>IFERROR(__xludf.DUMMYFUNCTION("""COMPUTED_VALUE"""),69.0)</f>
        <v>69</v>
      </c>
      <c r="F844" s="27" t="str">
        <f>IFERROR(__xludf.DUMMYFUNCTION("""COMPUTED_VALUE"""),"BLACK")</f>
        <v>BLACK</v>
      </c>
      <c r="G844" s="28" t="str">
        <f>IFERROR(__xludf.DUMMYFUNCTION("""COMPUTED_VALUE"""),"Uncle Sams Cider 2")</f>
        <v>Uncle Sams Cider 2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IFERROR(__xludf.DUMMYFUNCTION("""COMPUTED_VALUE"""),43655.3779173726)</f>
        <v>43655.37792</v>
      </c>
      <c r="D845" s="23">
        <f>IFERROR(__xludf.DUMMYFUNCTION("""COMPUTED_VALUE"""),1.088)</f>
        <v>1.088</v>
      </c>
      <c r="E845" s="24">
        <f>IFERROR(__xludf.DUMMYFUNCTION("""COMPUTED_VALUE"""),69.0)</f>
        <v>69</v>
      </c>
      <c r="F845" s="27" t="str">
        <f>IFERROR(__xludf.DUMMYFUNCTION("""COMPUTED_VALUE"""),"BLACK")</f>
        <v>BLACK</v>
      </c>
      <c r="G845" s="28" t="str">
        <f>IFERROR(__xludf.DUMMYFUNCTION("""COMPUTED_VALUE"""),"Uncle Sams Cider 2")</f>
        <v>Uncle Sams Cider 2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IFERROR(__xludf.DUMMYFUNCTION("""COMPUTED_VALUE"""),43655.3674961921)</f>
        <v>43655.3675</v>
      </c>
      <c r="D846" s="23">
        <f>IFERROR(__xludf.DUMMYFUNCTION("""COMPUTED_VALUE"""),1.088)</f>
        <v>1.088</v>
      </c>
      <c r="E846" s="24">
        <f>IFERROR(__xludf.DUMMYFUNCTION("""COMPUTED_VALUE"""),69.0)</f>
        <v>69</v>
      </c>
      <c r="F846" s="27" t="str">
        <f>IFERROR(__xludf.DUMMYFUNCTION("""COMPUTED_VALUE"""),"BLACK")</f>
        <v>BLACK</v>
      </c>
      <c r="G846" s="28" t="str">
        <f>IFERROR(__xludf.DUMMYFUNCTION("""COMPUTED_VALUE"""),"Uncle Sams Cider 2")</f>
        <v>Uncle Sams Cider 2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IFERROR(__xludf.DUMMYFUNCTION("""COMPUTED_VALUE"""),43655.3570756365)</f>
        <v>43655.35708</v>
      </c>
      <c r="D847" s="23">
        <f>IFERROR(__xludf.DUMMYFUNCTION("""COMPUTED_VALUE"""),1.09)</f>
        <v>1.09</v>
      </c>
      <c r="E847" s="24">
        <f>IFERROR(__xludf.DUMMYFUNCTION("""COMPUTED_VALUE"""),69.0)</f>
        <v>69</v>
      </c>
      <c r="F847" s="27" t="str">
        <f>IFERROR(__xludf.DUMMYFUNCTION("""COMPUTED_VALUE"""),"BLACK")</f>
        <v>BLACK</v>
      </c>
      <c r="G847" s="28" t="str">
        <f>IFERROR(__xludf.DUMMYFUNCTION("""COMPUTED_VALUE"""),"Uncle Sams Cider 2")</f>
        <v>Uncle Sams Cider 2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IFERROR(__xludf.DUMMYFUNCTION("""COMPUTED_VALUE"""),43655.3466548611)</f>
        <v>43655.34665</v>
      </c>
      <c r="D848" s="23">
        <f>IFERROR(__xludf.DUMMYFUNCTION("""COMPUTED_VALUE"""),1.091)</f>
        <v>1.091</v>
      </c>
      <c r="E848" s="24">
        <f>IFERROR(__xludf.DUMMYFUNCTION("""COMPUTED_VALUE"""),69.0)</f>
        <v>69</v>
      </c>
      <c r="F848" s="27" t="str">
        <f>IFERROR(__xludf.DUMMYFUNCTION("""COMPUTED_VALUE"""),"BLACK")</f>
        <v>BLACK</v>
      </c>
      <c r="G848" s="28" t="str">
        <f>IFERROR(__xludf.DUMMYFUNCTION("""COMPUTED_VALUE"""),"Uncle Sams Cider 2")</f>
        <v>Uncle Sams Cider 2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IFERROR(__xludf.DUMMYFUNCTION("""COMPUTED_VALUE"""),43655.3362344676)</f>
        <v>43655.33623</v>
      </c>
      <c r="D849" s="23">
        <f>IFERROR(__xludf.DUMMYFUNCTION("""COMPUTED_VALUE"""),1.091)</f>
        <v>1.091</v>
      </c>
      <c r="E849" s="24">
        <f>IFERROR(__xludf.DUMMYFUNCTION("""COMPUTED_VALUE"""),69.0)</f>
        <v>69</v>
      </c>
      <c r="F849" s="27" t="str">
        <f>IFERROR(__xludf.DUMMYFUNCTION("""COMPUTED_VALUE"""),"BLACK")</f>
        <v>BLACK</v>
      </c>
      <c r="G849" s="28" t="str">
        <f>IFERROR(__xludf.DUMMYFUNCTION("""COMPUTED_VALUE"""),"Uncle Sams Cider 2")</f>
        <v>Uncle Sams Cider 2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IFERROR(__xludf.DUMMYFUNCTION("""COMPUTED_VALUE"""),43655.3258148726)</f>
        <v>43655.32581</v>
      </c>
      <c r="D850" s="23">
        <f>IFERROR(__xludf.DUMMYFUNCTION("""COMPUTED_VALUE"""),1.091)</f>
        <v>1.091</v>
      </c>
      <c r="E850" s="24">
        <f>IFERROR(__xludf.DUMMYFUNCTION("""COMPUTED_VALUE"""),69.0)</f>
        <v>69</v>
      </c>
      <c r="F850" s="27" t="str">
        <f>IFERROR(__xludf.DUMMYFUNCTION("""COMPUTED_VALUE"""),"BLACK")</f>
        <v>BLACK</v>
      </c>
      <c r="G850" s="28" t="str">
        <f>IFERROR(__xludf.DUMMYFUNCTION("""COMPUTED_VALUE"""),"Uncle Sams Cider 2")</f>
        <v>Uncle Sams Cider 2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IFERROR(__xludf.DUMMYFUNCTION("""COMPUTED_VALUE"""),43655.3153931597)</f>
        <v>43655.31539</v>
      </c>
      <c r="D851" s="23">
        <f>IFERROR(__xludf.DUMMYFUNCTION("""COMPUTED_VALUE"""),1.089)</f>
        <v>1.089</v>
      </c>
      <c r="E851" s="24">
        <f>IFERROR(__xludf.DUMMYFUNCTION("""COMPUTED_VALUE"""),69.0)</f>
        <v>69</v>
      </c>
      <c r="F851" s="27" t="str">
        <f>IFERROR(__xludf.DUMMYFUNCTION("""COMPUTED_VALUE"""),"BLACK")</f>
        <v>BLACK</v>
      </c>
      <c r="G851" s="28" t="str">
        <f>IFERROR(__xludf.DUMMYFUNCTION("""COMPUTED_VALUE"""),"Uncle Sams Cider 2")</f>
        <v>Uncle Sams Cider 2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IFERROR(__xludf.DUMMYFUNCTION("""COMPUTED_VALUE"""),43655.3049721875)</f>
        <v>43655.30497</v>
      </c>
      <c r="D852" s="23">
        <f>IFERROR(__xludf.DUMMYFUNCTION("""COMPUTED_VALUE"""),1.09)</f>
        <v>1.09</v>
      </c>
      <c r="E852" s="24">
        <f>IFERROR(__xludf.DUMMYFUNCTION("""COMPUTED_VALUE"""),70.0)</f>
        <v>70</v>
      </c>
      <c r="F852" s="27" t="str">
        <f>IFERROR(__xludf.DUMMYFUNCTION("""COMPUTED_VALUE"""),"BLACK")</f>
        <v>BLACK</v>
      </c>
      <c r="G852" s="28" t="str">
        <f>IFERROR(__xludf.DUMMYFUNCTION("""COMPUTED_VALUE"""),"Uncle Sams Cider 2")</f>
        <v>Uncle Sams Cider 2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IFERROR(__xludf.DUMMYFUNCTION("""COMPUTED_VALUE"""),43655.2945386458)</f>
        <v>43655.29454</v>
      </c>
      <c r="D853" s="23">
        <f>IFERROR(__xludf.DUMMYFUNCTION("""COMPUTED_VALUE"""),1.089)</f>
        <v>1.089</v>
      </c>
      <c r="E853" s="24">
        <f>IFERROR(__xludf.DUMMYFUNCTION("""COMPUTED_VALUE"""),70.0)</f>
        <v>70</v>
      </c>
      <c r="F853" s="27" t="str">
        <f>IFERROR(__xludf.DUMMYFUNCTION("""COMPUTED_VALUE"""),"BLACK")</f>
        <v>BLACK</v>
      </c>
      <c r="G853" s="28" t="str">
        <f>IFERROR(__xludf.DUMMYFUNCTION("""COMPUTED_VALUE"""),"Uncle Sams Cider 2")</f>
        <v>Uncle Sams Cider 2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IFERROR(__xludf.DUMMYFUNCTION("""COMPUTED_VALUE"""),43655.284117199)</f>
        <v>43655.28412</v>
      </c>
      <c r="D854" s="23">
        <f>IFERROR(__xludf.DUMMYFUNCTION("""COMPUTED_VALUE"""),1.09)</f>
        <v>1.09</v>
      </c>
      <c r="E854" s="24">
        <f>IFERROR(__xludf.DUMMYFUNCTION("""COMPUTED_VALUE"""),70.0)</f>
        <v>70</v>
      </c>
      <c r="F854" s="27" t="str">
        <f>IFERROR(__xludf.DUMMYFUNCTION("""COMPUTED_VALUE"""),"BLACK")</f>
        <v>BLACK</v>
      </c>
      <c r="G854" s="28" t="str">
        <f>IFERROR(__xludf.DUMMYFUNCTION("""COMPUTED_VALUE"""),"Uncle Sams Cider 2")</f>
        <v>Uncle Sams Cider 2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IFERROR(__xludf.DUMMYFUNCTION("""COMPUTED_VALUE"""),43655.2736951157)</f>
        <v>43655.2737</v>
      </c>
      <c r="D855" s="23">
        <f>IFERROR(__xludf.DUMMYFUNCTION("""COMPUTED_VALUE"""),1.09)</f>
        <v>1.09</v>
      </c>
      <c r="E855" s="24">
        <f>IFERROR(__xludf.DUMMYFUNCTION("""COMPUTED_VALUE"""),70.0)</f>
        <v>70</v>
      </c>
      <c r="F855" s="27" t="str">
        <f>IFERROR(__xludf.DUMMYFUNCTION("""COMPUTED_VALUE"""),"BLACK")</f>
        <v>BLACK</v>
      </c>
      <c r="G855" s="28" t="str">
        <f>IFERROR(__xludf.DUMMYFUNCTION("""COMPUTED_VALUE"""),"Uncle Sams Cider 2")</f>
        <v>Uncle Sams Cider 2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IFERROR(__xludf.DUMMYFUNCTION("""COMPUTED_VALUE"""),43655.2632734143)</f>
        <v>43655.26327</v>
      </c>
      <c r="D856" s="23">
        <f>IFERROR(__xludf.DUMMYFUNCTION("""COMPUTED_VALUE"""),1.091)</f>
        <v>1.091</v>
      </c>
      <c r="E856" s="24">
        <f>IFERROR(__xludf.DUMMYFUNCTION("""COMPUTED_VALUE"""),70.0)</f>
        <v>70</v>
      </c>
      <c r="F856" s="27" t="str">
        <f>IFERROR(__xludf.DUMMYFUNCTION("""COMPUTED_VALUE"""),"BLACK")</f>
        <v>BLACK</v>
      </c>
      <c r="G856" s="28" t="str">
        <f>IFERROR(__xludf.DUMMYFUNCTION("""COMPUTED_VALUE"""),"Uncle Sams Cider 2")</f>
        <v>Uncle Sams Cider 2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IFERROR(__xludf.DUMMYFUNCTION("""COMPUTED_VALUE"""),43655.2528532754)</f>
        <v>43655.25285</v>
      </c>
      <c r="D857" s="23">
        <f>IFERROR(__xludf.DUMMYFUNCTION("""COMPUTED_VALUE"""),1.088)</f>
        <v>1.088</v>
      </c>
      <c r="E857" s="24">
        <f>IFERROR(__xludf.DUMMYFUNCTION("""COMPUTED_VALUE"""),70.0)</f>
        <v>70</v>
      </c>
      <c r="F857" s="27" t="str">
        <f>IFERROR(__xludf.DUMMYFUNCTION("""COMPUTED_VALUE"""),"BLACK")</f>
        <v>BLACK</v>
      </c>
      <c r="G857" s="28" t="str">
        <f>IFERROR(__xludf.DUMMYFUNCTION("""COMPUTED_VALUE"""),"Uncle Sams Cider 2")</f>
        <v>Uncle Sams Cider 2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IFERROR(__xludf.DUMMYFUNCTION("""COMPUTED_VALUE"""),43655.2424203009)</f>
        <v>43655.24242</v>
      </c>
      <c r="D858" s="23">
        <f>IFERROR(__xludf.DUMMYFUNCTION("""COMPUTED_VALUE"""),1.085)</f>
        <v>1.085</v>
      </c>
      <c r="E858" s="24">
        <f>IFERROR(__xludf.DUMMYFUNCTION("""COMPUTED_VALUE"""),70.0)</f>
        <v>70</v>
      </c>
      <c r="F858" s="27" t="str">
        <f>IFERROR(__xludf.DUMMYFUNCTION("""COMPUTED_VALUE"""),"BLACK")</f>
        <v>BLACK</v>
      </c>
      <c r="G858" s="28" t="str">
        <f>IFERROR(__xludf.DUMMYFUNCTION("""COMPUTED_VALUE"""),"Uncle Sams Cider 2")</f>
        <v>Uncle Sams Cider 2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IFERROR(__xludf.DUMMYFUNCTION("""COMPUTED_VALUE"""),43655.2320003703)</f>
        <v>43655.232</v>
      </c>
      <c r="D859" s="23">
        <f>IFERROR(__xludf.DUMMYFUNCTION("""COMPUTED_VALUE"""),1.09)</f>
        <v>1.09</v>
      </c>
      <c r="E859" s="24">
        <f>IFERROR(__xludf.DUMMYFUNCTION("""COMPUTED_VALUE"""),70.0)</f>
        <v>70</v>
      </c>
      <c r="F859" s="27" t="str">
        <f>IFERROR(__xludf.DUMMYFUNCTION("""COMPUTED_VALUE"""),"BLACK")</f>
        <v>BLACK</v>
      </c>
      <c r="G859" s="28" t="str">
        <f>IFERROR(__xludf.DUMMYFUNCTION("""COMPUTED_VALUE"""),"Uncle Sams Cider 2")</f>
        <v>Uncle Sams Cider 2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IFERROR(__xludf.DUMMYFUNCTION("""COMPUTED_VALUE"""),43655.2215800347)</f>
        <v>43655.22158</v>
      </c>
      <c r="D860" s="23">
        <f>IFERROR(__xludf.DUMMYFUNCTION("""COMPUTED_VALUE"""),1.09)</f>
        <v>1.09</v>
      </c>
      <c r="E860" s="24">
        <f>IFERROR(__xludf.DUMMYFUNCTION("""COMPUTED_VALUE"""),70.0)</f>
        <v>70</v>
      </c>
      <c r="F860" s="27" t="str">
        <f>IFERROR(__xludf.DUMMYFUNCTION("""COMPUTED_VALUE"""),"BLACK")</f>
        <v>BLACK</v>
      </c>
      <c r="G860" s="28" t="str">
        <f>IFERROR(__xludf.DUMMYFUNCTION("""COMPUTED_VALUE"""),"Uncle Sams Cider 2")</f>
        <v>Uncle Sams Cider 2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IFERROR(__xludf.DUMMYFUNCTION("""COMPUTED_VALUE"""),43655.2111582523)</f>
        <v>43655.21116</v>
      </c>
      <c r="D861" s="23">
        <f>IFERROR(__xludf.DUMMYFUNCTION("""COMPUTED_VALUE"""),1.089)</f>
        <v>1.089</v>
      </c>
      <c r="E861" s="24">
        <f>IFERROR(__xludf.DUMMYFUNCTION("""COMPUTED_VALUE"""),70.0)</f>
        <v>70</v>
      </c>
      <c r="F861" s="27" t="str">
        <f>IFERROR(__xludf.DUMMYFUNCTION("""COMPUTED_VALUE"""),"BLACK")</f>
        <v>BLACK</v>
      </c>
      <c r="G861" s="28" t="str">
        <f>IFERROR(__xludf.DUMMYFUNCTION("""COMPUTED_VALUE"""),"Uncle Sams Cider 2")</f>
        <v>Uncle Sams Cider 2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IFERROR(__xludf.DUMMYFUNCTION("""COMPUTED_VALUE"""),43655.2007254745)</f>
        <v>43655.20073</v>
      </c>
      <c r="D862" s="23">
        <f>IFERROR(__xludf.DUMMYFUNCTION("""COMPUTED_VALUE"""),1.092)</f>
        <v>1.092</v>
      </c>
      <c r="E862" s="24">
        <f>IFERROR(__xludf.DUMMYFUNCTION("""COMPUTED_VALUE"""),70.0)</f>
        <v>70</v>
      </c>
      <c r="F862" s="27" t="str">
        <f>IFERROR(__xludf.DUMMYFUNCTION("""COMPUTED_VALUE"""),"BLACK")</f>
        <v>BLACK</v>
      </c>
      <c r="G862" s="28" t="str">
        <f>IFERROR(__xludf.DUMMYFUNCTION("""COMPUTED_VALUE"""),"Uncle Sams Cider 2")</f>
        <v>Uncle Sams Cider 2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IFERROR(__xludf.DUMMYFUNCTION("""COMPUTED_VALUE"""),43655.1903023495)</f>
        <v>43655.1903</v>
      </c>
      <c r="D863" s="23">
        <f>IFERROR(__xludf.DUMMYFUNCTION("""COMPUTED_VALUE"""),1.09)</f>
        <v>1.09</v>
      </c>
      <c r="E863" s="24">
        <f>IFERROR(__xludf.DUMMYFUNCTION("""COMPUTED_VALUE"""),70.0)</f>
        <v>70</v>
      </c>
      <c r="F863" s="27" t="str">
        <f>IFERROR(__xludf.DUMMYFUNCTION("""COMPUTED_VALUE"""),"BLACK")</f>
        <v>BLACK</v>
      </c>
      <c r="G863" s="28" t="str">
        <f>IFERROR(__xludf.DUMMYFUNCTION("""COMPUTED_VALUE"""),"Uncle Sams Cider 2")</f>
        <v>Uncle Sams Cider 2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IFERROR(__xludf.DUMMYFUNCTION("""COMPUTED_VALUE"""),43655.1798795254)</f>
        <v>43655.17988</v>
      </c>
      <c r="D864" s="23">
        <f>IFERROR(__xludf.DUMMYFUNCTION("""COMPUTED_VALUE"""),1.091)</f>
        <v>1.091</v>
      </c>
      <c r="E864" s="24">
        <f>IFERROR(__xludf.DUMMYFUNCTION("""COMPUTED_VALUE"""),70.0)</f>
        <v>70</v>
      </c>
      <c r="F864" s="27" t="str">
        <f>IFERROR(__xludf.DUMMYFUNCTION("""COMPUTED_VALUE"""),"BLACK")</f>
        <v>BLACK</v>
      </c>
      <c r="G864" s="28" t="str">
        <f>IFERROR(__xludf.DUMMYFUNCTION("""COMPUTED_VALUE"""),"Uncle Sams Cider 2")</f>
        <v>Uncle Sams Cider 2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IFERROR(__xludf.DUMMYFUNCTION("""COMPUTED_VALUE"""),43655.1694467824)</f>
        <v>43655.16945</v>
      </c>
      <c r="D865" s="23">
        <f>IFERROR(__xludf.DUMMYFUNCTION("""COMPUTED_VALUE"""),1.09)</f>
        <v>1.09</v>
      </c>
      <c r="E865" s="24">
        <f>IFERROR(__xludf.DUMMYFUNCTION("""COMPUTED_VALUE"""),70.0)</f>
        <v>70</v>
      </c>
      <c r="F865" s="27" t="str">
        <f>IFERROR(__xludf.DUMMYFUNCTION("""COMPUTED_VALUE"""),"BLACK")</f>
        <v>BLACK</v>
      </c>
      <c r="G865" s="28" t="str">
        <f>IFERROR(__xludf.DUMMYFUNCTION("""COMPUTED_VALUE"""),"Uncle Sams Cider 2")</f>
        <v>Uncle Sams Cider 2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IFERROR(__xludf.DUMMYFUNCTION("""COMPUTED_VALUE"""),43655.1590253935)</f>
        <v>43655.15903</v>
      </c>
      <c r="D866" s="23">
        <f>IFERROR(__xludf.DUMMYFUNCTION("""COMPUTED_VALUE"""),1.089)</f>
        <v>1.089</v>
      </c>
      <c r="E866" s="24">
        <f>IFERROR(__xludf.DUMMYFUNCTION("""COMPUTED_VALUE"""),70.0)</f>
        <v>70</v>
      </c>
      <c r="F866" s="27" t="str">
        <f>IFERROR(__xludf.DUMMYFUNCTION("""COMPUTED_VALUE"""),"BLACK")</f>
        <v>BLACK</v>
      </c>
      <c r="G866" s="28" t="str">
        <f>IFERROR(__xludf.DUMMYFUNCTION("""COMPUTED_VALUE"""),"Uncle Sams Cider 2")</f>
        <v>Uncle Sams Cider 2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IFERROR(__xludf.DUMMYFUNCTION("""COMPUTED_VALUE"""),43655.1486056365)</f>
        <v>43655.14861</v>
      </c>
      <c r="D867" s="23">
        <f>IFERROR(__xludf.DUMMYFUNCTION("""COMPUTED_VALUE"""),1.089)</f>
        <v>1.089</v>
      </c>
      <c r="E867" s="24">
        <f>IFERROR(__xludf.DUMMYFUNCTION("""COMPUTED_VALUE"""),70.0)</f>
        <v>70</v>
      </c>
      <c r="F867" s="27" t="str">
        <f>IFERROR(__xludf.DUMMYFUNCTION("""COMPUTED_VALUE"""),"BLACK")</f>
        <v>BLACK</v>
      </c>
      <c r="G867" s="28" t="str">
        <f>IFERROR(__xludf.DUMMYFUNCTION("""COMPUTED_VALUE"""),"Uncle Sams Cider 2")</f>
        <v>Uncle Sams Cider 2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IFERROR(__xludf.DUMMYFUNCTION("""COMPUTED_VALUE"""),43655.1381838194)</f>
        <v>43655.13818</v>
      </c>
      <c r="D868" s="23">
        <f>IFERROR(__xludf.DUMMYFUNCTION("""COMPUTED_VALUE"""),1.09)</f>
        <v>1.09</v>
      </c>
      <c r="E868" s="24">
        <f>IFERROR(__xludf.DUMMYFUNCTION("""COMPUTED_VALUE"""),70.0)</f>
        <v>70</v>
      </c>
      <c r="F868" s="27" t="str">
        <f>IFERROR(__xludf.DUMMYFUNCTION("""COMPUTED_VALUE"""),"BLACK")</f>
        <v>BLACK</v>
      </c>
      <c r="G868" s="28" t="str">
        <f>IFERROR(__xludf.DUMMYFUNCTION("""COMPUTED_VALUE"""),"Uncle Sams Cider 2")</f>
        <v>Uncle Sams Cider 2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IFERROR(__xludf.DUMMYFUNCTION("""COMPUTED_VALUE"""),43655.1277618171)</f>
        <v>43655.12776</v>
      </c>
      <c r="D869" s="23">
        <f>IFERROR(__xludf.DUMMYFUNCTION("""COMPUTED_VALUE"""),1.091)</f>
        <v>1.091</v>
      </c>
      <c r="E869" s="24">
        <f>IFERROR(__xludf.DUMMYFUNCTION("""COMPUTED_VALUE"""),70.0)</f>
        <v>70</v>
      </c>
      <c r="F869" s="27" t="str">
        <f>IFERROR(__xludf.DUMMYFUNCTION("""COMPUTED_VALUE"""),"BLACK")</f>
        <v>BLACK</v>
      </c>
      <c r="G869" s="28" t="str">
        <f>IFERROR(__xludf.DUMMYFUNCTION("""COMPUTED_VALUE"""),"Uncle Sams Cider 2")</f>
        <v>Uncle Sams Cider 2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IFERROR(__xludf.DUMMYFUNCTION("""COMPUTED_VALUE"""),43655.1173392592)</f>
        <v>43655.11734</v>
      </c>
      <c r="D870" s="23">
        <f>IFERROR(__xludf.DUMMYFUNCTION("""COMPUTED_VALUE"""),1.09)</f>
        <v>1.09</v>
      </c>
      <c r="E870" s="24">
        <f>IFERROR(__xludf.DUMMYFUNCTION("""COMPUTED_VALUE"""),70.0)</f>
        <v>70</v>
      </c>
      <c r="F870" s="27" t="str">
        <f>IFERROR(__xludf.DUMMYFUNCTION("""COMPUTED_VALUE"""),"BLACK")</f>
        <v>BLACK</v>
      </c>
      <c r="G870" s="28" t="str">
        <f>IFERROR(__xludf.DUMMYFUNCTION("""COMPUTED_VALUE"""),"Uncle Sams Cider 2")</f>
        <v>Uncle Sams Cider 2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IFERROR(__xludf.DUMMYFUNCTION("""COMPUTED_VALUE"""),43655.1069176041)</f>
        <v>43655.10692</v>
      </c>
      <c r="D871" s="23">
        <f>IFERROR(__xludf.DUMMYFUNCTION("""COMPUTED_VALUE"""),1.091)</f>
        <v>1.091</v>
      </c>
      <c r="E871" s="24">
        <f>IFERROR(__xludf.DUMMYFUNCTION("""COMPUTED_VALUE"""),70.0)</f>
        <v>70</v>
      </c>
      <c r="F871" s="27" t="str">
        <f>IFERROR(__xludf.DUMMYFUNCTION("""COMPUTED_VALUE"""),"BLACK")</f>
        <v>BLACK</v>
      </c>
      <c r="G871" s="28" t="str">
        <f>IFERROR(__xludf.DUMMYFUNCTION("""COMPUTED_VALUE"""),"Uncle Sams Cider 2")</f>
        <v>Uncle Sams Cider 2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IFERROR(__xludf.DUMMYFUNCTION("""COMPUTED_VALUE"""),43655.0964977662)</f>
        <v>43655.0965</v>
      </c>
      <c r="D872" s="23">
        <f>IFERROR(__xludf.DUMMYFUNCTION("""COMPUTED_VALUE"""),1.092)</f>
        <v>1.092</v>
      </c>
      <c r="E872" s="24">
        <f>IFERROR(__xludf.DUMMYFUNCTION("""COMPUTED_VALUE"""),71.0)</f>
        <v>71</v>
      </c>
      <c r="F872" s="27" t="str">
        <f>IFERROR(__xludf.DUMMYFUNCTION("""COMPUTED_VALUE"""),"BLACK")</f>
        <v>BLACK</v>
      </c>
      <c r="G872" s="28" t="str">
        <f>IFERROR(__xludf.DUMMYFUNCTION("""COMPUTED_VALUE"""),"Uncle Sams Cider 2")</f>
        <v>Uncle Sams Cider 2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IFERROR(__xludf.DUMMYFUNCTION("""COMPUTED_VALUE"""),43655.0860774189)</f>
        <v>43655.08608</v>
      </c>
      <c r="D873" s="23">
        <f>IFERROR(__xludf.DUMMYFUNCTION("""COMPUTED_VALUE"""),1.09)</f>
        <v>1.09</v>
      </c>
      <c r="E873" s="24">
        <f>IFERROR(__xludf.DUMMYFUNCTION("""COMPUTED_VALUE"""),71.0)</f>
        <v>71</v>
      </c>
      <c r="F873" s="27" t="str">
        <f>IFERROR(__xludf.DUMMYFUNCTION("""COMPUTED_VALUE"""),"BLACK")</f>
        <v>BLACK</v>
      </c>
      <c r="G873" s="28" t="str">
        <f>IFERROR(__xludf.DUMMYFUNCTION("""COMPUTED_VALUE"""),"Uncle Sams Cider 2")</f>
        <v>Uncle Sams Cider 2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IFERROR(__xludf.DUMMYFUNCTION("""COMPUTED_VALUE"""),43655.0756573958)</f>
        <v>43655.07566</v>
      </c>
      <c r="D874" s="23">
        <f>IFERROR(__xludf.DUMMYFUNCTION("""COMPUTED_VALUE"""),1.09)</f>
        <v>1.09</v>
      </c>
      <c r="E874" s="24">
        <f>IFERROR(__xludf.DUMMYFUNCTION("""COMPUTED_VALUE"""),71.0)</f>
        <v>71</v>
      </c>
      <c r="F874" s="27" t="str">
        <f>IFERROR(__xludf.DUMMYFUNCTION("""COMPUTED_VALUE"""),"BLACK")</f>
        <v>BLACK</v>
      </c>
      <c r="G874" s="28" t="str">
        <f>IFERROR(__xludf.DUMMYFUNCTION("""COMPUTED_VALUE"""),"Uncle Sams Cider 2")</f>
        <v>Uncle Sams Cider 2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IFERROR(__xludf.DUMMYFUNCTION("""COMPUTED_VALUE"""),43655.0652358796)</f>
        <v>43655.06524</v>
      </c>
      <c r="D875" s="23">
        <f>IFERROR(__xludf.DUMMYFUNCTION("""COMPUTED_VALUE"""),1.089)</f>
        <v>1.089</v>
      </c>
      <c r="E875" s="24">
        <f>IFERROR(__xludf.DUMMYFUNCTION("""COMPUTED_VALUE"""),71.0)</f>
        <v>71</v>
      </c>
      <c r="F875" s="27" t="str">
        <f>IFERROR(__xludf.DUMMYFUNCTION("""COMPUTED_VALUE"""),"BLACK")</f>
        <v>BLACK</v>
      </c>
      <c r="G875" s="28" t="str">
        <f>IFERROR(__xludf.DUMMYFUNCTION("""COMPUTED_VALUE"""),"Uncle Sams Cider 2")</f>
        <v>Uncle Sams Cider 2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IFERROR(__xludf.DUMMYFUNCTION("""COMPUTED_VALUE"""),43655.0548036111)</f>
        <v>43655.0548</v>
      </c>
      <c r="D876" s="23">
        <f>IFERROR(__xludf.DUMMYFUNCTION("""COMPUTED_VALUE"""),1.089)</f>
        <v>1.089</v>
      </c>
      <c r="E876" s="24">
        <f>IFERROR(__xludf.DUMMYFUNCTION("""COMPUTED_VALUE"""),71.0)</f>
        <v>71</v>
      </c>
      <c r="F876" s="27" t="str">
        <f>IFERROR(__xludf.DUMMYFUNCTION("""COMPUTED_VALUE"""),"BLACK")</f>
        <v>BLACK</v>
      </c>
      <c r="G876" s="28" t="str">
        <f>IFERROR(__xludf.DUMMYFUNCTION("""COMPUTED_VALUE"""),"Uncle Sams Cider 2")</f>
        <v>Uncle Sams Cider 2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IFERROR(__xludf.DUMMYFUNCTION("""COMPUTED_VALUE"""),43655.0443816551)</f>
        <v>43655.04438</v>
      </c>
      <c r="D877" s="23">
        <f>IFERROR(__xludf.DUMMYFUNCTION("""COMPUTED_VALUE"""),1.092)</f>
        <v>1.092</v>
      </c>
      <c r="E877" s="24">
        <f>IFERROR(__xludf.DUMMYFUNCTION("""COMPUTED_VALUE"""),71.0)</f>
        <v>71</v>
      </c>
      <c r="F877" s="27" t="str">
        <f>IFERROR(__xludf.DUMMYFUNCTION("""COMPUTED_VALUE"""),"BLACK")</f>
        <v>BLACK</v>
      </c>
      <c r="G877" s="28" t="str">
        <f>IFERROR(__xludf.DUMMYFUNCTION("""COMPUTED_VALUE"""),"Uncle Sams Cider 2")</f>
        <v>Uncle Sams Cider 2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IFERROR(__xludf.DUMMYFUNCTION("""COMPUTED_VALUE"""),43655.0339607523)</f>
        <v>43655.03396</v>
      </c>
      <c r="D878" s="23">
        <f>IFERROR(__xludf.DUMMYFUNCTION("""COMPUTED_VALUE"""),1.092)</f>
        <v>1.092</v>
      </c>
      <c r="E878" s="24">
        <f>IFERROR(__xludf.DUMMYFUNCTION("""COMPUTED_VALUE"""),71.0)</f>
        <v>71</v>
      </c>
      <c r="F878" s="27" t="str">
        <f>IFERROR(__xludf.DUMMYFUNCTION("""COMPUTED_VALUE"""),"BLACK")</f>
        <v>BLACK</v>
      </c>
      <c r="G878" s="28" t="str">
        <f>IFERROR(__xludf.DUMMYFUNCTION("""COMPUTED_VALUE"""),"Uncle Sams Cider 2")</f>
        <v>Uncle Sams Cider 2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IFERROR(__xludf.DUMMYFUNCTION("""COMPUTED_VALUE"""),43655.0235393518)</f>
        <v>43655.02354</v>
      </c>
      <c r="D879" s="23">
        <f>IFERROR(__xludf.DUMMYFUNCTION("""COMPUTED_VALUE"""),1.092)</f>
        <v>1.092</v>
      </c>
      <c r="E879" s="24">
        <f>IFERROR(__xludf.DUMMYFUNCTION("""COMPUTED_VALUE"""),71.0)</f>
        <v>71</v>
      </c>
      <c r="F879" s="27" t="str">
        <f>IFERROR(__xludf.DUMMYFUNCTION("""COMPUTED_VALUE"""),"BLACK")</f>
        <v>BLACK</v>
      </c>
      <c r="G879" s="28" t="str">
        <f>IFERROR(__xludf.DUMMYFUNCTION("""COMPUTED_VALUE"""),"Uncle Sams Cider 2")</f>
        <v>Uncle Sams Cider 2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IFERROR(__xludf.DUMMYFUNCTION("""COMPUTED_VALUE"""),43655.013119375)</f>
        <v>43655.01312</v>
      </c>
      <c r="D880" s="23">
        <f>IFERROR(__xludf.DUMMYFUNCTION("""COMPUTED_VALUE"""),1.089)</f>
        <v>1.089</v>
      </c>
      <c r="E880" s="24">
        <f>IFERROR(__xludf.DUMMYFUNCTION("""COMPUTED_VALUE"""),71.0)</f>
        <v>71</v>
      </c>
      <c r="F880" s="27" t="str">
        <f>IFERROR(__xludf.DUMMYFUNCTION("""COMPUTED_VALUE"""),"BLACK")</f>
        <v>BLACK</v>
      </c>
      <c r="G880" s="28" t="str">
        <f>IFERROR(__xludf.DUMMYFUNCTION("""COMPUTED_VALUE"""),"Uncle Sams Cider 2")</f>
        <v>Uncle Sams Cider 2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IFERROR(__xludf.DUMMYFUNCTION("""COMPUTED_VALUE"""),43655.0026978819)</f>
        <v>43655.0027</v>
      </c>
      <c r="D881" s="23">
        <f>IFERROR(__xludf.DUMMYFUNCTION("""COMPUTED_VALUE"""),1.091)</f>
        <v>1.091</v>
      </c>
      <c r="E881" s="24">
        <f>IFERROR(__xludf.DUMMYFUNCTION("""COMPUTED_VALUE"""),71.0)</f>
        <v>71</v>
      </c>
      <c r="F881" s="27" t="str">
        <f>IFERROR(__xludf.DUMMYFUNCTION("""COMPUTED_VALUE"""),"BLACK")</f>
        <v>BLACK</v>
      </c>
      <c r="G881" s="28" t="str">
        <f>IFERROR(__xludf.DUMMYFUNCTION("""COMPUTED_VALUE"""),"Uncle Sams Cider 2")</f>
        <v>Uncle Sams Cider 2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IFERROR(__xludf.DUMMYFUNCTION("""COMPUTED_VALUE"""),43654.9922755208)</f>
        <v>43654.99228</v>
      </c>
      <c r="D882" s="23">
        <f>IFERROR(__xludf.DUMMYFUNCTION("""COMPUTED_VALUE"""),1.092)</f>
        <v>1.092</v>
      </c>
      <c r="E882" s="24">
        <f>IFERROR(__xludf.DUMMYFUNCTION("""COMPUTED_VALUE"""),71.0)</f>
        <v>71</v>
      </c>
      <c r="F882" s="27" t="str">
        <f>IFERROR(__xludf.DUMMYFUNCTION("""COMPUTED_VALUE"""),"BLACK")</f>
        <v>BLACK</v>
      </c>
      <c r="G882" s="28" t="str">
        <f>IFERROR(__xludf.DUMMYFUNCTION("""COMPUTED_VALUE"""),"Uncle Sams Cider 2")</f>
        <v>Uncle Sams Cider 2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IFERROR(__xludf.DUMMYFUNCTION("""COMPUTED_VALUE"""),43654.9818555787)</f>
        <v>43654.98186</v>
      </c>
      <c r="D883" s="23">
        <f>IFERROR(__xludf.DUMMYFUNCTION("""COMPUTED_VALUE"""),1.091)</f>
        <v>1.091</v>
      </c>
      <c r="E883" s="24">
        <f>IFERROR(__xludf.DUMMYFUNCTION("""COMPUTED_VALUE"""),71.0)</f>
        <v>71</v>
      </c>
      <c r="F883" s="27" t="str">
        <f>IFERROR(__xludf.DUMMYFUNCTION("""COMPUTED_VALUE"""),"BLACK")</f>
        <v>BLACK</v>
      </c>
      <c r="G883" s="28" t="str">
        <f>IFERROR(__xludf.DUMMYFUNCTION("""COMPUTED_VALUE"""),"Uncle Sams Cider 2")</f>
        <v>Uncle Sams Cider 2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IFERROR(__xludf.DUMMYFUNCTION("""COMPUTED_VALUE"""),43654.9714350115)</f>
        <v>43654.97144</v>
      </c>
      <c r="D884" s="23">
        <f>IFERROR(__xludf.DUMMYFUNCTION("""COMPUTED_VALUE"""),1.093)</f>
        <v>1.093</v>
      </c>
      <c r="E884" s="24">
        <f>IFERROR(__xludf.DUMMYFUNCTION("""COMPUTED_VALUE"""),71.0)</f>
        <v>71</v>
      </c>
      <c r="F884" s="27" t="str">
        <f>IFERROR(__xludf.DUMMYFUNCTION("""COMPUTED_VALUE"""),"BLACK")</f>
        <v>BLACK</v>
      </c>
      <c r="G884" s="28" t="str">
        <f>IFERROR(__xludf.DUMMYFUNCTION("""COMPUTED_VALUE"""),"Uncle Sams Cider 2")</f>
        <v>Uncle Sams Cider 2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IFERROR(__xludf.DUMMYFUNCTION("""COMPUTED_VALUE"""),43654.9610148148)</f>
        <v>43654.96101</v>
      </c>
      <c r="D885" s="23">
        <f>IFERROR(__xludf.DUMMYFUNCTION("""COMPUTED_VALUE"""),1.09)</f>
        <v>1.09</v>
      </c>
      <c r="E885" s="24">
        <f>IFERROR(__xludf.DUMMYFUNCTION("""COMPUTED_VALUE"""),71.0)</f>
        <v>71</v>
      </c>
      <c r="F885" s="27" t="str">
        <f>IFERROR(__xludf.DUMMYFUNCTION("""COMPUTED_VALUE"""),"BLACK")</f>
        <v>BLACK</v>
      </c>
      <c r="G885" s="28" t="str">
        <f>IFERROR(__xludf.DUMMYFUNCTION("""COMPUTED_VALUE"""),"Uncle Sams Cider 2")</f>
        <v>Uncle Sams Cider 2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IFERROR(__xludf.DUMMYFUNCTION("""COMPUTED_VALUE"""),43654.9505937963)</f>
        <v>43654.95059</v>
      </c>
      <c r="D886" s="23">
        <f>IFERROR(__xludf.DUMMYFUNCTION("""COMPUTED_VALUE"""),1.09)</f>
        <v>1.09</v>
      </c>
      <c r="E886" s="24">
        <f>IFERROR(__xludf.DUMMYFUNCTION("""COMPUTED_VALUE"""),71.0)</f>
        <v>71</v>
      </c>
      <c r="F886" s="27" t="str">
        <f>IFERROR(__xludf.DUMMYFUNCTION("""COMPUTED_VALUE"""),"BLACK")</f>
        <v>BLACK</v>
      </c>
      <c r="G886" s="28" t="str">
        <f>IFERROR(__xludf.DUMMYFUNCTION("""COMPUTED_VALUE"""),"Uncle Sams Cider 2")</f>
        <v>Uncle Sams Cider 2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IFERROR(__xludf.DUMMYFUNCTION("""COMPUTED_VALUE"""),43654.9401707523)</f>
        <v>43654.94017</v>
      </c>
      <c r="D887" s="23">
        <f>IFERROR(__xludf.DUMMYFUNCTION("""COMPUTED_VALUE"""),1.093)</f>
        <v>1.093</v>
      </c>
      <c r="E887" s="24">
        <f>IFERROR(__xludf.DUMMYFUNCTION("""COMPUTED_VALUE"""),72.0)</f>
        <v>72</v>
      </c>
      <c r="F887" s="27" t="str">
        <f>IFERROR(__xludf.DUMMYFUNCTION("""COMPUTED_VALUE"""),"BLACK")</f>
        <v>BLACK</v>
      </c>
      <c r="G887" s="28" t="str">
        <f>IFERROR(__xludf.DUMMYFUNCTION("""COMPUTED_VALUE"""),"Uncle Sams Cider 2")</f>
        <v>Uncle Sams Cider 2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IFERROR(__xludf.DUMMYFUNCTION("""COMPUTED_VALUE"""),43654.9297493402)</f>
        <v>43654.92975</v>
      </c>
      <c r="D888" s="23">
        <f>IFERROR(__xludf.DUMMYFUNCTION("""COMPUTED_VALUE"""),1.091)</f>
        <v>1.091</v>
      </c>
      <c r="E888" s="24">
        <f>IFERROR(__xludf.DUMMYFUNCTION("""COMPUTED_VALUE"""),72.0)</f>
        <v>72</v>
      </c>
      <c r="F888" s="27" t="str">
        <f>IFERROR(__xludf.DUMMYFUNCTION("""COMPUTED_VALUE"""),"BLACK")</f>
        <v>BLACK</v>
      </c>
      <c r="G888" s="28" t="str">
        <f>IFERROR(__xludf.DUMMYFUNCTION("""COMPUTED_VALUE"""),"Uncle Sams Cider 2")</f>
        <v>Uncle Sams Cider 2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IFERROR(__xludf.DUMMYFUNCTION("""COMPUTED_VALUE"""),43654.9193259259)</f>
        <v>43654.91933</v>
      </c>
      <c r="D889" s="23">
        <f>IFERROR(__xludf.DUMMYFUNCTION("""COMPUTED_VALUE"""),1.094)</f>
        <v>1.094</v>
      </c>
      <c r="E889" s="24">
        <f>IFERROR(__xludf.DUMMYFUNCTION("""COMPUTED_VALUE"""),72.0)</f>
        <v>72</v>
      </c>
      <c r="F889" s="27" t="str">
        <f>IFERROR(__xludf.DUMMYFUNCTION("""COMPUTED_VALUE"""),"BLACK")</f>
        <v>BLACK</v>
      </c>
      <c r="G889" s="28" t="str">
        <f>IFERROR(__xludf.DUMMYFUNCTION("""COMPUTED_VALUE"""),"Uncle Sams Cider 2")</f>
        <v>Uncle Sams Cider 2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IFERROR(__xludf.DUMMYFUNCTION("""COMPUTED_VALUE"""),43654.9089055208)</f>
        <v>43654.90891</v>
      </c>
      <c r="D890" s="23">
        <f>IFERROR(__xludf.DUMMYFUNCTION("""COMPUTED_VALUE"""),1.091)</f>
        <v>1.091</v>
      </c>
      <c r="E890" s="24">
        <f>IFERROR(__xludf.DUMMYFUNCTION("""COMPUTED_VALUE"""),72.0)</f>
        <v>72</v>
      </c>
      <c r="F890" s="27" t="str">
        <f>IFERROR(__xludf.DUMMYFUNCTION("""COMPUTED_VALUE"""),"BLACK")</f>
        <v>BLACK</v>
      </c>
      <c r="G890" s="28" t="str">
        <f>IFERROR(__xludf.DUMMYFUNCTION("""COMPUTED_VALUE"""),"Uncle Sams Cider 2")</f>
        <v>Uncle Sams Cider 2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IFERROR(__xludf.DUMMYFUNCTION("""COMPUTED_VALUE"""),43654.8984838888)</f>
        <v>43654.89848</v>
      </c>
      <c r="D891" s="23">
        <f>IFERROR(__xludf.DUMMYFUNCTION("""COMPUTED_VALUE"""),1.092)</f>
        <v>1.092</v>
      </c>
      <c r="E891" s="24">
        <f>IFERROR(__xludf.DUMMYFUNCTION("""COMPUTED_VALUE"""),72.0)</f>
        <v>72</v>
      </c>
      <c r="F891" s="27" t="str">
        <f>IFERROR(__xludf.DUMMYFUNCTION("""COMPUTED_VALUE"""),"BLACK")</f>
        <v>BLACK</v>
      </c>
      <c r="G891" s="28" t="str">
        <f>IFERROR(__xludf.DUMMYFUNCTION("""COMPUTED_VALUE"""),"Uncle Sams Cider 2")</f>
        <v>Uncle Sams Cider 2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IFERROR(__xludf.DUMMYFUNCTION("""COMPUTED_VALUE"""),43654.8880648611)</f>
        <v>43654.88806</v>
      </c>
      <c r="D892" s="23">
        <f>IFERROR(__xludf.DUMMYFUNCTION("""COMPUTED_VALUE"""),1.091)</f>
        <v>1.091</v>
      </c>
      <c r="E892" s="24">
        <f>IFERROR(__xludf.DUMMYFUNCTION("""COMPUTED_VALUE"""),72.0)</f>
        <v>72</v>
      </c>
      <c r="F892" s="27" t="str">
        <f>IFERROR(__xludf.DUMMYFUNCTION("""COMPUTED_VALUE"""),"BLACK")</f>
        <v>BLACK</v>
      </c>
      <c r="G892" s="28" t="str">
        <f>IFERROR(__xludf.DUMMYFUNCTION("""COMPUTED_VALUE"""),"Uncle Sams Cider 2")</f>
        <v>Uncle Sams Cider 2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IFERROR(__xludf.DUMMYFUNCTION("""COMPUTED_VALUE"""),43654.8776452083)</f>
        <v>43654.87765</v>
      </c>
      <c r="D893" s="23">
        <f>IFERROR(__xludf.DUMMYFUNCTION("""COMPUTED_VALUE"""),1.092)</f>
        <v>1.092</v>
      </c>
      <c r="E893" s="24">
        <f>IFERROR(__xludf.DUMMYFUNCTION("""COMPUTED_VALUE"""),72.0)</f>
        <v>72</v>
      </c>
      <c r="F893" s="27" t="str">
        <f>IFERROR(__xludf.DUMMYFUNCTION("""COMPUTED_VALUE"""),"BLACK")</f>
        <v>BLACK</v>
      </c>
      <c r="G893" s="28" t="str">
        <f>IFERROR(__xludf.DUMMYFUNCTION("""COMPUTED_VALUE"""),"Uncle Sams Cider 2")</f>
        <v>Uncle Sams Cider 2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IFERROR(__xludf.DUMMYFUNCTION("""COMPUTED_VALUE"""),43654.86722375)</f>
        <v>43654.86722</v>
      </c>
      <c r="D894" s="23">
        <f>IFERROR(__xludf.DUMMYFUNCTION("""COMPUTED_VALUE"""),1.092)</f>
        <v>1.092</v>
      </c>
      <c r="E894" s="24">
        <f>IFERROR(__xludf.DUMMYFUNCTION("""COMPUTED_VALUE"""),72.0)</f>
        <v>72</v>
      </c>
      <c r="F894" s="27" t="str">
        <f>IFERROR(__xludf.DUMMYFUNCTION("""COMPUTED_VALUE"""),"BLACK")</f>
        <v>BLACK</v>
      </c>
      <c r="G894" s="28" t="str">
        <f>IFERROR(__xludf.DUMMYFUNCTION("""COMPUTED_VALUE"""),"Uncle Sams Cider 2")</f>
        <v>Uncle Sams Cider 2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IFERROR(__xludf.DUMMYFUNCTION("""COMPUTED_VALUE"""),43654.8568035069)</f>
        <v>43654.8568</v>
      </c>
      <c r="D895" s="23">
        <f>IFERROR(__xludf.DUMMYFUNCTION("""COMPUTED_VALUE"""),1.092)</f>
        <v>1.092</v>
      </c>
      <c r="E895" s="24">
        <f>IFERROR(__xludf.DUMMYFUNCTION("""COMPUTED_VALUE"""),72.0)</f>
        <v>72</v>
      </c>
      <c r="F895" s="27" t="str">
        <f>IFERROR(__xludf.DUMMYFUNCTION("""COMPUTED_VALUE"""),"BLACK")</f>
        <v>BLACK</v>
      </c>
      <c r="G895" s="28" t="str">
        <f>IFERROR(__xludf.DUMMYFUNCTION("""COMPUTED_VALUE"""),"Uncle Sams Cider 2")</f>
        <v>Uncle Sams Cider 2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IFERROR(__xludf.DUMMYFUNCTION("""COMPUTED_VALUE"""),43654.8463834143)</f>
        <v>43654.84638</v>
      </c>
      <c r="D896" s="23">
        <f>IFERROR(__xludf.DUMMYFUNCTION("""COMPUTED_VALUE"""),1.092)</f>
        <v>1.092</v>
      </c>
      <c r="E896" s="24">
        <f>IFERROR(__xludf.DUMMYFUNCTION("""COMPUTED_VALUE"""),72.0)</f>
        <v>72</v>
      </c>
      <c r="F896" s="27" t="str">
        <f>IFERROR(__xludf.DUMMYFUNCTION("""COMPUTED_VALUE"""),"BLACK")</f>
        <v>BLACK</v>
      </c>
      <c r="G896" s="28" t="str">
        <f>IFERROR(__xludf.DUMMYFUNCTION("""COMPUTED_VALUE"""),"Uncle Sams Cider 2")</f>
        <v>Uncle Sams Cider 2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IFERROR(__xludf.DUMMYFUNCTION("""COMPUTED_VALUE"""),43654.835963206)</f>
        <v>43654.83596</v>
      </c>
      <c r="D897" s="23">
        <f>IFERROR(__xludf.DUMMYFUNCTION("""COMPUTED_VALUE"""),1.092)</f>
        <v>1.092</v>
      </c>
      <c r="E897" s="24">
        <f>IFERROR(__xludf.DUMMYFUNCTION("""COMPUTED_VALUE"""),72.0)</f>
        <v>72</v>
      </c>
      <c r="F897" s="27" t="str">
        <f>IFERROR(__xludf.DUMMYFUNCTION("""COMPUTED_VALUE"""),"BLACK")</f>
        <v>BLACK</v>
      </c>
      <c r="G897" s="28" t="str">
        <f>IFERROR(__xludf.DUMMYFUNCTION("""COMPUTED_VALUE"""),"Uncle Sams Cider 2")</f>
        <v>Uncle Sams Cider 2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IFERROR(__xludf.DUMMYFUNCTION("""COMPUTED_VALUE"""),43654.825542824)</f>
        <v>43654.82554</v>
      </c>
      <c r="D898" s="23">
        <f>IFERROR(__xludf.DUMMYFUNCTION("""COMPUTED_VALUE"""),1.09)</f>
        <v>1.09</v>
      </c>
      <c r="E898" s="24">
        <f>IFERROR(__xludf.DUMMYFUNCTION("""COMPUTED_VALUE"""),72.0)</f>
        <v>72</v>
      </c>
      <c r="F898" s="27" t="str">
        <f>IFERROR(__xludf.DUMMYFUNCTION("""COMPUTED_VALUE"""),"BLACK")</f>
        <v>BLACK</v>
      </c>
      <c r="G898" s="28" t="str">
        <f>IFERROR(__xludf.DUMMYFUNCTION("""COMPUTED_VALUE"""),"Uncle Sams Cider 2")</f>
        <v>Uncle Sams Cider 2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IFERROR(__xludf.DUMMYFUNCTION("""COMPUTED_VALUE"""),43654.81511125)</f>
        <v>43654.81511</v>
      </c>
      <c r="D899" s="23">
        <f>IFERROR(__xludf.DUMMYFUNCTION("""COMPUTED_VALUE"""),1.091)</f>
        <v>1.091</v>
      </c>
      <c r="E899" s="24">
        <f>IFERROR(__xludf.DUMMYFUNCTION("""COMPUTED_VALUE"""),72.0)</f>
        <v>72</v>
      </c>
      <c r="F899" s="27" t="str">
        <f>IFERROR(__xludf.DUMMYFUNCTION("""COMPUTED_VALUE"""),"BLACK")</f>
        <v>BLACK</v>
      </c>
      <c r="G899" s="28" t="str">
        <f>IFERROR(__xludf.DUMMYFUNCTION("""COMPUTED_VALUE"""),"Uncle Sams Cider 2")</f>
        <v>Uncle Sams Cider 2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IFERROR(__xludf.DUMMYFUNCTION("""COMPUTED_VALUE"""),43654.8046925115)</f>
        <v>43654.80469</v>
      </c>
      <c r="D900" s="23">
        <f>IFERROR(__xludf.DUMMYFUNCTION("""COMPUTED_VALUE"""),1.093)</f>
        <v>1.093</v>
      </c>
      <c r="E900" s="24">
        <f>IFERROR(__xludf.DUMMYFUNCTION("""COMPUTED_VALUE"""),72.0)</f>
        <v>72</v>
      </c>
      <c r="F900" s="27" t="str">
        <f>IFERROR(__xludf.DUMMYFUNCTION("""COMPUTED_VALUE"""),"BLACK")</f>
        <v>BLACK</v>
      </c>
      <c r="G900" s="28" t="str">
        <f>IFERROR(__xludf.DUMMYFUNCTION("""COMPUTED_VALUE"""),"Uncle Sams Cider 2")</f>
        <v>Uncle Sams Cider 2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IFERROR(__xludf.DUMMYFUNCTION("""COMPUTED_VALUE"""),43654.7942602199)</f>
        <v>43654.79426</v>
      </c>
      <c r="D901" s="23">
        <f>IFERROR(__xludf.DUMMYFUNCTION("""COMPUTED_VALUE"""),1.092)</f>
        <v>1.092</v>
      </c>
      <c r="E901" s="24">
        <f>IFERROR(__xludf.DUMMYFUNCTION("""COMPUTED_VALUE"""),72.0)</f>
        <v>72</v>
      </c>
      <c r="F901" s="27" t="str">
        <f>IFERROR(__xludf.DUMMYFUNCTION("""COMPUTED_VALUE"""),"BLACK")</f>
        <v>BLACK</v>
      </c>
      <c r="G901" s="28" t="str">
        <f>IFERROR(__xludf.DUMMYFUNCTION("""COMPUTED_VALUE"""),"Uncle Sams Cider 2")</f>
        <v>Uncle Sams Cider 2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IFERROR(__xludf.DUMMYFUNCTION("""COMPUTED_VALUE"""),43654.7838378819)</f>
        <v>43654.78384</v>
      </c>
      <c r="D902" s="23">
        <f>IFERROR(__xludf.DUMMYFUNCTION("""COMPUTED_VALUE"""),1.093)</f>
        <v>1.093</v>
      </c>
      <c r="E902" s="24">
        <f>IFERROR(__xludf.DUMMYFUNCTION("""COMPUTED_VALUE"""),72.0)</f>
        <v>72</v>
      </c>
      <c r="F902" s="27" t="str">
        <f>IFERROR(__xludf.DUMMYFUNCTION("""COMPUTED_VALUE"""),"BLACK")</f>
        <v>BLACK</v>
      </c>
      <c r="G902" s="28" t="str">
        <f>IFERROR(__xludf.DUMMYFUNCTION("""COMPUTED_VALUE"""),"Uncle Sams Cider 2")</f>
        <v>Uncle Sams Cider 2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IFERROR(__xludf.DUMMYFUNCTION("""COMPUTED_VALUE"""),43654.773417743)</f>
        <v>43654.77342</v>
      </c>
      <c r="D903" s="23">
        <f>IFERROR(__xludf.DUMMYFUNCTION("""COMPUTED_VALUE"""),1.093)</f>
        <v>1.093</v>
      </c>
      <c r="E903" s="24">
        <f>IFERROR(__xludf.DUMMYFUNCTION("""COMPUTED_VALUE"""),72.0)</f>
        <v>72</v>
      </c>
      <c r="F903" s="27" t="str">
        <f>IFERROR(__xludf.DUMMYFUNCTION("""COMPUTED_VALUE"""),"BLACK")</f>
        <v>BLACK</v>
      </c>
      <c r="G903" s="28" t="str">
        <f>IFERROR(__xludf.DUMMYFUNCTION("""COMPUTED_VALUE"""),"Uncle Sams Cider 2")</f>
        <v>Uncle Sams Cider 2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IFERROR(__xludf.DUMMYFUNCTION("""COMPUTED_VALUE"""),43654.7629965162)</f>
        <v>43654.763</v>
      </c>
      <c r="D904" s="23">
        <f>IFERROR(__xludf.DUMMYFUNCTION("""COMPUTED_VALUE"""),1.092)</f>
        <v>1.092</v>
      </c>
      <c r="E904" s="24">
        <f>IFERROR(__xludf.DUMMYFUNCTION("""COMPUTED_VALUE"""),72.0)</f>
        <v>72</v>
      </c>
      <c r="F904" s="27" t="str">
        <f>IFERROR(__xludf.DUMMYFUNCTION("""COMPUTED_VALUE"""),"BLACK")</f>
        <v>BLACK</v>
      </c>
      <c r="G904" s="28" t="str">
        <f>IFERROR(__xludf.DUMMYFUNCTION("""COMPUTED_VALUE"""),"Uncle Sams Cider 2")</f>
        <v>Uncle Sams Cider 2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IFERROR(__xludf.DUMMYFUNCTION("""COMPUTED_VALUE"""),43654.7525757638)</f>
        <v>43654.75258</v>
      </c>
      <c r="D905" s="23">
        <f>IFERROR(__xludf.DUMMYFUNCTION("""COMPUTED_VALUE"""),1.093)</f>
        <v>1.093</v>
      </c>
      <c r="E905" s="24">
        <f>IFERROR(__xludf.DUMMYFUNCTION("""COMPUTED_VALUE"""),72.0)</f>
        <v>72</v>
      </c>
      <c r="F905" s="27" t="str">
        <f>IFERROR(__xludf.DUMMYFUNCTION("""COMPUTED_VALUE"""),"BLACK")</f>
        <v>BLACK</v>
      </c>
      <c r="G905" s="28" t="str">
        <f>IFERROR(__xludf.DUMMYFUNCTION("""COMPUTED_VALUE"""),"Uncle Sams Cider 2")</f>
        <v>Uncle Sams Cider 2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IFERROR(__xludf.DUMMYFUNCTION("""COMPUTED_VALUE"""),43654.7421421412)</f>
        <v>43654.74214</v>
      </c>
      <c r="D906" s="23">
        <f>IFERROR(__xludf.DUMMYFUNCTION("""COMPUTED_VALUE"""),1.093)</f>
        <v>1.093</v>
      </c>
      <c r="E906" s="24">
        <f>IFERROR(__xludf.DUMMYFUNCTION("""COMPUTED_VALUE"""),72.0)</f>
        <v>72</v>
      </c>
      <c r="F906" s="27" t="str">
        <f>IFERROR(__xludf.DUMMYFUNCTION("""COMPUTED_VALUE"""),"BLACK")</f>
        <v>BLACK</v>
      </c>
      <c r="G906" s="28" t="str">
        <f>IFERROR(__xludf.DUMMYFUNCTION("""COMPUTED_VALUE"""),"Uncle Sams Cider 2")</f>
        <v>Uncle Sams Cider 2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IFERROR(__xludf.DUMMYFUNCTION("""COMPUTED_VALUE"""),43654.7317208217)</f>
        <v>43654.73172</v>
      </c>
      <c r="D907" s="23">
        <f>IFERROR(__xludf.DUMMYFUNCTION("""COMPUTED_VALUE"""),1.093)</f>
        <v>1.093</v>
      </c>
      <c r="E907" s="24">
        <f>IFERROR(__xludf.DUMMYFUNCTION("""COMPUTED_VALUE"""),72.0)</f>
        <v>72</v>
      </c>
      <c r="F907" s="27" t="str">
        <f>IFERROR(__xludf.DUMMYFUNCTION("""COMPUTED_VALUE"""),"BLACK")</f>
        <v>BLACK</v>
      </c>
      <c r="G907" s="28" t="str">
        <f>IFERROR(__xludf.DUMMYFUNCTION("""COMPUTED_VALUE"""),"Uncle Sams Cider 2")</f>
        <v>Uncle Sams Cider 2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IFERROR(__xludf.DUMMYFUNCTION("""COMPUTED_VALUE"""),43654.7212987499)</f>
        <v>43654.7213</v>
      </c>
      <c r="D908" s="23">
        <f>IFERROR(__xludf.DUMMYFUNCTION("""COMPUTED_VALUE"""),1.093)</f>
        <v>1.093</v>
      </c>
      <c r="E908" s="24">
        <f>IFERROR(__xludf.DUMMYFUNCTION("""COMPUTED_VALUE"""),72.0)</f>
        <v>72</v>
      </c>
      <c r="F908" s="27" t="str">
        <f>IFERROR(__xludf.DUMMYFUNCTION("""COMPUTED_VALUE"""),"BLACK")</f>
        <v>BLACK</v>
      </c>
      <c r="G908" s="28" t="str">
        <f>IFERROR(__xludf.DUMMYFUNCTION("""COMPUTED_VALUE"""),"Uncle Sams Cider 2")</f>
        <v>Uncle Sams Cider 2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IFERROR(__xludf.DUMMYFUNCTION("""COMPUTED_VALUE"""),43654.7108778472)</f>
        <v>43654.71088</v>
      </c>
      <c r="D909" s="23">
        <f>IFERROR(__xludf.DUMMYFUNCTION("""COMPUTED_VALUE"""),1.092)</f>
        <v>1.092</v>
      </c>
      <c r="E909" s="24">
        <f>IFERROR(__xludf.DUMMYFUNCTION("""COMPUTED_VALUE"""),72.0)</f>
        <v>72</v>
      </c>
      <c r="F909" s="27" t="str">
        <f>IFERROR(__xludf.DUMMYFUNCTION("""COMPUTED_VALUE"""),"BLACK")</f>
        <v>BLACK</v>
      </c>
      <c r="G909" s="28" t="str">
        <f>IFERROR(__xludf.DUMMYFUNCTION("""COMPUTED_VALUE"""),"Uncle Sams Cider 2")</f>
        <v>Uncle Sams Cider 2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IFERROR(__xludf.DUMMYFUNCTION("""COMPUTED_VALUE"""),43654.7004437268)</f>
        <v>43654.70044</v>
      </c>
      <c r="D910" s="23">
        <f>IFERROR(__xludf.DUMMYFUNCTION("""COMPUTED_VALUE"""),1.091)</f>
        <v>1.091</v>
      </c>
      <c r="E910" s="24">
        <f>IFERROR(__xludf.DUMMYFUNCTION("""COMPUTED_VALUE"""),72.0)</f>
        <v>72</v>
      </c>
      <c r="F910" s="27" t="str">
        <f>IFERROR(__xludf.DUMMYFUNCTION("""COMPUTED_VALUE"""),"BLACK")</f>
        <v>BLACK</v>
      </c>
      <c r="G910" s="28" t="str">
        <f>IFERROR(__xludf.DUMMYFUNCTION("""COMPUTED_VALUE"""),"Uncle Sams Cider 2")</f>
        <v>Uncle Sams Cider 2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IFERROR(__xludf.DUMMYFUNCTION("""COMPUTED_VALUE"""),43654.6900119328)</f>
        <v>43654.69001</v>
      </c>
      <c r="D911" s="23">
        <f>IFERROR(__xludf.DUMMYFUNCTION("""COMPUTED_VALUE"""),1.093)</f>
        <v>1.093</v>
      </c>
      <c r="E911" s="24">
        <f>IFERROR(__xludf.DUMMYFUNCTION("""COMPUTED_VALUE"""),72.0)</f>
        <v>72</v>
      </c>
      <c r="F911" s="27" t="str">
        <f>IFERROR(__xludf.DUMMYFUNCTION("""COMPUTED_VALUE"""),"BLACK")</f>
        <v>BLACK</v>
      </c>
      <c r="G911" s="28" t="str">
        <f>IFERROR(__xludf.DUMMYFUNCTION("""COMPUTED_VALUE"""),"Uncle Sams Cider 2")</f>
        <v>Uncle Sams Cider 2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IFERROR(__xludf.DUMMYFUNCTION("""COMPUTED_VALUE"""),43654.6795906481)</f>
        <v>43654.67959</v>
      </c>
      <c r="D912" s="23">
        <f>IFERROR(__xludf.DUMMYFUNCTION("""COMPUTED_VALUE"""),1.094)</f>
        <v>1.094</v>
      </c>
      <c r="E912" s="24">
        <f>IFERROR(__xludf.DUMMYFUNCTION("""COMPUTED_VALUE"""),72.0)</f>
        <v>72</v>
      </c>
      <c r="F912" s="27" t="str">
        <f>IFERROR(__xludf.DUMMYFUNCTION("""COMPUTED_VALUE"""),"BLACK")</f>
        <v>BLACK</v>
      </c>
      <c r="G912" s="28" t="str">
        <f>IFERROR(__xludf.DUMMYFUNCTION("""COMPUTED_VALUE"""),"Uncle Sams Cider 2")</f>
        <v>Uncle Sams Cider 2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IFERROR(__xludf.DUMMYFUNCTION("""COMPUTED_VALUE"""),43654.6691685648)</f>
        <v>43654.66917</v>
      </c>
      <c r="D913" s="23">
        <f>IFERROR(__xludf.DUMMYFUNCTION("""COMPUTED_VALUE"""),1.094)</f>
        <v>1.094</v>
      </c>
      <c r="E913" s="24">
        <f>IFERROR(__xludf.DUMMYFUNCTION("""COMPUTED_VALUE"""),72.0)</f>
        <v>72</v>
      </c>
      <c r="F913" s="27" t="str">
        <f>IFERROR(__xludf.DUMMYFUNCTION("""COMPUTED_VALUE"""),"BLACK")</f>
        <v>BLACK</v>
      </c>
      <c r="G913" s="28" t="str">
        <f>IFERROR(__xludf.DUMMYFUNCTION("""COMPUTED_VALUE"""),"Uncle Sams Cider 2")</f>
        <v>Uncle Sams Cider 2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IFERROR(__xludf.DUMMYFUNCTION("""COMPUTED_VALUE"""),43654.6587463078)</f>
        <v>43654.65875</v>
      </c>
      <c r="D914" s="23">
        <f>IFERROR(__xludf.DUMMYFUNCTION("""COMPUTED_VALUE"""),1.094)</f>
        <v>1.094</v>
      </c>
      <c r="E914" s="24">
        <f>IFERROR(__xludf.DUMMYFUNCTION("""COMPUTED_VALUE"""),72.0)</f>
        <v>72</v>
      </c>
      <c r="F914" s="27" t="str">
        <f>IFERROR(__xludf.DUMMYFUNCTION("""COMPUTED_VALUE"""),"BLACK")</f>
        <v>BLACK</v>
      </c>
      <c r="G914" s="28" t="str">
        <f>IFERROR(__xludf.DUMMYFUNCTION("""COMPUTED_VALUE"""),"Uncle Sams Cider 2")</f>
        <v>Uncle Sams Cider 2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IFERROR(__xludf.DUMMYFUNCTION("""COMPUTED_VALUE"""),43654.6483249189)</f>
        <v>43654.64832</v>
      </c>
      <c r="D915" s="23">
        <f>IFERROR(__xludf.DUMMYFUNCTION("""COMPUTED_VALUE"""),1.091)</f>
        <v>1.091</v>
      </c>
      <c r="E915" s="24">
        <f>IFERROR(__xludf.DUMMYFUNCTION("""COMPUTED_VALUE"""),72.0)</f>
        <v>72</v>
      </c>
      <c r="F915" s="27" t="str">
        <f>IFERROR(__xludf.DUMMYFUNCTION("""COMPUTED_VALUE"""),"BLACK")</f>
        <v>BLACK</v>
      </c>
      <c r="G915" s="28" t="str">
        <f>IFERROR(__xludf.DUMMYFUNCTION("""COMPUTED_VALUE"""),"Uncle Sams Cider 2")</f>
        <v>Uncle Sams Cider 2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IFERROR(__xludf.DUMMYFUNCTION("""COMPUTED_VALUE"""),43654.6378831365)</f>
        <v>43654.63788</v>
      </c>
      <c r="D916" s="23">
        <f>IFERROR(__xludf.DUMMYFUNCTION("""COMPUTED_VALUE"""),1.093)</f>
        <v>1.093</v>
      </c>
      <c r="E916" s="24">
        <f>IFERROR(__xludf.DUMMYFUNCTION("""COMPUTED_VALUE"""),72.0)</f>
        <v>72</v>
      </c>
      <c r="F916" s="27" t="str">
        <f>IFERROR(__xludf.DUMMYFUNCTION("""COMPUTED_VALUE"""),"BLACK")</f>
        <v>BLACK</v>
      </c>
      <c r="G916" s="28" t="str">
        <f>IFERROR(__xludf.DUMMYFUNCTION("""COMPUTED_VALUE"""),"Uncle Sams Cider 2")</f>
        <v>Uncle Sams Cider 2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IFERROR(__xludf.DUMMYFUNCTION("""COMPUTED_VALUE"""),43654.6274629976)</f>
        <v>43654.62746</v>
      </c>
      <c r="D917" s="23">
        <f>IFERROR(__xludf.DUMMYFUNCTION("""COMPUTED_VALUE"""),1.093)</f>
        <v>1.093</v>
      </c>
      <c r="E917" s="24">
        <f>IFERROR(__xludf.DUMMYFUNCTION("""COMPUTED_VALUE"""),72.0)</f>
        <v>72</v>
      </c>
      <c r="F917" s="27" t="str">
        <f>IFERROR(__xludf.DUMMYFUNCTION("""COMPUTED_VALUE"""),"BLACK")</f>
        <v>BLACK</v>
      </c>
      <c r="G917" s="28" t="str">
        <f>IFERROR(__xludf.DUMMYFUNCTION("""COMPUTED_VALUE"""),"Uncle Sams Cider 2")</f>
        <v>Uncle Sams Cider 2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IFERROR(__xludf.DUMMYFUNCTION("""COMPUTED_VALUE"""),43654.6170407754)</f>
        <v>43654.61704</v>
      </c>
      <c r="D918" s="23">
        <f>IFERROR(__xludf.DUMMYFUNCTION("""COMPUTED_VALUE"""),1.094)</f>
        <v>1.094</v>
      </c>
      <c r="E918" s="24">
        <f>IFERROR(__xludf.DUMMYFUNCTION("""COMPUTED_VALUE"""),72.0)</f>
        <v>72</v>
      </c>
      <c r="F918" s="27" t="str">
        <f>IFERROR(__xludf.DUMMYFUNCTION("""COMPUTED_VALUE"""),"BLACK")</f>
        <v>BLACK</v>
      </c>
      <c r="G918" s="28" t="str">
        <f>IFERROR(__xludf.DUMMYFUNCTION("""COMPUTED_VALUE"""),"Uncle Sams Cider 2")</f>
        <v>Uncle Sams Cider 2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IFERROR(__xludf.DUMMYFUNCTION("""COMPUTED_VALUE"""),43654.6066199189)</f>
        <v>43654.60662</v>
      </c>
      <c r="D919" s="23">
        <f>IFERROR(__xludf.DUMMYFUNCTION("""COMPUTED_VALUE"""),1.094)</f>
        <v>1.094</v>
      </c>
      <c r="E919" s="24">
        <f>IFERROR(__xludf.DUMMYFUNCTION("""COMPUTED_VALUE"""),72.0)</f>
        <v>72</v>
      </c>
      <c r="F919" s="27" t="str">
        <f>IFERROR(__xludf.DUMMYFUNCTION("""COMPUTED_VALUE"""),"BLACK")</f>
        <v>BLACK</v>
      </c>
      <c r="G919" s="28" t="str">
        <f>IFERROR(__xludf.DUMMYFUNCTION("""COMPUTED_VALUE"""),"Uncle Sams Cider 2")</f>
        <v>Uncle Sams Cider 2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IFERROR(__xludf.DUMMYFUNCTION("""COMPUTED_VALUE"""),43654.5961962384)</f>
        <v>43654.5962</v>
      </c>
      <c r="D920" s="23">
        <f>IFERROR(__xludf.DUMMYFUNCTION("""COMPUTED_VALUE"""),1.093)</f>
        <v>1.093</v>
      </c>
      <c r="E920" s="24">
        <f>IFERROR(__xludf.DUMMYFUNCTION("""COMPUTED_VALUE"""),72.0)</f>
        <v>72</v>
      </c>
      <c r="F920" s="27" t="str">
        <f>IFERROR(__xludf.DUMMYFUNCTION("""COMPUTED_VALUE"""),"BLACK")</f>
        <v>BLACK</v>
      </c>
      <c r="G920" s="28" t="str">
        <f>IFERROR(__xludf.DUMMYFUNCTION("""COMPUTED_VALUE"""),"Uncle Sams Cider 2")</f>
        <v>Uncle Sams Cider 2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IFERROR(__xludf.DUMMYFUNCTION("""COMPUTED_VALUE"""),43654.5857766898)</f>
        <v>43654.58578</v>
      </c>
      <c r="D921" s="23">
        <f>IFERROR(__xludf.DUMMYFUNCTION("""COMPUTED_VALUE"""),1.094)</f>
        <v>1.094</v>
      </c>
      <c r="E921" s="24">
        <f>IFERROR(__xludf.DUMMYFUNCTION("""COMPUTED_VALUE"""),72.0)</f>
        <v>72</v>
      </c>
      <c r="F921" s="27" t="str">
        <f>IFERROR(__xludf.DUMMYFUNCTION("""COMPUTED_VALUE"""),"BLACK")</f>
        <v>BLACK</v>
      </c>
      <c r="G921" s="28" t="str">
        <f>IFERROR(__xludf.DUMMYFUNCTION("""COMPUTED_VALUE"""),"Uncle Sams Cider 2")</f>
        <v>Uncle Sams Cider 2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IFERROR(__xludf.DUMMYFUNCTION("""COMPUTED_VALUE"""),43654.5753552893)</f>
        <v>43654.57536</v>
      </c>
      <c r="D922" s="23">
        <f>IFERROR(__xludf.DUMMYFUNCTION("""COMPUTED_VALUE"""),1.094)</f>
        <v>1.094</v>
      </c>
      <c r="E922" s="24">
        <f>IFERROR(__xludf.DUMMYFUNCTION("""COMPUTED_VALUE"""),72.0)</f>
        <v>72</v>
      </c>
      <c r="F922" s="27" t="str">
        <f>IFERROR(__xludf.DUMMYFUNCTION("""COMPUTED_VALUE"""),"BLACK")</f>
        <v>BLACK</v>
      </c>
      <c r="G922" s="28" t="str">
        <f>IFERROR(__xludf.DUMMYFUNCTION("""COMPUTED_VALUE"""),"Uncle Sams Cider 2")</f>
        <v>Uncle Sams Cider 2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IFERROR(__xludf.DUMMYFUNCTION("""COMPUTED_VALUE"""),43654.5649347916)</f>
        <v>43654.56493</v>
      </c>
      <c r="D923" s="23">
        <f>IFERROR(__xludf.DUMMYFUNCTION("""COMPUTED_VALUE"""),1.094)</f>
        <v>1.094</v>
      </c>
      <c r="E923" s="24">
        <f>IFERROR(__xludf.DUMMYFUNCTION("""COMPUTED_VALUE"""),72.0)</f>
        <v>72</v>
      </c>
      <c r="F923" s="27" t="str">
        <f>IFERROR(__xludf.DUMMYFUNCTION("""COMPUTED_VALUE"""),"BLACK")</f>
        <v>BLACK</v>
      </c>
      <c r="G923" s="28" t="str">
        <f>IFERROR(__xludf.DUMMYFUNCTION("""COMPUTED_VALUE"""),"Uncle Sams Cider 2")</f>
        <v>Uncle Sams Cider 2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IFERROR(__xludf.DUMMYFUNCTION("""COMPUTED_VALUE"""),43654.5545012847)</f>
        <v>43654.5545</v>
      </c>
      <c r="D924" s="23">
        <f>IFERROR(__xludf.DUMMYFUNCTION("""COMPUTED_VALUE"""),1.093)</f>
        <v>1.093</v>
      </c>
      <c r="E924" s="24">
        <f>IFERROR(__xludf.DUMMYFUNCTION("""COMPUTED_VALUE"""),72.0)</f>
        <v>72</v>
      </c>
      <c r="F924" s="27" t="str">
        <f>IFERROR(__xludf.DUMMYFUNCTION("""COMPUTED_VALUE"""),"BLACK")</f>
        <v>BLACK</v>
      </c>
      <c r="G924" s="28" t="str">
        <f>IFERROR(__xludf.DUMMYFUNCTION("""COMPUTED_VALUE"""),"Uncle Sams Cider 2")</f>
        <v>Uncle Sams Cider 2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IFERROR(__xludf.DUMMYFUNCTION("""COMPUTED_VALUE"""),43654.5440785185)</f>
        <v>43654.54408</v>
      </c>
      <c r="D925" s="23">
        <f>IFERROR(__xludf.DUMMYFUNCTION("""COMPUTED_VALUE"""),1.095)</f>
        <v>1.095</v>
      </c>
      <c r="E925" s="24">
        <f>IFERROR(__xludf.DUMMYFUNCTION("""COMPUTED_VALUE"""),72.0)</f>
        <v>72</v>
      </c>
      <c r="F925" s="27" t="str">
        <f>IFERROR(__xludf.DUMMYFUNCTION("""COMPUTED_VALUE"""),"BLACK")</f>
        <v>BLACK</v>
      </c>
      <c r="G925" s="28" t="str">
        <f>IFERROR(__xludf.DUMMYFUNCTION("""COMPUTED_VALUE"""),"Uncle Sams Cider 2")</f>
        <v>Uncle Sams Cider 2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IFERROR(__xludf.DUMMYFUNCTION("""COMPUTED_VALUE"""),43654.5336572106)</f>
        <v>43654.53366</v>
      </c>
      <c r="D926" s="23">
        <f>IFERROR(__xludf.DUMMYFUNCTION("""COMPUTED_VALUE"""),1.095)</f>
        <v>1.095</v>
      </c>
      <c r="E926" s="24">
        <f>IFERROR(__xludf.DUMMYFUNCTION("""COMPUTED_VALUE"""),72.0)</f>
        <v>72</v>
      </c>
      <c r="F926" s="27" t="str">
        <f>IFERROR(__xludf.DUMMYFUNCTION("""COMPUTED_VALUE"""),"BLACK")</f>
        <v>BLACK</v>
      </c>
      <c r="G926" s="28" t="str">
        <f>IFERROR(__xludf.DUMMYFUNCTION("""COMPUTED_VALUE"""),"Uncle Sams Cider 2")</f>
        <v>Uncle Sams Cider 2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IFERROR(__xludf.DUMMYFUNCTION("""COMPUTED_VALUE"""),43654.5232378703)</f>
        <v>43654.52324</v>
      </c>
      <c r="D927" s="23">
        <f>IFERROR(__xludf.DUMMYFUNCTION("""COMPUTED_VALUE"""),1.094)</f>
        <v>1.094</v>
      </c>
      <c r="E927" s="24">
        <f>IFERROR(__xludf.DUMMYFUNCTION("""COMPUTED_VALUE"""),72.0)</f>
        <v>72</v>
      </c>
      <c r="F927" s="27" t="str">
        <f>IFERROR(__xludf.DUMMYFUNCTION("""COMPUTED_VALUE"""),"BLACK")</f>
        <v>BLACK</v>
      </c>
      <c r="G927" s="28" t="str">
        <f>IFERROR(__xludf.DUMMYFUNCTION("""COMPUTED_VALUE"""),"Uncle Sams Cider 2")</f>
        <v>Uncle Sams Cider 2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IFERROR(__xludf.DUMMYFUNCTION("""COMPUTED_VALUE"""),43654.5128165972)</f>
        <v>43654.51282</v>
      </c>
      <c r="D928" s="23">
        <f>IFERROR(__xludf.DUMMYFUNCTION("""COMPUTED_VALUE"""),1.094)</f>
        <v>1.094</v>
      </c>
      <c r="E928" s="24">
        <f>IFERROR(__xludf.DUMMYFUNCTION("""COMPUTED_VALUE"""),72.0)</f>
        <v>72</v>
      </c>
      <c r="F928" s="27" t="str">
        <f>IFERROR(__xludf.DUMMYFUNCTION("""COMPUTED_VALUE"""),"BLACK")</f>
        <v>BLACK</v>
      </c>
      <c r="G928" s="28" t="str">
        <f>IFERROR(__xludf.DUMMYFUNCTION("""COMPUTED_VALUE"""),"Uncle Sams Cider 2")</f>
        <v>Uncle Sams Cider 2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IFERROR(__xludf.DUMMYFUNCTION("""COMPUTED_VALUE"""),43654.5023952893)</f>
        <v>43654.5024</v>
      </c>
      <c r="D929" s="23">
        <f>IFERROR(__xludf.DUMMYFUNCTION("""COMPUTED_VALUE"""),1.094)</f>
        <v>1.094</v>
      </c>
      <c r="E929" s="24">
        <f>IFERROR(__xludf.DUMMYFUNCTION("""COMPUTED_VALUE"""),72.0)</f>
        <v>72</v>
      </c>
      <c r="F929" s="27" t="str">
        <f>IFERROR(__xludf.DUMMYFUNCTION("""COMPUTED_VALUE"""),"BLACK")</f>
        <v>BLACK</v>
      </c>
      <c r="G929" s="28" t="str">
        <f>IFERROR(__xludf.DUMMYFUNCTION("""COMPUTED_VALUE"""),"Uncle Sams Cider 2")</f>
        <v>Uncle Sams Cider 2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IFERROR(__xludf.DUMMYFUNCTION("""COMPUTED_VALUE"""),43654.4919725463)</f>
        <v>43654.49197</v>
      </c>
      <c r="D930" s="23">
        <f>IFERROR(__xludf.DUMMYFUNCTION("""COMPUTED_VALUE"""),1.094)</f>
        <v>1.094</v>
      </c>
      <c r="E930" s="24">
        <f>IFERROR(__xludf.DUMMYFUNCTION("""COMPUTED_VALUE"""),72.0)</f>
        <v>72</v>
      </c>
      <c r="F930" s="27" t="str">
        <f>IFERROR(__xludf.DUMMYFUNCTION("""COMPUTED_VALUE"""),"BLACK")</f>
        <v>BLACK</v>
      </c>
      <c r="G930" s="28" t="str">
        <f>IFERROR(__xludf.DUMMYFUNCTION("""COMPUTED_VALUE"""),"Uncle Sams Cider 2")</f>
        <v>Uncle Sams Cider 2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IFERROR(__xludf.DUMMYFUNCTION("""COMPUTED_VALUE"""),43654.4815521412)</f>
        <v>43654.48155</v>
      </c>
      <c r="D931" s="23">
        <f>IFERROR(__xludf.DUMMYFUNCTION("""COMPUTED_VALUE"""),1.093)</f>
        <v>1.093</v>
      </c>
      <c r="E931" s="24">
        <f>IFERROR(__xludf.DUMMYFUNCTION("""COMPUTED_VALUE"""),72.0)</f>
        <v>72</v>
      </c>
      <c r="F931" s="27" t="str">
        <f>IFERROR(__xludf.DUMMYFUNCTION("""COMPUTED_VALUE"""),"BLACK")</f>
        <v>BLACK</v>
      </c>
      <c r="G931" s="28" t="str">
        <f>IFERROR(__xludf.DUMMYFUNCTION("""COMPUTED_VALUE"""),"Uncle Sams Cider 2")</f>
        <v>Uncle Sams Cider 2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IFERROR(__xludf.DUMMYFUNCTION("""COMPUTED_VALUE"""),43654.4711305439)</f>
        <v>43654.47113</v>
      </c>
      <c r="D932" s="23">
        <f>IFERROR(__xludf.DUMMYFUNCTION("""COMPUTED_VALUE"""),1.094)</f>
        <v>1.094</v>
      </c>
      <c r="E932" s="24">
        <f>IFERROR(__xludf.DUMMYFUNCTION("""COMPUTED_VALUE"""),72.0)</f>
        <v>72</v>
      </c>
      <c r="F932" s="27" t="str">
        <f>IFERROR(__xludf.DUMMYFUNCTION("""COMPUTED_VALUE"""),"BLACK")</f>
        <v>BLACK</v>
      </c>
      <c r="G932" s="28" t="str">
        <f>IFERROR(__xludf.DUMMYFUNCTION("""COMPUTED_VALUE"""),"Uncle Sams Cider 2")</f>
        <v>Uncle Sams Cider 2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IFERROR(__xludf.DUMMYFUNCTION("""COMPUTED_VALUE"""),43654.4607097916)</f>
        <v>43654.46071</v>
      </c>
      <c r="D933" s="23">
        <f>IFERROR(__xludf.DUMMYFUNCTION("""COMPUTED_VALUE"""),1.095)</f>
        <v>1.095</v>
      </c>
      <c r="E933" s="24">
        <f>IFERROR(__xludf.DUMMYFUNCTION("""COMPUTED_VALUE"""),72.0)</f>
        <v>72</v>
      </c>
      <c r="F933" s="27" t="str">
        <f>IFERROR(__xludf.DUMMYFUNCTION("""COMPUTED_VALUE"""),"BLACK")</f>
        <v>BLACK</v>
      </c>
      <c r="G933" s="28" t="str">
        <f>IFERROR(__xludf.DUMMYFUNCTION("""COMPUTED_VALUE"""),"Uncle Sams Cider 2")</f>
        <v>Uncle Sams Cider 2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IFERROR(__xludf.DUMMYFUNCTION("""COMPUTED_VALUE"""),43654.4502904282)</f>
        <v>43654.45029</v>
      </c>
      <c r="D934" s="23">
        <f>IFERROR(__xludf.DUMMYFUNCTION("""COMPUTED_VALUE"""),1.094)</f>
        <v>1.094</v>
      </c>
      <c r="E934" s="24">
        <f>IFERROR(__xludf.DUMMYFUNCTION("""COMPUTED_VALUE"""),72.0)</f>
        <v>72</v>
      </c>
      <c r="F934" s="27" t="str">
        <f>IFERROR(__xludf.DUMMYFUNCTION("""COMPUTED_VALUE"""),"BLACK")</f>
        <v>BLACK</v>
      </c>
      <c r="G934" s="28" t="str">
        <f>IFERROR(__xludf.DUMMYFUNCTION("""COMPUTED_VALUE"""),"Uncle Sams Cider 2")</f>
        <v>Uncle Sams Cider 2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IFERROR(__xludf.DUMMYFUNCTION("""COMPUTED_VALUE"""),43654.4398679629)</f>
        <v>43654.43987</v>
      </c>
      <c r="D935" s="23">
        <f>IFERROR(__xludf.DUMMYFUNCTION("""COMPUTED_VALUE"""),1.094)</f>
        <v>1.094</v>
      </c>
      <c r="E935" s="24">
        <f>IFERROR(__xludf.DUMMYFUNCTION("""COMPUTED_VALUE"""),72.0)</f>
        <v>72</v>
      </c>
      <c r="F935" s="27" t="str">
        <f>IFERROR(__xludf.DUMMYFUNCTION("""COMPUTED_VALUE"""),"BLACK")</f>
        <v>BLACK</v>
      </c>
      <c r="G935" s="28" t="str">
        <f>IFERROR(__xludf.DUMMYFUNCTION("""COMPUTED_VALUE"""),"Uncle Sams Cider 2")</f>
        <v>Uncle Sams Cider 2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IFERROR(__xludf.DUMMYFUNCTION("""COMPUTED_VALUE"""),43654.429446655)</f>
        <v>43654.42945</v>
      </c>
      <c r="D936" s="23">
        <f>IFERROR(__xludf.DUMMYFUNCTION("""COMPUTED_VALUE"""),1.095)</f>
        <v>1.095</v>
      </c>
      <c r="E936" s="24">
        <f>IFERROR(__xludf.DUMMYFUNCTION("""COMPUTED_VALUE"""),72.0)</f>
        <v>72</v>
      </c>
      <c r="F936" s="27" t="str">
        <f>IFERROR(__xludf.DUMMYFUNCTION("""COMPUTED_VALUE"""),"BLACK")</f>
        <v>BLACK</v>
      </c>
      <c r="G936" s="28" t="str">
        <f>IFERROR(__xludf.DUMMYFUNCTION("""COMPUTED_VALUE"""),"Uncle Sams Cider 2")</f>
        <v>Uncle Sams Cider 2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IFERROR(__xludf.DUMMYFUNCTION("""COMPUTED_VALUE"""),43654.4190253703)</f>
        <v>43654.41903</v>
      </c>
      <c r="D937" s="23">
        <f>IFERROR(__xludf.DUMMYFUNCTION("""COMPUTED_VALUE"""),1.094)</f>
        <v>1.094</v>
      </c>
      <c r="E937" s="24">
        <f>IFERROR(__xludf.DUMMYFUNCTION("""COMPUTED_VALUE"""),72.0)</f>
        <v>72</v>
      </c>
      <c r="F937" s="27" t="str">
        <f>IFERROR(__xludf.DUMMYFUNCTION("""COMPUTED_VALUE"""),"BLACK")</f>
        <v>BLACK</v>
      </c>
      <c r="G937" s="28" t="str">
        <f>IFERROR(__xludf.DUMMYFUNCTION("""COMPUTED_VALUE"""),"Uncle Sams Cider 2")</f>
        <v>Uncle Sams Cider 2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IFERROR(__xludf.DUMMYFUNCTION("""COMPUTED_VALUE"""),43654.4086051157)</f>
        <v>43654.40861</v>
      </c>
      <c r="D938" s="23">
        <f>IFERROR(__xludf.DUMMYFUNCTION("""COMPUTED_VALUE"""),1.094)</f>
        <v>1.094</v>
      </c>
      <c r="E938" s="24">
        <f>IFERROR(__xludf.DUMMYFUNCTION("""COMPUTED_VALUE"""),72.0)</f>
        <v>72</v>
      </c>
      <c r="F938" s="27" t="str">
        <f>IFERROR(__xludf.DUMMYFUNCTION("""COMPUTED_VALUE"""),"BLACK")</f>
        <v>BLACK</v>
      </c>
      <c r="G938" s="28" t="str">
        <f>IFERROR(__xludf.DUMMYFUNCTION("""COMPUTED_VALUE"""),"Uncle Sams Cider 2")</f>
        <v>Uncle Sams Cider 2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IFERROR(__xludf.DUMMYFUNCTION("""COMPUTED_VALUE"""),43654.3981821759)</f>
        <v>43654.39818</v>
      </c>
      <c r="D939" s="23">
        <f>IFERROR(__xludf.DUMMYFUNCTION("""COMPUTED_VALUE"""),1.095)</f>
        <v>1.095</v>
      </c>
      <c r="E939" s="24">
        <f>IFERROR(__xludf.DUMMYFUNCTION("""COMPUTED_VALUE"""),72.0)</f>
        <v>72</v>
      </c>
      <c r="F939" s="27" t="str">
        <f>IFERROR(__xludf.DUMMYFUNCTION("""COMPUTED_VALUE"""),"BLACK")</f>
        <v>BLACK</v>
      </c>
      <c r="G939" s="28" t="str">
        <f>IFERROR(__xludf.DUMMYFUNCTION("""COMPUTED_VALUE"""),"Uncle Sams Cider 2")</f>
        <v>Uncle Sams Cider 2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IFERROR(__xludf.DUMMYFUNCTION("""COMPUTED_VALUE"""),43654.3877618287)</f>
        <v>43654.38776</v>
      </c>
      <c r="D940" s="23">
        <f>IFERROR(__xludf.DUMMYFUNCTION("""COMPUTED_VALUE"""),1.094)</f>
        <v>1.094</v>
      </c>
      <c r="E940" s="24">
        <f>IFERROR(__xludf.DUMMYFUNCTION("""COMPUTED_VALUE"""),72.0)</f>
        <v>72</v>
      </c>
      <c r="F940" s="27" t="str">
        <f>IFERROR(__xludf.DUMMYFUNCTION("""COMPUTED_VALUE"""),"BLACK")</f>
        <v>BLACK</v>
      </c>
      <c r="G940" s="28" t="str">
        <f>IFERROR(__xludf.DUMMYFUNCTION("""COMPUTED_VALUE"""),"Uncle Sams Cider 2")</f>
        <v>Uncle Sams Cider 2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IFERROR(__xludf.DUMMYFUNCTION("""COMPUTED_VALUE"""),43654.3773406134)</f>
        <v>43654.37734</v>
      </c>
      <c r="D941" s="23">
        <f>IFERROR(__xludf.DUMMYFUNCTION("""COMPUTED_VALUE"""),1.094)</f>
        <v>1.094</v>
      </c>
      <c r="E941" s="24">
        <f>IFERROR(__xludf.DUMMYFUNCTION("""COMPUTED_VALUE"""),72.0)</f>
        <v>72</v>
      </c>
      <c r="F941" s="27" t="str">
        <f>IFERROR(__xludf.DUMMYFUNCTION("""COMPUTED_VALUE"""),"BLACK")</f>
        <v>BLACK</v>
      </c>
      <c r="G941" s="28" t="str">
        <f>IFERROR(__xludf.DUMMYFUNCTION("""COMPUTED_VALUE"""),"Uncle Sams Cider 2")</f>
        <v>Uncle Sams Cider 2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IFERROR(__xludf.DUMMYFUNCTION("""COMPUTED_VALUE"""),43654.36691978)</f>
        <v>43654.36692</v>
      </c>
      <c r="D942" s="23">
        <f>IFERROR(__xludf.DUMMYFUNCTION("""COMPUTED_VALUE"""),1.094)</f>
        <v>1.094</v>
      </c>
      <c r="E942" s="24">
        <f>IFERROR(__xludf.DUMMYFUNCTION("""COMPUTED_VALUE"""),72.0)</f>
        <v>72</v>
      </c>
      <c r="F942" s="27" t="str">
        <f>IFERROR(__xludf.DUMMYFUNCTION("""COMPUTED_VALUE"""),"BLACK")</f>
        <v>BLACK</v>
      </c>
      <c r="G942" s="28" t="str">
        <f>IFERROR(__xludf.DUMMYFUNCTION("""COMPUTED_VALUE"""),"Uncle Sams Cider 2")</f>
        <v>Uncle Sams Cider 2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IFERROR(__xludf.DUMMYFUNCTION("""COMPUTED_VALUE"""),43654.3564865624)</f>
        <v>43654.35649</v>
      </c>
      <c r="D943" s="23">
        <f>IFERROR(__xludf.DUMMYFUNCTION("""COMPUTED_VALUE"""),1.094)</f>
        <v>1.094</v>
      </c>
      <c r="E943" s="24">
        <f>IFERROR(__xludf.DUMMYFUNCTION("""COMPUTED_VALUE"""),72.0)</f>
        <v>72</v>
      </c>
      <c r="F943" s="27" t="str">
        <f>IFERROR(__xludf.DUMMYFUNCTION("""COMPUTED_VALUE"""),"BLACK")</f>
        <v>BLACK</v>
      </c>
      <c r="G943" s="28" t="str">
        <f>IFERROR(__xludf.DUMMYFUNCTION("""COMPUTED_VALUE"""),"Uncle Sams Cider 2")</f>
        <v>Uncle Sams Cider 2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IFERROR(__xludf.DUMMYFUNCTION("""COMPUTED_VALUE"""),43654.3460514814)</f>
        <v>43654.34605</v>
      </c>
      <c r="D944" s="23">
        <f>IFERROR(__xludf.DUMMYFUNCTION("""COMPUTED_VALUE"""),1.095)</f>
        <v>1.095</v>
      </c>
      <c r="E944" s="24">
        <f>IFERROR(__xludf.DUMMYFUNCTION("""COMPUTED_VALUE"""),72.0)</f>
        <v>72</v>
      </c>
      <c r="F944" s="27" t="str">
        <f>IFERROR(__xludf.DUMMYFUNCTION("""COMPUTED_VALUE"""),"BLACK")</f>
        <v>BLACK</v>
      </c>
      <c r="G944" s="28" t="str">
        <f>IFERROR(__xludf.DUMMYFUNCTION("""COMPUTED_VALUE"""),"Uncle Sams Cider 2")</f>
        <v>Uncle Sams Cider 2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IFERROR(__xludf.DUMMYFUNCTION("""COMPUTED_VALUE"""),43654.3356291435)</f>
        <v>43654.33563</v>
      </c>
      <c r="D945" s="23">
        <f>IFERROR(__xludf.DUMMYFUNCTION("""COMPUTED_VALUE"""),1.095)</f>
        <v>1.095</v>
      </c>
      <c r="E945" s="24">
        <f>IFERROR(__xludf.DUMMYFUNCTION("""COMPUTED_VALUE"""),72.0)</f>
        <v>72</v>
      </c>
      <c r="F945" s="27" t="str">
        <f>IFERROR(__xludf.DUMMYFUNCTION("""COMPUTED_VALUE"""),"BLACK")</f>
        <v>BLACK</v>
      </c>
      <c r="G945" s="28" t="str">
        <f>IFERROR(__xludf.DUMMYFUNCTION("""COMPUTED_VALUE"""),"Uncle Sams Cider 2")</f>
        <v>Uncle Sams Cider 2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IFERROR(__xludf.DUMMYFUNCTION("""COMPUTED_VALUE"""),43654.3252075462)</f>
        <v>43654.32521</v>
      </c>
      <c r="D946" s="23">
        <f>IFERROR(__xludf.DUMMYFUNCTION("""COMPUTED_VALUE"""),1.095)</f>
        <v>1.095</v>
      </c>
      <c r="E946" s="24">
        <f>IFERROR(__xludf.DUMMYFUNCTION("""COMPUTED_VALUE"""),72.0)</f>
        <v>72</v>
      </c>
      <c r="F946" s="27" t="str">
        <f>IFERROR(__xludf.DUMMYFUNCTION("""COMPUTED_VALUE"""),"BLACK")</f>
        <v>BLACK</v>
      </c>
      <c r="G946" s="28" t="str">
        <f>IFERROR(__xludf.DUMMYFUNCTION("""COMPUTED_VALUE"""),"Uncle Sams Cider 2")</f>
        <v>Uncle Sams Cider 2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IFERROR(__xludf.DUMMYFUNCTION("""COMPUTED_VALUE"""),43654.3147878125)</f>
        <v>43654.31479</v>
      </c>
      <c r="D947" s="23">
        <f>IFERROR(__xludf.DUMMYFUNCTION("""COMPUTED_VALUE"""),1.095)</f>
        <v>1.095</v>
      </c>
      <c r="E947" s="24">
        <f>IFERROR(__xludf.DUMMYFUNCTION("""COMPUTED_VALUE"""),72.0)</f>
        <v>72</v>
      </c>
      <c r="F947" s="27" t="str">
        <f>IFERROR(__xludf.DUMMYFUNCTION("""COMPUTED_VALUE"""),"BLACK")</f>
        <v>BLACK</v>
      </c>
      <c r="G947" s="28" t="str">
        <f>IFERROR(__xludf.DUMMYFUNCTION("""COMPUTED_VALUE"""),"Uncle Sams Cider 2")</f>
        <v>Uncle Sams Cider 2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IFERROR(__xludf.DUMMYFUNCTION("""COMPUTED_VALUE"""),43654.3043637731)</f>
        <v>43654.30436</v>
      </c>
      <c r="D948" s="23">
        <f>IFERROR(__xludf.DUMMYFUNCTION("""COMPUTED_VALUE"""),1.095)</f>
        <v>1.095</v>
      </c>
      <c r="E948" s="24">
        <f>IFERROR(__xludf.DUMMYFUNCTION("""COMPUTED_VALUE"""),72.0)</f>
        <v>72</v>
      </c>
      <c r="F948" s="27" t="str">
        <f>IFERROR(__xludf.DUMMYFUNCTION("""COMPUTED_VALUE"""),"BLACK")</f>
        <v>BLACK</v>
      </c>
      <c r="G948" s="28" t="str">
        <f>IFERROR(__xludf.DUMMYFUNCTION("""COMPUTED_VALUE"""),"Uncle Sams Cider 2")</f>
        <v>Uncle Sams Cider 2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IFERROR(__xludf.DUMMYFUNCTION("""COMPUTED_VALUE"""),43654.2939314699)</f>
        <v>43654.29393</v>
      </c>
      <c r="D949" s="23">
        <f>IFERROR(__xludf.DUMMYFUNCTION("""COMPUTED_VALUE"""),1.095)</f>
        <v>1.095</v>
      </c>
      <c r="E949" s="24">
        <f>IFERROR(__xludf.DUMMYFUNCTION("""COMPUTED_VALUE"""),72.0)</f>
        <v>72</v>
      </c>
      <c r="F949" s="27" t="str">
        <f>IFERROR(__xludf.DUMMYFUNCTION("""COMPUTED_VALUE"""),"BLACK")</f>
        <v>BLACK</v>
      </c>
      <c r="G949" s="28" t="str">
        <f>IFERROR(__xludf.DUMMYFUNCTION("""COMPUTED_VALUE"""),"Uncle Sams Cider 2")</f>
        <v>Uncle Sams Cider 2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IFERROR(__xludf.DUMMYFUNCTION("""COMPUTED_VALUE"""),43654.2835109027)</f>
        <v>43654.28351</v>
      </c>
      <c r="D950" s="23">
        <f>IFERROR(__xludf.DUMMYFUNCTION("""COMPUTED_VALUE"""),1.095)</f>
        <v>1.095</v>
      </c>
      <c r="E950" s="24">
        <f>IFERROR(__xludf.DUMMYFUNCTION("""COMPUTED_VALUE"""),72.0)</f>
        <v>72</v>
      </c>
      <c r="F950" s="27" t="str">
        <f>IFERROR(__xludf.DUMMYFUNCTION("""COMPUTED_VALUE"""),"BLACK")</f>
        <v>BLACK</v>
      </c>
      <c r="G950" s="28" t="str">
        <f>IFERROR(__xludf.DUMMYFUNCTION("""COMPUTED_VALUE"""),"Uncle Sams Cider 2")</f>
        <v>Uncle Sams Cider 2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IFERROR(__xludf.DUMMYFUNCTION("""COMPUTED_VALUE"""),43654.2730888773)</f>
        <v>43654.27309</v>
      </c>
      <c r="D951" s="23">
        <f>IFERROR(__xludf.DUMMYFUNCTION("""COMPUTED_VALUE"""),1.095)</f>
        <v>1.095</v>
      </c>
      <c r="E951" s="24">
        <f>IFERROR(__xludf.DUMMYFUNCTION("""COMPUTED_VALUE"""),72.0)</f>
        <v>72</v>
      </c>
      <c r="F951" s="27" t="str">
        <f>IFERROR(__xludf.DUMMYFUNCTION("""COMPUTED_VALUE"""),"BLACK")</f>
        <v>BLACK</v>
      </c>
      <c r="G951" s="28" t="str">
        <f>IFERROR(__xludf.DUMMYFUNCTION("""COMPUTED_VALUE"""),"Uncle Sams Cider 2")</f>
        <v>Uncle Sams Cider 2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IFERROR(__xludf.DUMMYFUNCTION("""COMPUTED_VALUE"""),43654.2626653935)</f>
        <v>43654.26267</v>
      </c>
      <c r="D952" s="23">
        <f>IFERROR(__xludf.DUMMYFUNCTION("""COMPUTED_VALUE"""),1.095)</f>
        <v>1.095</v>
      </c>
      <c r="E952" s="24">
        <f>IFERROR(__xludf.DUMMYFUNCTION("""COMPUTED_VALUE"""),72.0)</f>
        <v>72</v>
      </c>
      <c r="F952" s="27" t="str">
        <f>IFERROR(__xludf.DUMMYFUNCTION("""COMPUTED_VALUE"""),"BLACK")</f>
        <v>BLACK</v>
      </c>
      <c r="G952" s="28" t="str">
        <f>IFERROR(__xludf.DUMMYFUNCTION("""COMPUTED_VALUE"""),"Uncle Sams Cider 2")</f>
        <v>Uncle Sams Cider 2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IFERROR(__xludf.DUMMYFUNCTION("""COMPUTED_VALUE"""),43654.2522445717)</f>
        <v>43654.25224</v>
      </c>
      <c r="D953" s="23">
        <f>IFERROR(__xludf.DUMMYFUNCTION("""COMPUTED_VALUE"""),1.095)</f>
        <v>1.095</v>
      </c>
      <c r="E953" s="24">
        <f>IFERROR(__xludf.DUMMYFUNCTION("""COMPUTED_VALUE"""),72.0)</f>
        <v>72</v>
      </c>
      <c r="F953" s="27" t="str">
        <f>IFERROR(__xludf.DUMMYFUNCTION("""COMPUTED_VALUE"""),"BLACK")</f>
        <v>BLACK</v>
      </c>
      <c r="G953" s="28" t="str">
        <f>IFERROR(__xludf.DUMMYFUNCTION("""COMPUTED_VALUE"""),"Uncle Sams Cider 2")</f>
        <v>Uncle Sams Cider 2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IFERROR(__xludf.DUMMYFUNCTION("""COMPUTED_VALUE"""),43654.2418238425)</f>
        <v>43654.24182</v>
      </c>
      <c r="D954" s="23">
        <f>IFERROR(__xludf.DUMMYFUNCTION("""COMPUTED_VALUE"""),1.096)</f>
        <v>1.096</v>
      </c>
      <c r="E954" s="24">
        <f>IFERROR(__xludf.DUMMYFUNCTION("""COMPUTED_VALUE"""),72.0)</f>
        <v>72</v>
      </c>
      <c r="F954" s="27" t="str">
        <f>IFERROR(__xludf.DUMMYFUNCTION("""COMPUTED_VALUE"""),"BLACK")</f>
        <v>BLACK</v>
      </c>
      <c r="G954" s="28" t="str">
        <f>IFERROR(__xludf.DUMMYFUNCTION("""COMPUTED_VALUE"""),"Uncle Sams Cider 2")</f>
        <v>Uncle Sams Cider 2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IFERROR(__xludf.DUMMYFUNCTION("""COMPUTED_VALUE"""),43654.2314032291)</f>
        <v>43654.2314</v>
      </c>
      <c r="D955" s="23">
        <f>IFERROR(__xludf.DUMMYFUNCTION("""COMPUTED_VALUE"""),1.096)</f>
        <v>1.096</v>
      </c>
      <c r="E955" s="24">
        <f>IFERROR(__xludf.DUMMYFUNCTION("""COMPUTED_VALUE"""),72.0)</f>
        <v>72</v>
      </c>
      <c r="F955" s="27" t="str">
        <f>IFERROR(__xludf.DUMMYFUNCTION("""COMPUTED_VALUE"""),"BLACK")</f>
        <v>BLACK</v>
      </c>
      <c r="G955" s="28" t="str">
        <f>IFERROR(__xludf.DUMMYFUNCTION("""COMPUTED_VALUE"""),"Uncle Sams Cider 2")</f>
        <v>Uncle Sams Cider 2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IFERROR(__xludf.DUMMYFUNCTION("""COMPUTED_VALUE"""),43654.2209818865)</f>
        <v>43654.22098</v>
      </c>
      <c r="D956" s="23">
        <f>IFERROR(__xludf.DUMMYFUNCTION("""COMPUTED_VALUE"""),1.096)</f>
        <v>1.096</v>
      </c>
      <c r="E956" s="24">
        <f>IFERROR(__xludf.DUMMYFUNCTION("""COMPUTED_VALUE"""),73.0)</f>
        <v>73</v>
      </c>
      <c r="F956" s="27" t="str">
        <f>IFERROR(__xludf.DUMMYFUNCTION("""COMPUTED_VALUE"""),"BLACK")</f>
        <v>BLACK</v>
      </c>
      <c r="G956" s="28" t="str">
        <f>IFERROR(__xludf.DUMMYFUNCTION("""COMPUTED_VALUE"""),"Uncle Sams Cider 2")</f>
        <v>Uncle Sams Cider 2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IFERROR(__xludf.DUMMYFUNCTION("""COMPUTED_VALUE"""),43654.2105609953)</f>
        <v>43654.21056</v>
      </c>
      <c r="D957" s="23">
        <f>IFERROR(__xludf.DUMMYFUNCTION("""COMPUTED_VALUE"""),1.096)</f>
        <v>1.096</v>
      </c>
      <c r="E957" s="24">
        <f>IFERROR(__xludf.DUMMYFUNCTION("""COMPUTED_VALUE"""),72.0)</f>
        <v>72</v>
      </c>
      <c r="F957" s="27" t="str">
        <f>IFERROR(__xludf.DUMMYFUNCTION("""COMPUTED_VALUE"""),"BLACK")</f>
        <v>BLACK</v>
      </c>
      <c r="G957" s="28" t="str">
        <f>IFERROR(__xludf.DUMMYFUNCTION("""COMPUTED_VALUE"""),"Uncle Sams Cider 2")</f>
        <v>Uncle Sams Cider 2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IFERROR(__xludf.DUMMYFUNCTION("""COMPUTED_VALUE"""),43654.2001377314)</f>
        <v>43654.20014</v>
      </c>
      <c r="D958" s="23">
        <f>IFERROR(__xludf.DUMMYFUNCTION("""COMPUTED_VALUE"""),1.095)</f>
        <v>1.095</v>
      </c>
      <c r="E958" s="24">
        <f>IFERROR(__xludf.DUMMYFUNCTION("""COMPUTED_VALUE"""),72.0)</f>
        <v>72</v>
      </c>
      <c r="F958" s="27" t="str">
        <f>IFERROR(__xludf.DUMMYFUNCTION("""COMPUTED_VALUE"""),"BLACK")</f>
        <v>BLACK</v>
      </c>
      <c r="G958" s="28" t="str">
        <f>IFERROR(__xludf.DUMMYFUNCTION("""COMPUTED_VALUE"""),"Uncle Sams Cider 2")</f>
        <v>Uncle Sams Cider 2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IFERROR(__xludf.DUMMYFUNCTION("""COMPUTED_VALUE"""),43654.1897173263)</f>
        <v>43654.18972</v>
      </c>
      <c r="D959" s="23">
        <f>IFERROR(__xludf.DUMMYFUNCTION("""COMPUTED_VALUE"""),1.096)</f>
        <v>1.096</v>
      </c>
      <c r="E959" s="24">
        <f>IFERROR(__xludf.DUMMYFUNCTION("""COMPUTED_VALUE"""),73.0)</f>
        <v>73</v>
      </c>
      <c r="F959" s="27" t="str">
        <f>IFERROR(__xludf.DUMMYFUNCTION("""COMPUTED_VALUE"""),"BLACK")</f>
        <v>BLACK</v>
      </c>
      <c r="G959" s="28" t="str">
        <f>IFERROR(__xludf.DUMMYFUNCTION("""COMPUTED_VALUE"""),"Uncle Sams Cider 2")</f>
        <v>Uncle Sams Cider 2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IFERROR(__xludf.DUMMYFUNCTION("""COMPUTED_VALUE"""),43654.1792976157)</f>
        <v>43654.1793</v>
      </c>
      <c r="D960" s="23">
        <f>IFERROR(__xludf.DUMMYFUNCTION("""COMPUTED_VALUE"""),1.096)</f>
        <v>1.096</v>
      </c>
      <c r="E960" s="24">
        <f>IFERROR(__xludf.DUMMYFUNCTION("""COMPUTED_VALUE"""),73.0)</f>
        <v>73</v>
      </c>
      <c r="F960" s="27" t="str">
        <f>IFERROR(__xludf.DUMMYFUNCTION("""COMPUTED_VALUE"""),"BLACK")</f>
        <v>BLACK</v>
      </c>
      <c r="G960" s="28" t="str">
        <f>IFERROR(__xludf.DUMMYFUNCTION("""COMPUTED_VALUE"""),"Uncle Sams Cider 2")</f>
        <v>Uncle Sams Cider 2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IFERROR(__xludf.DUMMYFUNCTION("""COMPUTED_VALUE"""),43654.1688767708)</f>
        <v>43654.16888</v>
      </c>
      <c r="D961" s="23">
        <f>IFERROR(__xludf.DUMMYFUNCTION("""COMPUTED_VALUE"""),1.096)</f>
        <v>1.096</v>
      </c>
      <c r="E961" s="24">
        <f>IFERROR(__xludf.DUMMYFUNCTION("""COMPUTED_VALUE"""),72.0)</f>
        <v>72</v>
      </c>
      <c r="F961" s="27" t="str">
        <f>IFERROR(__xludf.DUMMYFUNCTION("""COMPUTED_VALUE"""),"BLACK")</f>
        <v>BLACK</v>
      </c>
      <c r="G961" s="28" t="str">
        <f>IFERROR(__xludf.DUMMYFUNCTION("""COMPUTED_VALUE"""),"Uncle Sams Cider 2")</f>
        <v>Uncle Sams Cider 2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IFERROR(__xludf.DUMMYFUNCTION("""COMPUTED_VALUE"""),43654.1584553819)</f>
        <v>43654.15846</v>
      </c>
      <c r="D962" s="23">
        <f>IFERROR(__xludf.DUMMYFUNCTION("""COMPUTED_VALUE"""),1.096)</f>
        <v>1.096</v>
      </c>
      <c r="E962" s="24">
        <f>IFERROR(__xludf.DUMMYFUNCTION("""COMPUTED_VALUE"""),72.0)</f>
        <v>72</v>
      </c>
      <c r="F962" s="27" t="str">
        <f>IFERROR(__xludf.DUMMYFUNCTION("""COMPUTED_VALUE"""),"BLACK")</f>
        <v>BLACK</v>
      </c>
      <c r="G962" s="28" t="str">
        <f>IFERROR(__xludf.DUMMYFUNCTION("""COMPUTED_VALUE"""),"Uncle Sams Cider 2")</f>
        <v>Uncle Sams Cider 2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IFERROR(__xludf.DUMMYFUNCTION("""COMPUTED_VALUE"""),43654.1480223148)</f>
        <v>43654.14802</v>
      </c>
      <c r="D963" s="23">
        <f>IFERROR(__xludf.DUMMYFUNCTION("""COMPUTED_VALUE"""),1.096)</f>
        <v>1.096</v>
      </c>
      <c r="E963" s="24">
        <f>IFERROR(__xludf.DUMMYFUNCTION("""COMPUTED_VALUE"""),73.0)</f>
        <v>73</v>
      </c>
      <c r="F963" s="27" t="str">
        <f>IFERROR(__xludf.DUMMYFUNCTION("""COMPUTED_VALUE"""),"BLACK")</f>
        <v>BLACK</v>
      </c>
      <c r="G963" s="28" t="str">
        <f>IFERROR(__xludf.DUMMYFUNCTION("""COMPUTED_VALUE"""),"Uncle Sams Cider 2")</f>
        <v>Uncle Sams Cider 2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IFERROR(__xludf.DUMMYFUNCTION("""COMPUTED_VALUE"""),43654.1376020138)</f>
        <v>43654.1376</v>
      </c>
      <c r="D964" s="23">
        <f>IFERROR(__xludf.DUMMYFUNCTION("""COMPUTED_VALUE"""),1.096)</f>
        <v>1.096</v>
      </c>
      <c r="E964" s="24">
        <f>IFERROR(__xludf.DUMMYFUNCTION("""COMPUTED_VALUE"""),72.0)</f>
        <v>72</v>
      </c>
      <c r="F964" s="27" t="str">
        <f>IFERROR(__xludf.DUMMYFUNCTION("""COMPUTED_VALUE"""),"BLACK")</f>
        <v>BLACK</v>
      </c>
      <c r="G964" s="28" t="str">
        <f>IFERROR(__xludf.DUMMYFUNCTION("""COMPUTED_VALUE"""),"Uncle Sams Cider 2")</f>
        <v>Uncle Sams Cider 2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IFERROR(__xludf.DUMMYFUNCTION("""COMPUTED_VALUE"""),43654.1271779398)</f>
        <v>43654.12718</v>
      </c>
      <c r="D965" s="23">
        <f>IFERROR(__xludf.DUMMYFUNCTION("""COMPUTED_VALUE"""),1.097)</f>
        <v>1.097</v>
      </c>
      <c r="E965" s="24">
        <f>IFERROR(__xludf.DUMMYFUNCTION("""COMPUTED_VALUE"""),73.0)</f>
        <v>73</v>
      </c>
      <c r="F965" s="27" t="str">
        <f>IFERROR(__xludf.DUMMYFUNCTION("""COMPUTED_VALUE"""),"BLACK")</f>
        <v>BLACK</v>
      </c>
      <c r="G965" s="28" t="str">
        <f>IFERROR(__xludf.DUMMYFUNCTION("""COMPUTED_VALUE"""),"Uncle Sams Cider 2")</f>
        <v>Uncle Sams Cider 2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IFERROR(__xludf.DUMMYFUNCTION("""COMPUTED_VALUE"""),43654.1167571296)</f>
        <v>43654.11676</v>
      </c>
      <c r="D966" s="23">
        <f>IFERROR(__xludf.DUMMYFUNCTION("""COMPUTED_VALUE"""),1.098)</f>
        <v>1.098</v>
      </c>
      <c r="E966" s="24">
        <f>IFERROR(__xludf.DUMMYFUNCTION("""COMPUTED_VALUE"""),73.0)</f>
        <v>73</v>
      </c>
      <c r="F966" s="27" t="str">
        <f>IFERROR(__xludf.DUMMYFUNCTION("""COMPUTED_VALUE"""),"BLACK")</f>
        <v>BLACK</v>
      </c>
      <c r="G966" s="28" t="str">
        <f>IFERROR(__xludf.DUMMYFUNCTION("""COMPUTED_VALUE"""),"Uncle Sams Cider 2")</f>
        <v>Uncle Sams Cider 2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IFERROR(__xludf.DUMMYFUNCTION("""COMPUTED_VALUE"""),43654.1063357407)</f>
        <v>43654.10634</v>
      </c>
      <c r="D967" s="23">
        <f>IFERROR(__xludf.DUMMYFUNCTION("""COMPUTED_VALUE"""),1.099)</f>
        <v>1.099</v>
      </c>
      <c r="E967" s="24">
        <f>IFERROR(__xludf.DUMMYFUNCTION("""COMPUTED_VALUE"""),73.0)</f>
        <v>73</v>
      </c>
      <c r="F967" s="27" t="str">
        <f>IFERROR(__xludf.DUMMYFUNCTION("""COMPUTED_VALUE"""),"BLACK")</f>
        <v>BLACK</v>
      </c>
      <c r="G967" s="28" t="str">
        <f>IFERROR(__xludf.DUMMYFUNCTION("""COMPUTED_VALUE"""),"Uncle Sams Cider 2")</f>
        <v>Uncle Sams Cider 2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IFERROR(__xludf.DUMMYFUNCTION("""COMPUTED_VALUE"""),43654.0959142013)</f>
        <v>43654.09591</v>
      </c>
      <c r="D968" s="23">
        <f>IFERROR(__xludf.DUMMYFUNCTION("""COMPUTED_VALUE"""),1.098)</f>
        <v>1.098</v>
      </c>
      <c r="E968" s="24">
        <f>IFERROR(__xludf.DUMMYFUNCTION("""COMPUTED_VALUE"""),73.0)</f>
        <v>73</v>
      </c>
      <c r="F968" s="27" t="str">
        <f>IFERROR(__xludf.DUMMYFUNCTION("""COMPUTED_VALUE"""),"BLACK")</f>
        <v>BLACK</v>
      </c>
      <c r="G968" s="28" t="str">
        <f>IFERROR(__xludf.DUMMYFUNCTION("""COMPUTED_VALUE"""),"Uncle Sams Cider 2")</f>
        <v>Uncle Sams Cider 2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IFERROR(__xludf.DUMMYFUNCTION("""COMPUTED_VALUE"""),43654.0854936342)</f>
        <v>43654.08549</v>
      </c>
      <c r="D969" s="23">
        <f>IFERROR(__xludf.DUMMYFUNCTION("""COMPUTED_VALUE"""),1.1)</f>
        <v>1.1</v>
      </c>
      <c r="E969" s="24">
        <f>IFERROR(__xludf.DUMMYFUNCTION("""COMPUTED_VALUE"""),73.0)</f>
        <v>73</v>
      </c>
      <c r="F969" s="27" t="str">
        <f>IFERROR(__xludf.DUMMYFUNCTION("""COMPUTED_VALUE"""),"BLACK")</f>
        <v>BLACK</v>
      </c>
      <c r="G969" s="28" t="str">
        <f>IFERROR(__xludf.DUMMYFUNCTION("""COMPUTED_VALUE"""),"Uncle Sams Cider 2")</f>
        <v>Uncle Sams Cider 2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IFERROR(__xludf.DUMMYFUNCTION("""COMPUTED_VALUE"""),43654.0750720717)</f>
        <v>43654.07507</v>
      </c>
      <c r="D970" s="23">
        <f>IFERROR(__xludf.DUMMYFUNCTION("""COMPUTED_VALUE"""),1.1)</f>
        <v>1.1</v>
      </c>
      <c r="E970" s="24">
        <f>IFERROR(__xludf.DUMMYFUNCTION("""COMPUTED_VALUE"""),73.0)</f>
        <v>73</v>
      </c>
      <c r="F970" s="27" t="str">
        <f>IFERROR(__xludf.DUMMYFUNCTION("""COMPUTED_VALUE"""),"BLACK")</f>
        <v>BLACK</v>
      </c>
      <c r="G970" s="28" t="str">
        <f>IFERROR(__xludf.DUMMYFUNCTION("""COMPUTED_VALUE"""),"Uncle Sams Cider 2")</f>
        <v>Uncle Sams Cider 2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IFERROR(__xludf.DUMMYFUNCTION("""COMPUTED_VALUE"""),43654.0646504629)</f>
        <v>43654.06465</v>
      </c>
      <c r="D971" s="23">
        <f>IFERROR(__xludf.DUMMYFUNCTION("""COMPUTED_VALUE"""),1.1)</f>
        <v>1.1</v>
      </c>
      <c r="E971" s="24">
        <f>IFERROR(__xludf.DUMMYFUNCTION("""COMPUTED_VALUE"""),73.0)</f>
        <v>73</v>
      </c>
      <c r="F971" s="27" t="str">
        <f>IFERROR(__xludf.DUMMYFUNCTION("""COMPUTED_VALUE"""),"BLACK")</f>
        <v>BLACK</v>
      </c>
      <c r="G971" s="28" t="str">
        <f>IFERROR(__xludf.DUMMYFUNCTION("""COMPUTED_VALUE"""),"Uncle Sams Cider 2")</f>
        <v>Uncle Sams Cider 2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IFERROR(__xludf.DUMMYFUNCTION("""COMPUTED_VALUE"""),43654.0542178819)</f>
        <v>43654.05422</v>
      </c>
      <c r="D972" s="23">
        <f>IFERROR(__xludf.DUMMYFUNCTION("""COMPUTED_VALUE"""),1.102)</f>
        <v>1.102</v>
      </c>
      <c r="E972" s="24">
        <f>IFERROR(__xludf.DUMMYFUNCTION("""COMPUTED_VALUE"""),73.0)</f>
        <v>73</v>
      </c>
      <c r="F972" s="27" t="str">
        <f>IFERROR(__xludf.DUMMYFUNCTION("""COMPUTED_VALUE"""),"BLACK")</f>
        <v>BLACK</v>
      </c>
      <c r="G972" s="28" t="str">
        <f>IFERROR(__xludf.DUMMYFUNCTION("""COMPUTED_VALUE"""),"Uncle Sams Cider 2")</f>
        <v>Uncle Sams Cider 2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IFERROR(__xludf.DUMMYFUNCTION("""COMPUTED_VALUE"""),43654.0437959375)</f>
        <v>43654.0438</v>
      </c>
      <c r="D973" s="23">
        <f>IFERROR(__xludf.DUMMYFUNCTION("""COMPUTED_VALUE"""),1.102)</f>
        <v>1.102</v>
      </c>
      <c r="E973" s="24">
        <f>IFERROR(__xludf.DUMMYFUNCTION("""COMPUTED_VALUE"""),73.0)</f>
        <v>73</v>
      </c>
      <c r="F973" s="27" t="str">
        <f>IFERROR(__xludf.DUMMYFUNCTION("""COMPUTED_VALUE"""),"BLACK")</f>
        <v>BLACK</v>
      </c>
      <c r="G973" s="28" t="str">
        <f>IFERROR(__xludf.DUMMYFUNCTION("""COMPUTED_VALUE"""),"Uncle Sams Cider 2")</f>
        <v>Uncle Sams Cider 2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IFERROR(__xludf.DUMMYFUNCTION("""COMPUTED_VALUE"""),43654.0333642129)</f>
        <v>43654.03336</v>
      </c>
      <c r="D974" s="23">
        <f>IFERROR(__xludf.DUMMYFUNCTION("""COMPUTED_VALUE"""),1.103)</f>
        <v>1.103</v>
      </c>
      <c r="E974" s="24">
        <f>IFERROR(__xludf.DUMMYFUNCTION("""COMPUTED_VALUE"""),73.0)</f>
        <v>73</v>
      </c>
      <c r="F974" s="27" t="str">
        <f>IFERROR(__xludf.DUMMYFUNCTION("""COMPUTED_VALUE"""),"BLACK")</f>
        <v>BLACK</v>
      </c>
      <c r="G974" s="28" t="str">
        <f>IFERROR(__xludf.DUMMYFUNCTION("""COMPUTED_VALUE"""),"Uncle Sams Cider 2")</f>
        <v>Uncle Sams Cider 2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IFERROR(__xludf.DUMMYFUNCTION("""COMPUTED_VALUE"""),43654.0229436458)</f>
        <v>43654.02294</v>
      </c>
      <c r="D975" s="23">
        <f>IFERROR(__xludf.DUMMYFUNCTION("""COMPUTED_VALUE"""),1.103)</f>
        <v>1.103</v>
      </c>
      <c r="E975" s="24">
        <f>IFERROR(__xludf.DUMMYFUNCTION("""COMPUTED_VALUE"""),73.0)</f>
        <v>73</v>
      </c>
      <c r="F975" s="27" t="str">
        <f>IFERROR(__xludf.DUMMYFUNCTION("""COMPUTED_VALUE"""),"BLACK")</f>
        <v>BLACK</v>
      </c>
      <c r="G975" s="28" t="str">
        <f>IFERROR(__xludf.DUMMYFUNCTION("""COMPUTED_VALUE"""),"Uncle Sams Cider 2")</f>
        <v>Uncle Sams Cider 2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IFERROR(__xludf.DUMMYFUNCTION("""COMPUTED_VALUE"""),43654.0020901041)</f>
        <v>43654.00209</v>
      </c>
      <c r="D976" s="23">
        <f>IFERROR(__xludf.DUMMYFUNCTION("""COMPUTED_VALUE"""),1.103)</f>
        <v>1.103</v>
      </c>
      <c r="E976" s="24">
        <f>IFERROR(__xludf.DUMMYFUNCTION("""COMPUTED_VALUE"""),73.0)</f>
        <v>73</v>
      </c>
      <c r="F976" s="27" t="str">
        <f>IFERROR(__xludf.DUMMYFUNCTION("""COMPUTED_VALUE"""),"BLACK")</f>
        <v>BLACK</v>
      </c>
      <c r="G976" s="28" t="str">
        <f>IFERROR(__xludf.DUMMYFUNCTION("""COMPUTED_VALUE"""),"Uncle Sams Cider 2")</f>
        <v>Uncle Sams Cider 2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IFERROR(__xludf.DUMMYFUNCTION("""COMPUTED_VALUE"""),43653.9916558101)</f>
        <v>43653.99166</v>
      </c>
      <c r="D977" s="23">
        <f>IFERROR(__xludf.DUMMYFUNCTION("""COMPUTED_VALUE"""),1.104)</f>
        <v>1.104</v>
      </c>
      <c r="E977" s="24">
        <f>IFERROR(__xludf.DUMMYFUNCTION("""COMPUTED_VALUE"""),73.0)</f>
        <v>73</v>
      </c>
      <c r="F977" s="27" t="str">
        <f>IFERROR(__xludf.DUMMYFUNCTION("""COMPUTED_VALUE"""),"BLACK")</f>
        <v>BLACK</v>
      </c>
      <c r="G977" s="28" t="str">
        <f>IFERROR(__xludf.DUMMYFUNCTION("""COMPUTED_VALUE"""),"Uncle Sams Cider 2")</f>
        <v>Uncle Sams Cider 2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IFERROR(__xludf.DUMMYFUNCTION("""COMPUTED_VALUE"""),43653.9812363078)</f>
        <v>43653.98124</v>
      </c>
      <c r="D978" s="23">
        <f>IFERROR(__xludf.DUMMYFUNCTION("""COMPUTED_VALUE"""),1.104)</f>
        <v>1.104</v>
      </c>
      <c r="E978" s="24">
        <f>IFERROR(__xludf.DUMMYFUNCTION("""COMPUTED_VALUE"""),73.0)</f>
        <v>73</v>
      </c>
      <c r="F978" s="27" t="str">
        <f>IFERROR(__xludf.DUMMYFUNCTION("""COMPUTED_VALUE"""),"BLACK")</f>
        <v>BLACK</v>
      </c>
      <c r="G978" s="28" t="str">
        <f>IFERROR(__xludf.DUMMYFUNCTION("""COMPUTED_VALUE"""),"Uncle Sams Cider 2")</f>
        <v>Uncle Sams Cider 2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IFERROR(__xludf.DUMMYFUNCTION("""COMPUTED_VALUE"""),43653.9708149421)</f>
        <v>43653.97081</v>
      </c>
      <c r="D979" s="23">
        <f>IFERROR(__xludf.DUMMYFUNCTION("""COMPUTED_VALUE"""),1.105)</f>
        <v>1.105</v>
      </c>
      <c r="E979" s="24">
        <f>IFERROR(__xludf.DUMMYFUNCTION("""COMPUTED_VALUE"""),73.0)</f>
        <v>73</v>
      </c>
      <c r="F979" s="27" t="str">
        <f>IFERROR(__xludf.DUMMYFUNCTION("""COMPUTED_VALUE"""),"BLACK")</f>
        <v>BLACK</v>
      </c>
      <c r="G979" s="28" t="str">
        <f>IFERROR(__xludf.DUMMYFUNCTION("""COMPUTED_VALUE"""),"Uncle Sams Cider 2")</f>
        <v>Uncle Sams Cider 2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IFERROR(__xludf.DUMMYFUNCTION("""COMPUTED_VALUE"""),43653.9603924884)</f>
        <v>43653.96039</v>
      </c>
      <c r="D980" s="23">
        <f>IFERROR(__xludf.DUMMYFUNCTION("""COMPUTED_VALUE"""),1.105)</f>
        <v>1.105</v>
      </c>
      <c r="E980" s="24">
        <f>IFERROR(__xludf.DUMMYFUNCTION("""COMPUTED_VALUE"""),73.0)</f>
        <v>73</v>
      </c>
      <c r="F980" s="27" t="str">
        <f>IFERROR(__xludf.DUMMYFUNCTION("""COMPUTED_VALUE"""),"BLACK")</f>
        <v>BLACK</v>
      </c>
      <c r="G980" s="28" t="str">
        <f>IFERROR(__xludf.DUMMYFUNCTION("""COMPUTED_VALUE"""),"Uncle Sams Cider 2")</f>
        <v>Uncle Sams Cider 2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IFERROR(__xludf.DUMMYFUNCTION("""COMPUTED_VALUE"""),43653.9499701851)</f>
        <v>43653.94997</v>
      </c>
      <c r="D981" s="23">
        <f>IFERROR(__xludf.DUMMYFUNCTION("""COMPUTED_VALUE"""),1.106)</f>
        <v>1.106</v>
      </c>
      <c r="E981" s="24">
        <f>IFERROR(__xludf.DUMMYFUNCTION("""COMPUTED_VALUE"""),73.0)</f>
        <v>73</v>
      </c>
      <c r="F981" s="27" t="str">
        <f>IFERROR(__xludf.DUMMYFUNCTION("""COMPUTED_VALUE"""),"BLACK")</f>
        <v>BLACK</v>
      </c>
      <c r="G981" s="28" t="str">
        <f>IFERROR(__xludf.DUMMYFUNCTION("""COMPUTED_VALUE"""),"Uncle Sams Cider 2")</f>
        <v>Uncle Sams Cider 2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IFERROR(__xludf.DUMMYFUNCTION("""COMPUTED_VALUE"""),43653.939539618)</f>
        <v>43653.93954</v>
      </c>
      <c r="D982" s="23">
        <f>IFERROR(__xludf.DUMMYFUNCTION("""COMPUTED_VALUE"""),1.106)</f>
        <v>1.106</v>
      </c>
      <c r="E982" s="24">
        <f>IFERROR(__xludf.DUMMYFUNCTION("""COMPUTED_VALUE"""),73.0)</f>
        <v>73</v>
      </c>
      <c r="F982" s="27" t="str">
        <f>IFERROR(__xludf.DUMMYFUNCTION("""COMPUTED_VALUE"""),"BLACK")</f>
        <v>BLACK</v>
      </c>
      <c r="G982" s="28" t="str">
        <f>IFERROR(__xludf.DUMMYFUNCTION("""COMPUTED_VALUE"""),"Uncle Sams Cider 2")</f>
        <v>Uncle Sams Cider 2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IFERROR(__xludf.DUMMYFUNCTION("""COMPUTED_VALUE"""),43653.9291196064)</f>
        <v>43653.92912</v>
      </c>
      <c r="D983" s="23">
        <f>IFERROR(__xludf.DUMMYFUNCTION("""COMPUTED_VALUE"""),1.107)</f>
        <v>1.107</v>
      </c>
      <c r="E983" s="24">
        <f>IFERROR(__xludf.DUMMYFUNCTION("""COMPUTED_VALUE"""),73.0)</f>
        <v>73</v>
      </c>
      <c r="F983" s="27" t="str">
        <f>IFERROR(__xludf.DUMMYFUNCTION("""COMPUTED_VALUE"""),"BLACK")</f>
        <v>BLACK</v>
      </c>
      <c r="G983" s="28" t="str">
        <f>IFERROR(__xludf.DUMMYFUNCTION("""COMPUTED_VALUE"""),"Uncle Sams Cider 2")</f>
        <v>Uncle Sams Cider 2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IFERROR(__xludf.DUMMYFUNCTION("""COMPUTED_VALUE"""),43653.9186989699)</f>
        <v>43653.9187</v>
      </c>
      <c r="D984" s="23">
        <f>IFERROR(__xludf.DUMMYFUNCTION("""COMPUTED_VALUE"""),1.108)</f>
        <v>1.108</v>
      </c>
      <c r="E984" s="24">
        <f>IFERROR(__xludf.DUMMYFUNCTION("""COMPUTED_VALUE"""),73.0)</f>
        <v>73</v>
      </c>
      <c r="F984" s="27" t="str">
        <f>IFERROR(__xludf.DUMMYFUNCTION("""COMPUTED_VALUE"""),"BLACK")</f>
        <v>BLACK</v>
      </c>
      <c r="G984" s="28" t="str">
        <f>IFERROR(__xludf.DUMMYFUNCTION("""COMPUTED_VALUE"""),"Uncle Sams Cider 2")</f>
        <v>Uncle Sams Cider 2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IFERROR(__xludf.DUMMYFUNCTION("""COMPUTED_VALUE"""),43653.9082778009)</f>
        <v>43653.90828</v>
      </c>
      <c r="D985" s="23">
        <f>IFERROR(__xludf.DUMMYFUNCTION("""COMPUTED_VALUE"""),1.108)</f>
        <v>1.108</v>
      </c>
      <c r="E985" s="24">
        <f>IFERROR(__xludf.DUMMYFUNCTION("""COMPUTED_VALUE"""),73.0)</f>
        <v>73</v>
      </c>
      <c r="F985" s="27" t="str">
        <f>IFERROR(__xludf.DUMMYFUNCTION("""COMPUTED_VALUE"""),"BLACK")</f>
        <v>BLACK</v>
      </c>
      <c r="G985" s="28" t="str">
        <f>IFERROR(__xludf.DUMMYFUNCTION("""COMPUTED_VALUE"""),"Uncle Sams Cider 2")</f>
        <v>Uncle Sams Cider 2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IFERROR(__xludf.DUMMYFUNCTION("""COMPUTED_VALUE"""),43653.8978576504)</f>
        <v>43653.89786</v>
      </c>
      <c r="D986" s="23">
        <f>IFERROR(__xludf.DUMMYFUNCTION("""COMPUTED_VALUE"""),1.109)</f>
        <v>1.109</v>
      </c>
      <c r="E986" s="24">
        <f>IFERROR(__xludf.DUMMYFUNCTION("""COMPUTED_VALUE"""),73.0)</f>
        <v>73</v>
      </c>
      <c r="F986" s="27" t="str">
        <f>IFERROR(__xludf.DUMMYFUNCTION("""COMPUTED_VALUE"""),"BLACK")</f>
        <v>BLACK</v>
      </c>
      <c r="G986" s="28" t="str">
        <f>IFERROR(__xludf.DUMMYFUNCTION("""COMPUTED_VALUE"""),"Uncle Sams Cider 2")</f>
        <v>Uncle Sams Cider 2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IFERROR(__xludf.DUMMYFUNCTION("""COMPUTED_VALUE"""),43653.8874243981)</f>
        <v>43653.88742</v>
      </c>
      <c r="D987" s="23">
        <f>IFERROR(__xludf.DUMMYFUNCTION("""COMPUTED_VALUE"""),1.11)</f>
        <v>1.11</v>
      </c>
      <c r="E987" s="24">
        <f>IFERROR(__xludf.DUMMYFUNCTION("""COMPUTED_VALUE"""),73.0)</f>
        <v>73</v>
      </c>
      <c r="F987" s="27" t="str">
        <f>IFERROR(__xludf.DUMMYFUNCTION("""COMPUTED_VALUE"""),"BLACK")</f>
        <v>BLACK</v>
      </c>
      <c r="G987" s="28" t="str">
        <f>IFERROR(__xludf.DUMMYFUNCTION("""COMPUTED_VALUE"""),"Uncle Sams Cider 2")</f>
        <v>Uncle Sams Cider 2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IFERROR(__xludf.DUMMYFUNCTION("""COMPUTED_VALUE"""),43653.8769905787)</f>
        <v>43653.87699</v>
      </c>
      <c r="D988" s="23">
        <f>IFERROR(__xludf.DUMMYFUNCTION("""COMPUTED_VALUE"""),1.109)</f>
        <v>1.109</v>
      </c>
      <c r="E988" s="24">
        <f>IFERROR(__xludf.DUMMYFUNCTION("""COMPUTED_VALUE"""),73.0)</f>
        <v>73</v>
      </c>
      <c r="F988" s="27" t="str">
        <f>IFERROR(__xludf.DUMMYFUNCTION("""COMPUTED_VALUE"""),"BLACK")</f>
        <v>BLACK</v>
      </c>
      <c r="G988" s="28" t="str">
        <f>IFERROR(__xludf.DUMMYFUNCTION("""COMPUTED_VALUE"""),"Uncle Sams Cider 2")</f>
        <v>Uncle Sams Cider 2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IFERROR(__xludf.DUMMYFUNCTION("""COMPUTED_VALUE"""),43653.8665696412)</f>
        <v>43653.86657</v>
      </c>
      <c r="D989" s="23">
        <f>IFERROR(__xludf.DUMMYFUNCTION("""COMPUTED_VALUE"""),1.108)</f>
        <v>1.108</v>
      </c>
      <c r="E989" s="24">
        <f>IFERROR(__xludf.DUMMYFUNCTION("""COMPUTED_VALUE"""),73.0)</f>
        <v>73</v>
      </c>
      <c r="F989" s="27" t="str">
        <f>IFERROR(__xludf.DUMMYFUNCTION("""COMPUTED_VALUE"""),"BLACK")</f>
        <v>BLACK</v>
      </c>
      <c r="G989" s="28" t="str">
        <f>IFERROR(__xludf.DUMMYFUNCTION("""COMPUTED_VALUE"""),"Uncle Sams Cider 2")</f>
        <v>Uncle Sams Cider 2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IFERROR(__xludf.DUMMYFUNCTION("""COMPUTED_VALUE"""),43653.856146956)</f>
        <v>43653.85615</v>
      </c>
      <c r="D990" s="23">
        <f>IFERROR(__xludf.DUMMYFUNCTION("""COMPUTED_VALUE"""),1.108)</f>
        <v>1.108</v>
      </c>
      <c r="E990" s="24">
        <f>IFERROR(__xludf.DUMMYFUNCTION("""COMPUTED_VALUE"""),73.0)</f>
        <v>73</v>
      </c>
      <c r="F990" s="27" t="str">
        <f>IFERROR(__xludf.DUMMYFUNCTION("""COMPUTED_VALUE"""),"BLACK")</f>
        <v>BLACK</v>
      </c>
      <c r="G990" s="28" t="str">
        <f>IFERROR(__xludf.DUMMYFUNCTION("""COMPUTED_VALUE"""),"Uncle Sams Cider 2")</f>
        <v>Uncle Sams Cider 2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IFERROR(__xludf.DUMMYFUNCTION("""COMPUTED_VALUE"""),43653.8457250231)</f>
        <v>43653.84573</v>
      </c>
      <c r="D991" s="23">
        <f>IFERROR(__xludf.DUMMYFUNCTION("""COMPUTED_VALUE"""),1.106)</f>
        <v>1.106</v>
      </c>
      <c r="E991" s="24">
        <f>IFERROR(__xludf.DUMMYFUNCTION("""COMPUTED_VALUE"""),73.0)</f>
        <v>73</v>
      </c>
      <c r="F991" s="27" t="str">
        <f>IFERROR(__xludf.DUMMYFUNCTION("""COMPUTED_VALUE"""),"BLACK")</f>
        <v>BLACK</v>
      </c>
      <c r="G991" s="28" t="str">
        <f>IFERROR(__xludf.DUMMYFUNCTION("""COMPUTED_VALUE"""),"Uncle Sams Cider 2")</f>
        <v>Uncle Sams Cider 2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IFERROR(__xludf.DUMMYFUNCTION("""COMPUTED_VALUE"""),43653.8353035416)</f>
        <v>43653.8353</v>
      </c>
      <c r="D992" s="23">
        <f>IFERROR(__xludf.DUMMYFUNCTION("""COMPUTED_VALUE"""),1.105)</f>
        <v>1.105</v>
      </c>
      <c r="E992" s="24">
        <f>IFERROR(__xludf.DUMMYFUNCTION("""COMPUTED_VALUE"""),72.0)</f>
        <v>72</v>
      </c>
      <c r="F992" s="27" t="str">
        <f>IFERROR(__xludf.DUMMYFUNCTION("""COMPUTED_VALUE"""),"BLACK")</f>
        <v>BLACK</v>
      </c>
      <c r="G992" s="28" t="str">
        <f>IFERROR(__xludf.DUMMYFUNCTION("""COMPUTED_VALUE"""),"Uncle Sams Cider 2")</f>
        <v>Uncle Sams Cider 2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IFERROR(__xludf.DUMMYFUNCTION("""COMPUTED_VALUE"""),43653.8248808333)</f>
        <v>43653.82488</v>
      </c>
      <c r="D993" s="23">
        <f>IFERROR(__xludf.DUMMYFUNCTION("""COMPUTED_VALUE"""),1.104)</f>
        <v>1.104</v>
      </c>
      <c r="E993" s="24">
        <f>IFERROR(__xludf.DUMMYFUNCTION("""COMPUTED_VALUE"""),72.0)</f>
        <v>72</v>
      </c>
      <c r="F993" s="27" t="str">
        <f>IFERROR(__xludf.DUMMYFUNCTION("""COMPUTED_VALUE"""),"BLACK")</f>
        <v>BLACK</v>
      </c>
      <c r="G993" s="28" t="str">
        <f>IFERROR(__xludf.DUMMYFUNCTION("""COMPUTED_VALUE"""),"Uncle Sams Cider 2")</f>
        <v>Uncle Sams Cider 2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IFERROR(__xludf.DUMMYFUNCTION("""COMPUTED_VALUE"""),43653.8144592476)</f>
        <v>43653.81446</v>
      </c>
      <c r="D994" s="23">
        <f>IFERROR(__xludf.DUMMYFUNCTION("""COMPUTED_VALUE"""),1.102)</f>
        <v>1.102</v>
      </c>
      <c r="E994" s="24">
        <f>IFERROR(__xludf.DUMMYFUNCTION("""COMPUTED_VALUE"""),72.0)</f>
        <v>72</v>
      </c>
      <c r="F994" s="27" t="str">
        <f>IFERROR(__xludf.DUMMYFUNCTION("""COMPUTED_VALUE"""),"BLACK")</f>
        <v>BLACK</v>
      </c>
      <c r="G994" s="28" t="str">
        <f>IFERROR(__xludf.DUMMYFUNCTION("""COMPUTED_VALUE"""),"Uncle Sams Cider 2")</f>
        <v>Uncle Sams Cider 2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IFERROR(__xludf.DUMMYFUNCTION("""COMPUTED_VALUE"""),43653.8040384953)</f>
        <v>43653.80404</v>
      </c>
      <c r="D995" s="23">
        <f>IFERROR(__xludf.DUMMYFUNCTION("""COMPUTED_VALUE"""),1.1)</f>
        <v>1.1</v>
      </c>
      <c r="E995" s="24">
        <f>IFERROR(__xludf.DUMMYFUNCTION("""COMPUTED_VALUE"""),72.0)</f>
        <v>72</v>
      </c>
      <c r="F995" s="27" t="str">
        <f>IFERROR(__xludf.DUMMYFUNCTION("""COMPUTED_VALUE"""),"BLACK")</f>
        <v>BLACK</v>
      </c>
      <c r="G995" s="28" t="str">
        <f>IFERROR(__xludf.DUMMYFUNCTION("""COMPUTED_VALUE"""),"Uncle Sams Cider 2")</f>
        <v>Uncle Sams Cider 2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IFERROR(__xludf.DUMMYFUNCTION("""COMPUTED_VALUE"""),43653.7936058333)</f>
        <v>43653.79361</v>
      </c>
      <c r="D996" s="23">
        <f>IFERROR(__xludf.DUMMYFUNCTION("""COMPUTED_VALUE"""),1.097)</f>
        <v>1.097</v>
      </c>
      <c r="E996" s="24">
        <f>IFERROR(__xludf.DUMMYFUNCTION("""COMPUTED_VALUE"""),72.0)</f>
        <v>72</v>
      </c>
      <c r="F996" s="27" t="str">
        <f>IFERROR(__xludf.DUMMYFUNCTION("""COMPUTED_VALUE"""),"BLACK")</f>
        <v>BLACK</v>
      </c>
      <c r="G996" s="28" t="str">
        <f>IFERROR(__xludf.DUMMYFUNCTION("""COMPUTED_VALUE"""),"Uncle Sams Cider 2")</f>
        <v>Uncle Sams Cider 2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IFERROR(__xludf.DUMMYFUNCTION("""COMPUTED_VALUE"""),43653.7831833101)</f>
        <v>43653.78318</v>
      </c>
      <c r="D997" s="23">
        <f>IFERROR(__xludf.DUMMYFUNCTION("""COMPUTED_VALUE"""),1.096)</f>
        <v>1.096</v>
      </c>
      <c r="E997" s="24">
        <f>IFERROR(__xludf.DUMMYFUNCTION("""COMPUTED_VALUE"""),73.0)</f>
        <v>73</v>
      </c>
      <c r="F997" s="27" t="str">
        <f>IFERROR(__xludf.DUMMYFUNCTION("""COMPUTED_VALUE"""),"BLACK")</f>
        <v>BLACK</v>
      </c>
      <c r="G997" s="28" t="str">
        <f>IFERROR(__xludf.DUMMYFUNCTION("""COMPUTED_VALUE"""),"Uncle Sams Cider 2")</f>
        <v>Uncle Sams Cider 2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IFERROR(__xludf.DUMMYFUNCTION("""COMPUTED_VALUE"""),43653.7727621412)</f>
        <v>43653.77276</v>
      </c>
      <c r="D998" s="23">
        <f>IFERROR(__xludf.DUMMYFUNCTION("""COMPUTED_VALUE"""),1.096)</f>
        <v>1.096</v>
      </c>
      <c r="E998" s="24">
        <f>IFERROR(__xludf.DUMMYFUNCTION("""COMPUTED_VALUE"""),73.0)</f>
        <v>73</v>
      </c>
      <c r="F998" s="27" t="str">
        <f>IFERROR(__xludf.DUMMYFUNCTION("""COMPUTED_VALUE"""),"BLACK")</f>
        <v>BLACK</v>
      </c>
      <c r="G998" s="28" t="str">
        <f>IFERROR(__xludf.DUMMYFUNCTION("""COMPUTED_VALUE"""),"Uncle Sams Cider 2")</f>
        <v>Uncle Sams Cider 2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IFERROR(__xludf.DUMMYFUNCTION("""COMPUTED_VALUE"""),43653.7623295833)</f>
        <v>43653.76233</v>
      </c>
      <c r="D999" s="23">
        <f>IFERROR(__xludf.DUMMYFUNCTION("""COMPUTED_VALUE"""),1.096)</f>
        <v>1.096</v>
      </c>
      <c r="E999" s="24">
        <f>IFERROR(__xludf.DUMMYFUNCTION("""COMPUTED_VALUE"""),73.0)</f>
        <v>73</v>
      </c>
      <c r="F999" s="27" t="str">
        <f>IFERROR(__xludf.DUMMYFUNCTION("""COMPUTED_VALUE"""),"BLACK")</f>
        <v>BLACK</v>
      </c>
      <c r="G999" s="28" t="str">
        <f>IFERROR(__xludf.DUMMYFUNCTION("""COMPUTED_VALUE"""),"Uncle Sams Cider 2")</f>
        <v>Uncle Sams Cider 2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IFERROR(__xludf.DUMMYFUNCTION("""COMPUTED_VALUE"""),43653.7519084953)</f>
        <v>43653.75191</v>
      </c>
      <c r="D1000" s="23">
        <f>IFERROR(__xludf.DUMMYFUNCTION("""COMPUTED_VALUE"""),1.096)</f>
        <v>1.096</v>
      </c>
      <c r="E1000" s="24">
        <f>IFERROR(__xludf.DUMMYFUNCTION("""COMPUTED_VALUE"""),73.0)</f>
        <v>73</v>
      </c>
      <c r="F1000" s="27" t="str">
        <f>IFERROR(__xludf.DUMMYFUNCTION("""COMPUTED_VALUE"""),"BLACK")</f>
        <v>BLACK</v>
      </c>
      <c r="G1000" s="28" t="str">
        <f>IFERROR(__xludf.DUMMYFUNCTION("""COMPUTED_VALUE"""),"Uncle Sams Cider 2")</f>
        <v>Uncle Sams Cider 2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IFERROR(__xludf.DUMMYFUNCTION("""COMPUTED_VALUE"""),43653.7414860995)</f>
        <v>43653.74149</v>
      </c>
      <c r="D1001" s="23">
        <f>IFERROR(__xludf.DUMMYFUNCTION("""COMPUTED_VALUE"""),1.096)</f>
        <v>1.096</v>
      </c>
      <c r="E1001" s="24">
        <f>IFERROR(__xludf.DUMMYFUNCTION("""COMPUTED_VALUE"""),73.0)</f>
        <v>73</v>
      </c>
      <c r="F1001" s="27" t="str">
        <f>IFERROR(__xludf.DUMMYFUNCTION("""COMPUTED_VALUE"""),"BLACK")</f>
        <v>BLACK</v>
      </c>
      <c r="G1001" s="28" t="str">
        <f>IFERROR(__xludf.DUMMYFUNCTION("""COMPUTED_VALUE"""),"Uncle Sams Cider 2")</f>
        <v>Uncle Sams Cider 2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IFERROR(__xludf.DUMMYFUNCTION("""COMPUTED_VALUE"""),43653.7310651736)</f>
        <v>43653.73107</v>
      </c>
      <c r="D1002" s="23">
        <f>IFERROR(__xludf.DUMMYFUNCTION("""COMPUTED_VALUE"""),1.096)</f>
        <v>1.096</v>
      </c>
      <c r="E1002" s="24">
        <f>IFERROR(__xludf.DUMMYFUNCTION("""COMPUTED_VALUE"""),73.0)</f>
        <v>73</v>
      </c>
      <c r="F1002" s="27" t="str">
        <f>IFERROR(__xludf.DUMMYFUNCTION("""COMPUTED_VALUE"""),"BLACK")</f>
        <v>BLACK</v>
      </c>
      <c r="G1002" s="28" t="str">
        <f>IFERROR(__xludf.DUMMYFUNCTION("""COMPUTED_VALUE"""),"Uncle Sams Cider 2")</f>
        <v>Uncle Sams Cider 2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IFERROR(__xludf.DUMMYFUNCTION("""COMPUTED_VALUE"""),43653.720644375)</f>
        <v>43653.72064</v>
      </c>
      <c r="D1003" s="23">
        <f>IFERROR(__xludf.DUMMYFUNCTION("""COMPUTED_VALUE"""),1.096)</f>
        <v>1.096</v>
      </c>
      <c r="E1003" s="24">
        <f>IFERROR(__xludf.DUMMYFUNCTION("""COMPUTED_VALUE"""),74.0)</f>
        <v>74</v>
      </c>
      <c r="F1003" s="27" t="str">
        <f>IFERROR(__xludf.DUMMYFUNCTION("""COMPUTED_VALUE"""),"BLACK")</f>
        <v>BLACK</v>
      </c>
      <c r="G1003" s="28" t="str">
        <f>IFERROR(__xludf.DUMMYFUNCTION("""COMPUTED_VALUE"""),"Uncle Sams Cider 2")</f>
        <v>Uncle Sams Cider 2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IFERROR(__xludf.DUMMYFUNCTION("""COMPUTED_VALUE"""),43653.7102129282)</f>
        <v>43653.71021</v>
      </c>
      <c r="D1004" s="23">
        <f>IFERROR(__xludf.DUMMYFUNCTION("""COMPUTED_VALUE"""),1.095)</f>
        <v>1.095</v>
      </c>
      <c r="E1004" s="24">
        <f>IFERROR(__xludf.DUMMYFUNCTION("""COMPUTED_VALUE"""),74.0)</f>
        <v>74</v>
      </c>
      <c r="F1004" s="27" t="str">
        <f>IFERROR(__xludf.DUMMYFUNCTION("""COMPUTED_VALUE"""),"BLACK")</f>
        <v>BLACK</v>
      </c>
      <c r="G1004" s="28" t="str">
        <f>IFERROR(__xludf.DUMMYFUNCTION("""COMPUTED_VALUE"""),"Uncle Sams Cider 2")</f>
        <v>Uncle Sams Cider 2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IFERROR(__xludf.DUMMYFUNCTION("""COMPUTED_VALUE"""),43653.699791331)</f>
        <v>43653.69979</v>
      </c>
      <c r="D1005" s="23">
        <f>IFERROR(__xludf.DUMMYFUNCTION("""COMPUTED_VALUE"""),1.095)</f>
        <v>1.095</v>
      </c>
      <c r="E1005" s="24">
        <f>IFERROR(__xludf.DUMMYFUNCTION("""COMPUTED_VALUE"""),74.0)</f>
        <v>74</v>
      </c>
      <c r="F1005" s="27" t="str">
        <f>IFERROR(__xludf.DUMMYFUNCTION("""COMPUTED_VALUE"""),"BLACK")</f>
        <v>BLACK</v>
      </c>
      <c r="G1005" s="28" t="str">
        <f>IFERROR(__xludf.DUMMYFUNCTION("""COMPUTED_VALUE"""),"Uncle Sams Cider 2")</f>
        <v>Uncle Sams Cider 2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IFERROR(__xludf.DUMMYFUNCTION("""COMPUTED_VALUE"""),43653.6893577893)</f>
        <v>43653.68936</v>
      </c>
      <c r="D1006" s="23">
        <f>IFERROR(__xludf.DUMMYFUNCTION("""COMPUTED_VALUE"""),1.095)</f>
        <v>1.095</v>
      </c>
      <c r="E1006" s="24">
        <f>IFERROR(__xludf.DUMMYFUNCTION("""COMPUTED_VALUE"""),75.0)</f>
        <v>75</v>
      </c>
      <c r="F1006" s="27" t="str">
        <f>IFERROR(__xludf.DUMMYFUNCTION("""COMPUTED_VALUE"""),"BLACK")</f>
        <v>BLACK</v>
      </c>
      <c r="G1006" s="28" t="str">
        <f>IFERROR(__xludf.DUMMYFUNCTION("""COMPUTED_VALUE"""),"Uncle Sams Cider 2")</f>
        <v>Uncle Sams Cider 2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IFERROR(__xludf.DUMMYFUNCTION("""COMPUTED_VALUE"""),43653.6789238773)</f>
        <v>43653.67892</v>
      </c>
      <c r="D1007" s="23">
        <f>IFERROR(__xludf.DUMMYFUNCTION("""COMPUTED_VALUE"""),1.095)</f>
        <v>1.095</v>
      </c>
      <c r="E1007" s="24">
        <f>IFERROR(__xludf.DUMMYFUNCTION("""COMPUTED_VALUE"""),74.0)</f>
        <v>74</v>
      </c>
      <c r="F1007" s="27" t="str">
        <f>IFERROR(__xludf.DUMMYFUNCTION("""COMPUTED_VALUE"""),"BLACK")</f>
        <v>BLACK</v>
      </c>
      <c r="G1007" s="28" t="str">
        <f>IFERROR(__xludf.DUMMYFUNCTION("""COMPUTED_VALUE"""),"Uncle Sams Cider 2")</f>
        <v>Uncle Sams Cider 2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IFERROR(__xludf.DUMMYFUNCTION("""COMPUTED_VALUE"""),43653.6685026273)</f>
        <v>43653.6685</v>
      </c>
      <c r="D1008" s="23">
        <f>IFERROR(__xludf.DUMMYFUNCTION("""COMPUTED_VALUE"""),1.095)</f>
        <v>1.095</v>
      </c>
      <c r="E1008" s="24">
        <f>IFERROR(__xludf.DUMMYFUNCTION("""COMPUTED_VALUE"""),75.0)</f>
        <v>75</v>
      </c>
      <c r="F1008" s="27" t="str">
        <f>IFERROR(__xludf.DUMMYFUNCTION("""COMPUTED_VALUE"""),"BLACK")</f>
        <v>BLACK</v>
      </c>
      <c r="G1008" s="28" t="str">
        <f>IFERROR(__xludf.DUMMYFUNCTION("""COMPUTED_VALUE"""),"Uncle Sams Cider 2")</f>
        <v>Uncle Sams Cider 2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IFERROR(__xludf.DUMMYFUNCTION("""COMPUTED_VALUE"""),43653.6580809837)</f>
        <v>43653.65808</v>
      </c>
      <c r="D1009" s="23">
        <f>IFERROR(__xludf.DUMMYFUNCTION("""COMPUTED_VALUE"""),1.095)</f>
        <v>1.095</v>
      </c>
      <c r="E1009" s="24">
        <f>IFERROR(__xludf.DUMMYFUNCTION("""COMPUTED_VALUE"""),75.0)</f>
        <v>75</v>
      </c>
      <c r="F1009" s="27" t="str">
        <f>IFERROR(__xludf.DUMMYFUNCTION("""COMPUTED_VALUE"""),"BLACK")</f>
        <v>BLACK</v>
      </c>
      <c r="G1009" s="28" t="str">
        <f>IFERROR(__xludf.DUMMYFUNCTION("""COMPUTED_VALUE"""),"Uncle Sams Cider 2")</f>
        <v>Uncle Sams Cider 2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IFERROR(__xludf.DUMMYFUNCTION("""COMPUTED_VALUE"""),43653.647659375)</f>
        <v>43653.64766</v>
      </c>
      <c r="D1010" s="23">
        <f>IFERROR(__xludf.DUMMYFUNCTION("""COMPUTED_VALUE"""),1.095)</f>
        <v>1.095</v>
      </c>
      <c r="E1010" s="24">
        <f>IFERROR(__xludf.DUMMYFUNCTION("""COMPUTED_VALUE"""),75.0)</f>
        <v>75</v>
      </c>
      <c r="F1010" s="27" t="str">
        <f>IFERROR(__xludf.DUMMYFUNCTION("""COMPUTED_VALUE"""),"BLACK")</f>
        <v>BLACK</v>
      </c>
      <c r="G1010" s="28" t="str">
        <f>IFERROR(__xludf.DUMMYFUNCTION("""COMPUTED_VALUE"""),"Uncle Sams Cider 2")</f>
        <v>Uncle Sams Cider 2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IFERROR(__xludf.DUMMYFUNCTION("""COMPUTED_VALUE"""),43653.6372270023)</f>
        <v>43653.63723</v>
      </c>
      <c r="D1011" s="23">
        <f>IFERROR(__xludf.DUMMYFUNCTION("""COMPUTED_VALUE"""),1.095)</f>
        <v>1.095</v>
      </c>
      <c r="E1011" s="24">
        <f>IFERROR(__xludf.DUMMYFUNCTION("""COMPUTED_VALUE"""),75.0)</f>
        <v>75</v>
      </c>
      <c r="F1011" s="27" t="str">
        <f>IFERROR(__xludf.DUMMYFUNCTION("""COMPUTED_VALUE"""),"BLACK")</f>
        <v>BLACK</v>
      </c>
      <c r="G1011" s="28" t="str">
        <f>IFERROR(__xludf.DUMMYFUNCTION("""COMPUTED_VALUE"""),"Uncle Sams Cider 2")</f>
        <v>Uncle Sams Cider 2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IFERROR(__xludf.DUMMYFUNCTION("""COMPUTED_VALUE"""),43653.6267954166)</f>
        <v>43653.6268</v>
      </c>
      <c r="D1012" s="23">
        <f>IFERROR(__xludf.DUMMYFUNCTION("""COMPUTED_VALUE"""),1.096)</f>
        <v>1.096</v>
      </c>
      <c r="E1012" s="24">
        <f>IFERROR(__xludf.DUMMYFUNCTION("""COMPUTED_VALUE"""),74.0)</f>
        <v>74</v>
      </c>
      <c r="F1012" s="27" t="str">
        <f>IFERROR(__xludf.DUMMYFUNCTION("""COMPUTED_VALUE"""),"BLACK")</f>
        <v>BLACK</v>
      </c>
      <c r="G1012" s="28" t="str">
        <f>IFERROR(__xludf.DUMMYFUNCTION("""COMPUTED_VALUE"""),"Uncle Sams Cider 2")</f>
        <v>Uncle Sams Cider 2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IFERROR(__xludf.DUMMYFUNCTION("""COMPUTED_VALUE"""),43653.6163748958)</f>
        <v>43653.61637</v>
      </c>
      <c r="D1013" s="23">
        <f>IFERROR(__xludf.DUMMYFUNCTION("""COMPUTED_VALUE"""),1.096)</f>
        <v>1.096</v>
      </c>
      <c r="E1013" s="24">
        <f>IFERROR(__xludf.DUMMYFUNCTION("""COMPUTED_VALUE"""),74.0)</f>
        <v>74</v>
      </c>
      <c r="F1013" s="27" t="str">
        <f>IFERROR(__xludf.DUMMYFUNCTION("""COMPUTED_VALUE"""),"BLACK")</f>
        <v>BLACK</v>
      </c>
      <c r="G1013" s="28" t="str">
        <f>IFERROR(__xludf.DUMMYFUNCTION("""COMPUTED_VALUE"""),"Uncle Sams Cider 2")</f>
        <v>Uncle Sams Cider 2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IFERROR(__xludf.DUMMYFUNCTION("""COMPUTED_VALUE"""),43653.6059541087)</f>
        <v>43653.60595</v>
      </c>
      <c r="D1014" s="23">
        <f>IFERROR(__xludf.DUMMYFUNCTION("""COMPUTED_VALUE"""),1.096)</f>
        <v>1.096</v>
      </c>
      <c r="E1014" s="24">
        <f>IFERROR(__xludf.DUMMYFUNCTION("""COMPUTED_VALUE"""),74.0)</f>
        <v>74</v>
      </c>
      <c r="F1014" s="27" t="str">
        <f>IFERROR(__xludf.DUMMYFUNCTION("""COMPUTED_VALUE"""),"BLACK")</f>
        <v>BLACK</v>
      </c>
      <c r="G1014" s="28" t="str">
        <f>IFERROR(__xludf.DUMMYFUNCTION("""COMPUTED_VALUE"""),"Uncle Sams Cider 2")</f>
        <v>Uncle Sams Cider 2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IFERROR(__xludf.DUMMYFUNCTION("""COMPUTED_VALUE"""),43653.5955329629)</f>
        <v>43653.59553</v>
      </c>
      <c r="D1015" s="23">
        <f>IFERROR(__xludf.DUMMYFUNCTION("""COMPUTED_VALUE"""),1.096)</f>
        <v>1.096</v>
      </c>
      <c r="E1015" s="24">
        <f>IFERROR(__xludf.DUMMYFUNCTION("""COMPUTED_VALUE"""),75.0)</f>
        <v>75</v>
      </c>
      <c r="F1015" s="27" t="str">
        <f>IFERROR(__xludf.DUMMYFUNCTION("""COMPUTED_VALUE"""),"BLACK")</f>
        <v>BLACK</v>
      </c>
      <c r="G1015" s="28" t="str">
        <f>IFERROR(__xludf.DUMMYFUNCTION("""COMPUTED_VALUE"""),"Uncle Sams Cider 2")</f>
        <v>Uncle Sams Cider 2</v>
      </c>
      <c r="H1015" s="27" t="str">
        <f>IFERROR(__xludf.DUMMYFUNCTION("""COMPUTED_VALUE"""),"")</f>
        <v/>
      </c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43653.304006516206</v>
      </c>
      <c r="B2" s="5">
        <v>43653.5955329629</v>
      </c>
      <c r="C2" s="6">
        <v>1.096</v>
      </c>
      <c r="D2" s="6">
        <v>75.0</v>
      </c>
      <c r="E2" s="7" t="s">
        <v>7</v>
      </c>
      <c r="F2" s="7" t="s">
        <v>8</v>
      </c>
      <c r="G2" s="8"/>
    </row>
    <row r="3">
      <c r="A3" s="4">
        <v>43653.31431234954</v>
      </c>
      <c r="B3" s="5">
        <v>43653.6059541087</v>
      </c>
      <c r="C3" s="6">
        <v>1.096</v>
      </c>
      <c r="D3" s="6">
        <v>74.0</v>
      </c>
      <c r="E3" s="7" t="s">
        <v>7</v>
      </c>
      <c r="F3" s="7" t="s">
        <v>8</v>
      </c>
      <c r="G3" s="8"/>
    </row>
    <row r="4">
      <c r="A4" s="4">
        <v>43653.32475510417</v>
      </c>
      <c r="B4" s="5">
        <v>43653.6163748958</v>
      </c>
      <c r="C4" s="6">
        <v>1.096</v>
      </c>
      <c r="D4" s="6">
        <v>74.0</v>
      </c>
      <c r="E4" s="7" t="s">
        <v>7</v>
      </c>
      <c r="F4" s="7" t="s">
        <v>8</v>
      </c>
      <c r="G4" s="8"/>
    </row>
    <row r="5">
      <c r="A5" s="4">
        <v>43653.335151666666</v>
      </c>
      <c r="B5" s="5">
        <v>43653.6267954166</v>
      </c>
      <c r="C5" s="6">
        <v>1.096</v>
      </c>
      <c r="D5" s="6">
        <v>74.0</v>
      </c>
      <c r="E5" s="7" t="s">
        <v>7</v>
      </c>
      <c r="F5" s="7" t="s">
        <v>8</v>
      </c>
      <c r="G5" s="8"/>
    </row>
    <row r="6">
      <c r="A6" s="4">
        <v>43653.345586192125</v>
      </c>
      <c r="B6" s="5">
        <v>43653.6372270023</v>
      </c>
      <c r="C6" s="6">
        <v>1.095</v>
      </c>
      <c r="D6" s="6">
        <v>75.0</v>
      </c>
      <c r="E6" s="7" t="s">
        <v>7</v>
      </c>
      <c r="F6" s="7" t="s">
        <v>8</v>
      </c>
      <c r="G6" s="8"/>
    </row>
    <row r="7">
      <c r="A7" s="4">
        <v>43653.35601791667</v>
      </c>
      <c r="B7" s="5">
        <v>43653.647659375</v>
      </c>
      <c r="C7" s="6">
        <v>1.095</v>
      </c>
      <c r="D7" s="6">
        <v>75.0</v>
      </c>
      <c r="E7" s="7" t="s">
        <v>7</v>
      </c>
      <c r="F7" s="7" t="s">
        <v>8</v>
      </c>
      <c r="G7" s="8"/>
    </row>
    <row r="8">
      <c r="A8" s="4">
        <v>43653.366446064814</v>
      </c>
      <c r="B8" s="5">
        <v>43653.6580809837</v>
      </c>
      <c r="C8" s="6">
        <v>1.095</v>
      </c>
      <c r="D8" s="6">
        <v>75.0</v>
      </c>
      <c r="E8" s="7" t="s">
        <v>7</v>
      </c>
      <c r="F8" s="7" t="s">
        <v>8</v>
      </c>
      <c r="G8" s="8"/>
    </row>
    <row r="9">
      <c r="A9" s="4">
        <v>43653.37685988426</v>
      </c>
      <c r="B9" s="5">
        <v>43653.6685026273</v>
      </c>
      <c r="C9" s="6">
        <v>1.095</v>
      </c>
      <c r="D9" s="6">
        <v>75.0</v>
      </c>
      <c r="E9" s="7" t="s">
        <v>7</v>
      </c>
      <c r="F9" s="7" t="s">
        <v>8</v>
      </c>
      <c r="G9" s="8"/>
    </row>
    <row r="10">
      <c r="A10" s="4">
        <v>43653.387286770834</v>
      </c>
      <c r="B10" s="5">
        <v>43653.6789238773</v>
      </c>
      <c r="C10" s="6">
        <v>1.095</v>
      </c>
      <c r="D10" s="6">
        <v>74.0</v>
      </c>
      <c r="E10" s="7" t="s">
        <v>7</v>
      </c>
      <c r="F10" s="7" t="s">
        <v>8</v>
      </c>
      <c r="G10" s="8"/>
    </row>
    <row r="11">
      <c r="A11" s="4">
        <v>43653.397720740744</v>
      </c>
      <c r="B11" s="5">
        <v>43653.6893577893</v>
      </c>
      <c r="C11" s="6">
        <v>1.095</v>
      </c>
      <c r="D11" s="6">
        <v>75.0</v>
      </c>
      <c r="E11" s="7" t="s">
        <v>7</v>
      </c>
      <c r="F11" s="7" t="s">
        <v>8</v>
      </c>
      <c r="G11" s="8"/>
    </row>
    <row r="12">
      <c r="A12" s="4">
        <v>43653.408155729165</v>
      </c>
      <c r="B12" s="5">
        <v>43653.699791331</v>
      </c>
      <c r="C12" s="6">
        <v>1.095</v>
      </c>
      <c r="D12" s="6">
        <v>74.0</v>
      </c>
      <c r="E12" s="7" t="s">
        <v>7</v>
      </c>
      <c r="F12" s="7" t="s">
        <v>8</v>
      </c>
      <c r="G12" s="8"/>
    </row>
    <row r="13">
      <c r="A13" s="4">
        <v>43653.41857476852</v>
      </c>
      <c r="B13" s="5">
        <v>43653.7102129282</v>
      </c>
      <c r="C13" s="6">
        <v>1.095</v>
      </c>
      <c r="D13" s="6">
        <v>74.0</v>
      </c>
      <c r="E13" s="7" t="s">
        <v>7</v>
      </c>
      <c r="F13" s="7" t="s">
        <v>8</v>
      </c>
      <c r="G13" s="8"/>
    </row>
    <row r="14">
      <c r="A14" s="4">
        <v>43653.4290125</v>
      </c>
      <c r="B14" s="5">
        <v>43653.720644375</v>
      </c>
      <c r="C14" s="6">
        <v>1.096</v>
      </c>
      <c r="D14" s="6">
        <v>74.0</v>
      </c>
      <c r="E14" s="7" t="s">
        <v>7</v>
      </c>
      <c r="F14" s="7" t="s">
        <v>8</v>
      </c>
      <c r="G14" s="8"/>
    </row>
    <row r="15">
      <c r="A15" s="4">
        <v>43653.439423020835</v>
      </c>
      <c r="B15" s="5">
        <v>43653.7310651736</v>
      </c>
      <c r="C15" s="6">
        <v>1.096</v>
      </c>
      <c r="D15" s="6">
        <v>73.0</v>
      </c>
      <c r="E15" s="7" t="s">
        <v>7</v>
      </c>
      <c r="F15" s="7" t="s">
        <v>8</v>
      </c>
      <c r="G15" s="8"/>
    </row>
    <row r="16">
      <c r="A16" s="4">
        <v>43653.449859305554</v>
      </c>
      <c r="B16" s="5">
        <v>43653.7414860995</v>
      </c>
      <c r="C16" s="6">
        <v>1.096</v>
      </c>
      <c r="D16" s="6">
        <v>73.0</v>
      </c>
      <c r="E16" s="7" t="s">
        <v>7</v>
      </c>
      <c r="F16" s="7" t="s">
        <v>8</v>
      </c>
      <c r="G16" s="8"/>
    </row>
    <row r="17">
      <c r="A17" s="4">
        <v>43653.46026655093</v>
      </c>
      <c r="B17" s="5">
        <v>43653.7519084953</v>
      </c>
      <c r="C17" s="6">
        <v>1.096</v>
      </c>
      <c r="D17" s="6">
        <v>73.0</v>
      </c>
      <c r="E17" s="7" t="s">
        <v>7</v>
      </c>
      <c r="F17" s="7" t="s">
        <v>8</v>
      </c>
      <c r="G17" s="8"/>
    </row>
    <row r="18">
      <c r="A18" s="4">
        <v>43653.47069282408</v>
      </c>
      <c r="B18" s="5">
        <v>43653.7623295833</v>
      </c>
      <c r="C18" s="6">
        <v>1.096</v>
      </c>
      <c r="D18" s="6">
        <v>73.0</v>
      </c>
      <c r="E18" s="7" t="s">
        <v>7</v>
      </c>
      <c r="F18" s="7" t="s">
        <v>8</v>
      </c>
      <c r="G18" s="8"/>
    </row>
    <row r="19">
      <c r="A19" s="4">
        <v>43653.481123923615</v>
      </c>
      <c r="B19" s="5">
        <v>43653.7727621412</v>
      </c>
      <c r="C19" s="6">
        <v>1.096</v>
      </c>
      <c r="D19" s="6">
        <v>73.0</v>
      </c>
      <c r="E19" s="7" t="s">
        <v>7</v>
      </c>
      <c r="F19" s="7" t="s">
        <v>8</v>
      </c>
      <c r="G19" s="8"/>
    </row>
    <row r="20">
      <c r="A20" s="4">
        <v>43653.49155359954</v>
      </c>
      <c r="B20" s="5">
        <v>43653.7831833101</v>
      </c>
      <c r="C20" s="6">
        <v>1.096</v>
      </c>
      <c r="D20" s="6">
        <v>73.0</v>
      </c>
      <c r="E20" s="7" t="s">
        <v>7</v>
      </c>
      <c r="F20" s="7" t="s">
        <v>8</v>
      </c>
      <c r="G20" s="8"/>
    </row>
    <row r="21">
      <c r="A21" s="4">
        <v>43653.501976388885</v>
      </c>
      <c r="B21" s="5">
        <v>43653.7936058333</v>
      </c>
      <c r="C21" s="6">
        <v>1.097</v>
      </c>
      <c r="D21" s="6">
        <v>72.0</v>
      </c>
      <c r="E21" s="7" t="s">
        <v>7</v>
      </c>
      <c r="F21" s="7" t="s">
        <v>8</v>
      </c>
      <c r="G21" s="8"/>
    </row>
    <row r="22">
      <c r="A22" s="4">
        <v>43653.51240746528</v>
      </c>
      <c r="B22" s="5">
        <v>43653.8040384953</v>
      </c>
      <c r="C22" s="6">
        <v>1.1</v>
      </c>
      <c r="D22" s="6">
        <v>72.0</v>
      </c>
      <c r="E22" s="7" t="s">
        <v>7</v>
      </c>
      <c r="F22" s="7" t="s">
        <v>8</v>
      </c>
      <c r="G22" s="8"/>
    </row>
    <row r="23">
      <c r="A23" s="4">
        <v>43653.52282229166</v>
      </c>
      <c r="B23" s="5">
        <v>43653.8144592476</v>
      </c>
      <c r="C23" s="6">
        <v>1.102</v>
      </c>
      <c r="D23" s="6">
        <v>72.0</v>
      </c>
      <c r="E23" s="7" t="s">
        <v>7</v>
      </c>
      <c r="F23" s="7" t="s">
        <v>8</v>
      </c>
      <c r="G23" s="8"/>
    </row>
    <row r="24">
      <c r="A24" s="4">
        <v>43653.53324532407</v>
      </c>
      <c r="B24" s="5">
        <v>43653.8248808333</v>
      </c>
      <c r="C24" s="6">
        <v>1.104</v>
      </c>
      <c r="D24" s="6">
        <v>72.0</v>
      </c>
      <c r="E24" s="7" t="s">
        <v>7</v>
      </c>
      <c r="F24" s="7" t="s">
        <v>8</v>
      </c>
      <c r="G24" s="8"/>
    </row>
    <row r="25">
      <c r="A25" s="4">
        <v>43653.543668865736</v>
      </c>
      <c r="B25" s="5">
        <v>43653.8353035416</v>
      </c>
      <c r="C25" s="6">
        <v>1.105</v>
      </c>
      <c r="D25" s="6">
        <v>72.0</v>
      </c>
      <c r="E25" s="7" t="s">
        <v>7</v>
      </c>
      <c r="F25" s="7" t="s">
        <v>8</v>
      </c>
      <c r="G25" s="8"/>
    </row>
    <row r="26">
      <c r="A26" s="4">
        <v>43653.55408390047</v>
      </c>
      <c r="B26" s="5">
        <v>43653.8457250231</v>
      </c>
      <c r="C26" s="6">
        <v>1.106</v>
      </c>
      <c r="D26" s="6">
        <v>73.0</v>
      </c>
      <c r="E26" s="7" t="s">
        <v>7</v>
      </c>
      <c r="F26" s="7" t="s">
        <v>8</v>
      </c>
      <c r="G26" s="8"/>
    </row>
    <row r="27">
      <c r="A27" s="4">
        <v>43653.564508043986</v>
      </c>
      <c r="B27" s="5">
        <v>43653.856146956</v>
      </c>
      <c r="C27" s="6">
        <v>1.108</v>
      </c>
      <c r="D27" s="6">
        <v>73.0</v>
      </c>
      <c r="E27" s="7" t="s">
        <v>7</v>
      </c>
      <c r="F27" s="7" t="s">
        <v>8</v>
      </c>
      <c r="G27" s="8"/>
    </row>
    <row r="28">
      <c r="A28" s="4">
        <v>43653.574934062504</v>
      </c>
      <c r="B28" s="5">
        <v>43653.8665696412</v>
      </c>
      <c r="C28" s="6">
        <v>1.108</v>
      </c>
      <c r="D28" s="6">
        <v>73.0</v>
      </c>
      <c r="E28" s="7" t="s">
        <v>7</v>
      </c>
      <c r="F28" s="7" t="s">
        <v>8</v>
      </c>
      <c r="G28" s="8"/>
    </row>
    <row r="29">
      <c r="A29" s="4">
        <v>43653.58541458333</v>
      </c>
      <c r="B29" s="5">
        <v>43653.8769905787</v>
      </c>
      <c r="C29" s="6">
        <v>1.109</v>
      </c>
      <c r="D29" s="6">
        <v>73.0</v>
      </c>
      <c r="E29" s="7" t="s">
        <v>7</v>
      </c>
      <c r="F29" s="7" t="s">
        <v>8</v>
      </c>
      <c r="G29" s="8"/>
    </row>
    <row r="30">
      <c r="A30" s="4">
        <v>43653.595784062505</v>
      </c>
      <c r="B30" s="5">
        <v>43653.8874243981</v>
      </c>
      <c r="C30" s="6">
        <v>1.11</v>
      </c>
      <c r="D30" s="6">
        <v>73.0</v>
      </c>
      <c r="E30" s="7" t="s">
        <v>7</v>
      </c>
      <c r="F30" s="7" t="s">
        <v>8</v>
      </c>
      <c r="G30" s="8"/>
    </row>
    <row r="31">
      <c r="A31" s="4">
        <v>43653.606227870376</v>
      </c>
      <c r="B31" s="5">
        <v>43653.8978576504</v>
      </c>
      <c r="C31" s="6">
        <v>1.109</v>
      </c>
      <c r="D31" s="6">
        <v>73.0</v>
      </c>
      <c r="E31" s="7" t="s">
        <v>7</v>
      </c>
      <c r="F31" s="7" t="s">
        <v>8</v>
      </c>
      <c r="G31" s="8"/>
    </row>
    <row r="32">
      <c r="A32" s="4">
        <v>43653.61664516204</v>
      </c>
      <c r="B32" s="5">
        <v>43653.9082778009</v>
      </c>
      <c r="C32" s="6">
        <v>1.108</v>
      </c>
      <c r="D32" s="6">
        <v>73.0</v>
      </c>
      <c r="E32" s="7" t="s">
        <v>7</v>
      </c>
      <c r="F32" s="7" t="s">
        <v>8</v>
      </c>
      <c r="G32" s="8"/>
    </row>
    <row r="33">
      <c r="A33" s="4">
        <v>43653.627066180554</v>
      </c>
      <c r="B33" s="5">
        <v>43653.9186989699</v>
      </c>
      <c r="C33" s="6">
        <v>1.108</v>
      </c>
      <c r="D33" s="6">
        <v>73.0</v>
      </c>
      <c r="E33" s="7" t="s">
        <v>7</v>
      </c>
      <c r="F33" s="7" t="s">
        <v>8</v>
      </c>
      <c r="G33" s="8"/>
    </row>
    <row r="34">
      <c r="A34" s="4">
        <v>43653.6374864699</v>
      </c>
      <c r="B34" s="5">
        <v>43653.9291196064</v>
      </c>
      <c r="C34" s="6">
        <v>1.107</v>
      </c>
      <c r="D34" s="6">
        <v>73.0</v>
      </c>
      <c r="E34" s="7" t="s">
        <v>7</v>
      </c>
      <c r="F34" s="7" t="s">
        <v>8</v>
      </c>
      <c r="G34" s="8"/>
    </row>
    <row r="35">
      <c r="A35" s="4">
        <v>43653.64790534722</v>
      </c>
      <c r="B35" s="5">
        <v>43653.939539618</v>
      </c>
      <c r="C35" s="6">
        <v>1.106</v>
      </c>
      <c r="D35" s="6">
        <v>73.0</v>
      </c>
      <c r="E35" s="7" t="s">
        <v>7</v>
      </c>
      <c r="F35" s="7" t="s">
        <v>8</v>
      </c>
      <c r="G35" s="8"/>
    </row>
    <row r="36">
      <c r="A36" s="4">
        <v>43653.65833484953</v>
      </c>
      <c r="B36" s="5">
        <v>43653.9499701851</v>
      </c>
      <c r="C36" s="6">
        <v>1.106</v>
      </c>
      <c r="D36" s="6">
        <v>73.0</v>
      </c>
      <c r="E36" s="7" t="s">
        <v>7</v>
      </c>
      <c r="F36" s="7" t="s">
        <v>8</v>
      </c>
      <c r="G36" s="8"/>
    </row>
    <row r="37">
      <c r="A37" s="4">
        <v>43653.668763657406</v>
      </c>
      <c r="B37" s="5">
        <v>43653.9603924884</v>
      </c>
      <c r="C37" s="6">
        <v>1.105</v>
      </c>
      <c r="D37" s="6">
        <v>73.0</v>
      </c>
      <c r="E37" s="7" t="s">
        <v>7</v>
      </c>
      <c r="F37" s="7" t="s">
        <v>8</v>
      </c>
      <c r="G37" s="8"/>
    </row>
    <row r="38">
      <c r="A38" s="4">
        <v>43653.67918520833</v>
      </c>
      <c r="B38" s="5">
        <v>43653.9708149421</v>
      </c>
      <c r="C38" s="6">
        <v>1.105</v>
      </c>
      <c r="D38" s="6">
        <v>73.0</v>
      </c>
      <c r="E38" s="7" t="s">
        <v>7</v>
      </c>
      <c r="F38" s="7" t="s">
        <v>8</v>
      </c>
      <c r="G38" s="8"/>
    </row>
    <row r="39">
      <c r="A39" s="4">
        <v>43653.68965822917</v>
      </c>
      <c r="B39" s="5">
        <v>43653.9812363078</v>
      </c>
      <c r="C39" s="6">
        <v>1.104</v>
      </c>
      <c r="D39" s="6">
        <v>73.0</v>
      </c>
      <c r="E39" s="7" t="s">
        <v>7</v>
      </c>
      <c r="F39" s="7" t="s">
        <v>8</v>
      </c>
      <c r="G39" s="8"/>
    </row>
    <row r="40">
      <c r="A40" s="4">
        <v>43653.70002107639</v>
      </c>
      <c r="B40" s="5">
        <v>43653.9916558101</v>
      </c>
      <c r="C40" s="6">
        <v>1.104</v>
      </c>
      <c r="D40" s="6">
        <v>73.0</v>
      </c>
      <c r="E40" s="7" t="s">
        <v>7</v>
      </c>
      <c r="F40" s="7" t="s">
        <v>8</v>
      </c>
      <c r="G40" s="8"/>
    </row>
    <row r="41">
      <c r="A41" s="4">
        <v>43653.71051186342</v>
      </c>
      <c r="B41" s="5">
        <v>43654.0020901041</v>
      </c>
      <c r="C41" s="6">
        <v>1.103</v>
      </c>
      <c r="D41" s="6">
        <v>73.0</v>
      </c>
      <c r="E41" s="7" t="s">
        <v>7</v>
      </c>
      <c r="F41" s="7" t="s">
        <v>8</v>
      </c>
      <c r="G41" s="8"/>
    </row>
    <row r="42">
      <c r="A42" s="4">
        <v>43653.731317881946</v>
      </c>
      <c r="B42" s="5">
        <v>43654.0229436458</v>
      </c>
      <c r="C42" s="6">
        <v>1.103</v>
      </c>
      <c r="D42" s="6">
        <v>73.0</v>
      </c>
      <c r="E42" s="7" t="s">
        <v>7</v>
      </c>
      <c r="F42" s="7" t="s">
        <v>8</v>
      </c>
      <c r="G42" s="8"/>
    </row>
    <row r="43">
      <c r="A43" s="4">
        <v>43653.74172604167</v>
      </c>
      <c r="B43" s="5">
        <v>43654.0333642129</v>
      </c>
      <c r="C43" s="6">
        <v>1.103</v>
      </c>
      <c r="D43" s="6">
        <v>73.0</v>
      </c>
      <c r="E43" s="7" t="s">
        <v>7</v>
      </c>
      <c r="F43" s="7" t="s">
        <v>8</v>
      </c>
      <c r="G43" s="8"/>
    </row>
    <row r="44">
      <c r="A44" s="4">
        <v>43653.75216898148</v>
      </c>
      <c r="B44" s="5">
        <v>43654.0437959375</v>
      </c>
      <c r="C44" s="6">
        <v>1.102</v>
      </c>
      <c r="D44" s="6">
        <v>73.0</v>
      </c>
      <c r="E44" s="7" t="s">
        <v>7</v>
      </c>
      <c r="F44" s="7" t="s">
        <v>8</v>
      </c>
      <c r="G44" s="8"/>
    </row>
    <row r="45">
      <c r="A45" s="4">
        <v>43653.7625846875</v>
      </c>
      <c r="B45" s="5">
        <v>43654.0542178819</v>
      </c>
      <c r="C45" s="6">
        <v>1.102</v>
      </c>
      <c r="D45" s="6">
        <v>73.0</v>
      </c>
      <c r="E45" s="7" t="s">
        <v>7</v>
      </c>
      <c r="F45" s="7" t="s">
        <v>8</v>
      </c>
      <c r="G45" s="8"/>
    </row>
    <row r="46">
      <c r="A46" s="4">
        <v>43653.773013125</v>
      </c>
      <c r="B46" s="5">
        <v>43654.0646504629</v>
      </c>
      <c r="C46" s="6">
        <v>1.1</v>
      </c>
      <c r="D46" s="6">
        <v>73.0</v>
      </c>
      <c r="E46" s="7" t="s">
        <v>7</v>
      </c>
      <c r="F46" s="7" t="s">
        <v>8</v>
      </c>
      <c r="G46" s="8"/>
    </row>
    <row r="47">
      <c r="A47" s="4">
        <v>43653.78343391204</v>
      </c>
      <c r="B47" s="5">
        <v>43654.0750720717</v>
      </c>
      <c r="C47" s="6">
        <v>1.1</v>
      </c>
      <c r="D47" s="6">
        <v>73.0</v>
      </c>
      <c r="E47" s="7" t="s">
        <v>7</v>
      </c>
      <c r="F47" s="7" t="s">
        <v>8</v>
      </c>
      <c r="G47" s="8"/>
    </row>
    <row r="48">
      <c r="A48" s="4">
        <v>43653.79385828704</v>
      </c>
      <c r="B48" s="5">
        <v>43654.0854936342</v>
      </c>
      <c r="C48" s="6">
        <v>1.1</v>
      </c>
      <c r="D48" s="6">
        <v>73.0</v>
      </c>
      <c r="E48" s="7" t="s">
        <v>7</v>
      </c>
      <c r="F48" s="7" t="s">
        <v>8</v>
      </c>
      <c r="G48" s="8"/>
    </row>
    <row r="49">
      <c r="A49" s="4">
        <v>43653.804282233796</v>
      </c>
      <c r="B49" s="5">
        <v>43654.0959142013</v>
      </c>
      <c r="C49" s="6">
        <v>1.098</v>
      </c>
      <c r="D49" s="6">
        <v>73.0</v>
      </c>
      <c r="E49" s="7" t="s">
        <v>7</v>
      </c>
      <c r="F49" s="7" t="s">
        <v>8</v>
      </c>
      <c r="G49" s="8"/>
    </row>
    <row r="50">
      <c r="A50" s="4">
        <v>43653.81475832176</v>
      </c>
      <c r="B50" s="5">
        <v>43654.1063357407</v>
      </c>
      <c r="C50" s="6">
        <v>1.099</v>
      </c>
      <c r="D50" s="6">
        <v>73.0</v>
      </c>
      <c r="E50" s="7" t="s">
        <v>7</v>
      </c>
      <c r="F50" s="7" t="s">
        <v>8</v>
      </c>
      <c r="G50" s="8"/>
    </row>
    <row r="51">
      <c r="A51" s="4">
        <v>43653.825134004626</v>
      </c>
      <c r="B51" s="5">
        <v>43654.1167571296</v>
      </c>
      <c r="C51" s="6">
        <v>1.098</v>
      </c>
      <c r="D51" s="6">
        <v>73.0</v>
      </c>
      <c r="E51" s="7" t="s">
        <v>7</v>
      </c>
      <c r="F51" s="7" t="s">
        <v>8</v>
      </c>
      <c r="G51" s="8"/>
    </row>
    <row r="52">
      <c r="A52" s="4">
        <v>43653.83554349537</v>
      </c>
      <c r="B52" s="5">
        <v>43654.1271779398</v>
      </c>
      <c r="C52" s="6">
        <v>1.097</v>
      </c>
      <c r="D52" s="6">
        <v>73.0</v>
      </c>
      <c r="E52" s="7" t="s">
        <v>7</v>
      </c>
      <c r="F52" s="7" t="s">
        <v>8</v>
      </c>
      <c r="G52" s="8"/>
    </row>
    <row r="53">
      <c r="A53" s="4">
        <v>43653.84596344907</v>
      </c>
      <c r="B53" s="5">
        <v>43654.1376020138</v>
      </c>
      <c r="C53" s="6">
        <v>1.096</v>
      </c>
      <c r="D53" s="6">
        <v>72.0</v>
      </c>
      <c r="E53" s="7" t="s">
        <v>7</v>
      </c>
      <c r="F53" s="7" t="s">
        <v>8</v>
      </c>
      <c r="G53" s="8"/>
    </row>
    <row r="54">
      <c r="A54" s="4">
        <v>43653.85638363426</v>
      </c>
      <c r="B54" s="5">
        <v>43654.1480223148</v>
      </c>
      <c r="C54" s="6">
        <v>1.096</v>
      </c>
      <c r="D54" s="6">
        <v>73.0</v>
      </c>
      <c r="E54" s="7" t="s">
        <v>7</v>
      </c>
      <c r="F54" s="7" t="s">
        <v>8</v>
      </c>
      <c r="G54" s="8"/>
    </row>
    <row r="55">
      <c r="A55" s="4">
        <v>43653.866876423606</v>
      </c>
      <c r="B55" s="5">
        <v>43654.1584553819</v>
      </c>
      <c r="C55" s="6">
        <v>1.096</v>
      </c>
      <c r="D55" s="6">
        <v>72.0</v>
      </c>
      <c r="E55" s="7" t="s">
        <v>7</v>
      </c>
      <c r="F55" s="7" t="s">
        <v>8</v>
      </c>
      <c r="G55" s="8"/>
    </row>
    <row r="56">
      <c r="A56" s="4">
        <v>43653.87724454861</v>
      </c>
      <c r="B56" s="5">
        <v>43654.1688767708</v>
      </c>
      <c r="C56" s="6">
        <v>1.096</v>
      </c>
      <c r="D56" s="6">
        <v>72.0</v>
      </c>
      <c r="E56" s="7" t="s">
        <v>7</v>
      </c>
      <c r="F56" s="7" t="s">
        <v>8</v>
      </c>
      <c r="G56" s="8"/>
    </row>
    <row r="57">
      <c r="A57" s="4">
        <v>43653.88766278935</v>
      </c>
      <c r="B57" s="5">
        <v>43654.1792976157</v>
      </c>
      <c r="C57" s="6">
        <v>1.096</v>
      </c>
      <c r="D57" s="6">
        <v>73.0</v>
      </c>
      <c r="E57" s="7" t="s">
        <v>7</v>
      </c>
      <c r="F57" s="7" t="s">
        <v>8</v>
      </c>
      <c r="G57" s="8"/>
    </row>
    <row r="58">
      <c r="A58" s="4">
        <v>43653.89808342593</v>
      </c>
      <c r="B58" s="5">
        <v>43654.1897173263</v>
      </c>
      <c r="C58" s="6">
        <v>1.096</v>
      </c>
      <c r="D58" s="6">
        <v>73.0</v>
      </c>
      <c r="E58" s="7" t="s">
        <v>7</v>
      </c>
      <c r="F58" s="7" t="s">
        <v>8</v>
      </c>
      <c r="G58" s="8"/>
    </row>
    <row r="59">
      <c r="A59" s="4">
        <v>43653.90851415509</v>
      </c>
      <c r="B59" s="5">
        <v>43654.2001377314</v>
      </c>
      <c r="C59" s="6">
        <v>1.095</v>
      </c>
      <c r="D59" s="6">
        <v>72.0</v>
      </c>
      <c r="E59" s="7" t="s">
        <v>7</v>
      </c>
      <c r="F59" s="7" t="s">
        <v>8</v>
      </c>
      <c r="G59" s="8"/>
    </row>
    <row r="60">
      <c r="A60" s="4">
        <v>43653.91893210648</v>
      </c>
      <c r="B60" s="5">
        <v>43654.2105609953</v>
      </c>
      <c r="C60" s="6">
        <v>1.096</v>
      </c>
      <c r="D60" s="6">
        <v>72.0</v>
      </c>
      <c r="E60" s="7" t="s">
        <v>7</v>
      </c>
      <c r="F60" s="7" t="s">
        <v>8</v>
      </c>
      <c r="G60" s="8"/>
    </row>
    <row r="61">
      <c r="A61" s="4">
        <v>43653.92935305556</v>
      </c>
      <c r="B61" s="5">
        <v>43654.2209818865</v>
      </c>
      <c r="C61" s="6">
        <v>1.096</v>
      </c>
      <c r="D61" s="6">
        <v>73.0</v>
      </c>
      <c r="E61" s="7" t="s">
        <v>7</v>
      </c>
      <c r="F61" s="7" t="s">
        <v>8</v>
      </c>
      <c r="G61" s="8"/>
    </row>
    <row r="62">
      <c r="A62" s="4">
        <v>43653.939768553246</v>
      </c>
      <c r="B62" s="5">
        <v>43654.2314032291</v>
      </c>
      <c r="C62" s="6">
        <v>1.096</v>
      </c>
      <c r="D62" s="6">
        <v>72.0</v>
      </c>
      <c r="E62" s="7" t="s">
        <v>7</v>
      </c>
      <c r="F62" s="7" t="s">
        <v>8</v>
      </c>
      <c r="G62" s="8"/>
    </row>
    <row r="63">
      <c r="A63" s="4">
        <v>43653.950184155095</v>
      </c>
      <c r="B63" s="5">
        <v>43654.2418238425</v>
      </c>
      <c r="C63" s="6">
        <v>1.096</v>
      </c>
      <c r="D63" s="6">
        <v>72.0</v>
      </c>
      <c r="E63" s="7" t="s">
        <v>7</v>
      </c>
      <c r="F63" s="7" t="s">
        <v>8</v>
      </c>
      <c r="G63" s="8"/>
    </row>
    <row r="64">
      <c r="A64" s="4">
        <v>43653.96060550926</v>
      </c>
      <c r="B64" s="5">
        <v>43654.2522445717</v>
      </c>
      <c r="C64" s="6">
        <v>1.095</v>
      </c>
      <c r="D64" s="6">
        <v>72.0</v>
      </c>
      <c r="E64" s="7" t="s">
        <v>7</v>
      </c>
      <c r="F64" s="7" t="s">
        <v>8</v>
      </c>
      <c r="G64" s="8"/>
    </row>
    <row r="65">
      <c r="A65" s="4">
        <v>43653.97102576389</v>
      </c>
      <c r="B65" s="5">
        <v>43654.2626653935</v>
      </c>
      <c r="C65" s="6">
        <v>1.095</v>
      </c>
      <c r="D65" s="6">
        <v>72.0</v>
      </c>
      <c r="E65" s="7" t="s">
        <v>7</v>
      </c>
      <c r="F65" s="7" t="s">
        <v>8</v>
      </c>
      <c r="G65" s="8"/>
    </row>
    <row r="66">
      <c r="A66" s="4">
        <v>43653.9814515162</v>
      </c>
      <c r="B66" s="5">
        <v>43654.2730888773</v>
      </c>
      <c r="C66" s="6">
        <v>1.095</v>
      </c>
      <c r="D66" s="6">
        <v>72.0</v>
      </c>
      <c r="E66" s="7" t="s">
        <v>7</v>
      </c>
      <c r="F66" s="7" t="s">
        <v>8</v>
      </c>
      <c r="G66" s="8"/>
    </row>
    <row r="67">
      <c r="A67" s="4">
        <v>43653.99187909722</v>
      </c>
      <c r="B67" s="5">
        <v>43654.2835109027</v>
      </c>
      <c r="C67" s="6">
        <v>1.095</v>
      </c>
      <c r="D67" s="6">
        <v>72.0</v>
      </c>
      <c r="E67" s="7" t="s">
        <v>7</v>
      </c>
      <c r="F67" s="7" t="s">
        <v>8</v>
      </c>
      <c r="G67" s="8"/>
    </row>
    <row r="68">
      <c r="A68" s="4">
        <v>43654.002620659725</v>
      </c>
      <c r="B68" s="5">
        <v>43654.2939314699</v>
      </c>
      <c r="C68" s="6">
        <v>1.095</v>
      </c>
      <c r="D68" s="6">
        <v>72.0</v>
      </c>
      <c r="E68" s="7" t="s">
        <v>7</v>
      </c>
      <c r="F68" s="7" t="s">
        <v>8</v>
      </c>
      <c r="G68" s="8"/>
    </row>
    <row r="69">
      <c r="A69" s="4">
        <v>43654.01272966435</v>
      </c>
      <c r="B69" s="5">
        <v>43654.3043637731</v>
      </c>
      <c r="C69" s="6">
        <v>1.095</v>
      </c>
      <c r="D69" s="6">
        <v>72.0</v>
      </c>
      <c r="E69" s="7" t="s">
        <v>7</v>
      </c>
      <c r="F69" s="7" t="s">
        <v>8</v>
      </c>
      <c r="G69" s="8"/>
    </row>
    <row r="70">
      <c r="A70" s="4">
        <v>43654.023148611115</v>
      </c>
      <c r="B70" s="5">
        <v>43654.3147878125</v>
      </c>
      <c r="C70" s="6">
        <v>1.095</v>
      </c>
      <c r="D70" s="6">
        <v>72.0</v>
      </c>
      <c r="E70" s="7" t="s">
        <v>7</v>
      </c>
      <c r="F70" s="7" t="s">
        <v>8</v>
      </c>
      <c r="G70" s="8"/>
    </row>
    <row r="71">
      <c r="A71" s="4">
        <v>43654.03357215278</v>
      </c>
      <c r="B71" s="5">
        <v>43654.3252075462</v>
      </c>
      <c r="C71" s="6">
        <v>1.095</v>
      </c>
      <c r="D71" s="6">
        <v>72.0</v>
      </c>
      <c r="E71" s="7" t="s">
        <v>7</v>
      </c>
      <c r="F71" s="7" t="s">
        <v>8</v>
      </c>
      <c r="G71" s="8"/>
    </row>
    <row r="72">
      <c r="A72" s="4">
        <v>43654.04399568287</v>
      </c>
      <c r="B72" s="5">
        <v>43654.3356291435</v>
      </c>
      <c r="C72" s="6">
        <v>1.095</v>
      </c>
      <c r="D72" s="6">
        <v>72.0</v>
      </c>
      <c r="E72" s="7" t="s">
        <v>7</v>
      </c>
      <c r="F72" s="7" t="s">
        <v>8</v>
      </c>
      <c r="G72" s="8"/>
    </row>
    <row r="73">
      <c r="A73" s="4">
        <v>43654.05441513889</v>
      </c>
      <c r="B73" s="5">
        <v>43654.3460514814</v>
      </c>
      <c r="C73" s="6">
        <v>1.095</v>
      </c>
      <c r="D73" s="6">
        <v>72.0</v>
      </c>
      <c r="E73" s="7" t="s">
        <v>7</v>
      </c>
      <c r="F73" s="7" t="s">
        <v>8</v>
      </c>
      <c r="G73" s="8"/>
    </row>
    <row r="74">
      <c r="A74" s="4">
        <v>43654.064854675926</v>
      </c>
      <c r="B74" s="5">
        <v>43654.3564865624</v>
      </c>
      <c r="C74" s="6">
        <v>1.094</v>
      </c>
      <c r="D74" s="6">
        <v>72.0</v>
      </c>
      <c r="E74" s="7" t="s">
        <v>7</v>
      </c>
      <c r="F74" s="7" t="s">
        <v>8</v>
      </c>
      <c r="G74" s="8"/>
    </row>
    <row r="75">
      <c r="A75" s="4">
        <v>43654.07527976852</v>
      </c>
      <c r="B75" s="5">
        <v>43654.36691978</v>
      </c>
      <c r="C75" s="6">
        <v>1.094</v>
      </c>
      <c r="D75" s="6">
        <v>72.0</v>
      </c>
      <c r="E75" s="7" t="s">
        <v>7</v>
      </c>
      <c r="F75" s="7" t="s">
        <v>8</v>
      </c>
      <c r="G75" s="8"/>
    </row>
    <row r="76">
      <c r="A76" s="4">
        <v>43654.08569986111</v>
      </c>
      <c r="B76" s="5">
        <v>43654.3773406134</v>
      </c>
      <c r="C76" s="6">
        <v>1.094</v>
      </c>
      <c r="D76" s="6">
        <v>72.0</v>
      </c>
      <c r="E76" s="7" t="s">
        <v>7</v>
      </c>
      <c r="F76" s="7" t="s">
        <v>8</v>
      </c>
      <c r="G76" s="8"/>
    </row>
    <row r="77">
      <c r="A77" s="4">
        <v>43654.09612488426</v>
      </c>
      <c r="B77" s="5">
        <v>43654.3877618287</v>
      </c>
      <c r="C77" s="6">
        <v>1.094</v>
      </c>
      <c r="D77" s="6">
        <v>72.0</v>
      </c>
      <c r="E77" s="7" t="s">
        <v>7</v>
      </c>
      <c r="F77" s="7" t="s">
        <v>8</v>
      </c>
      <c r="G77" s="8"/>
    </row>
    <row r="78">
      <c r="A78" s="4">
        <v>43654.10654104166</v>
      </c>
      <c r="B78" s="5">
        <v>43654.3981821759</v>
      </c>
      <c r="C78" s="6">
        <v>1.095</v>
      </c>
      <c r="D78" s="6">
        <v>72.0</v>
      </c>
      <c r="E78" s="7" t="s">
        <v>7</v>
      </c>
      <c r="F78" s="7" t="s">
        <v>8</v>
      </c>
      <c r="G78" s="8"/>
    </row>
    <row r="79">
      <c r="A79" s="4">
        <v>43654.116972662036</v>
      </c>
      <c r="B79" s="5">
        <v>43654.4086051157</v>
      </c>
      <c r="C79" s="6">
        <v>1.094</v>
      </c>
      <c r="D79" s="6">
        <v>72.0</v>
      </c>
      <c r="E79" s="7" t="s">
        <v>7</v>
      </c>
      <c r="F79" s="7" t="s">
        <v>8</v>
      </c>
      <c r="G79" s="8"/>
    </row>
    <row r="80">
      <c r="A80" s="4">
        <v>43654.12739233796</v>
      </c>
      <c r="B80" s="5">
        <v>43654.4190253703</v>
      </c>
      <c r="C80" s="6">
        <v>1.094</v>
      </c>
      <c r="D80" s="6">
        <v>72.0</v>
      </c>
      <c r="E80" s="7" t="s">
        <v>7</v>
      </c>
      <c r="F80" s="7" t="s">
        <v>8</v>
      </c>
      <c r="G80" s="8"/>
    </row>
    <row r="81">
      <c r="A81" s="4">
        <v>43654.13786888889</v>
      </c>
      <c r="B81" s="5">
        <v>43654.429446655</v>
      </c>
      <c r="C81" s="6">
        <v>1.095</v>
      </c>
      <c r="D81" s="6">
        <v>72.0</v>
      </c>
      <c r="E81" s="7" t="s">
        <v>7</v>
      </c>
      <c r="F81" s="7" t="s">
        <v>8</v>
      </c>
      <c r="G81" s="8"/>
    </row>
    <row r="82">
      <c r="A82" s="4">
        <v>43654.14823471065</v>
      </c>
      <c r="B82" s="5">
        <v>43654.4398679629</v>
      </c>
      <c r="C82" s="6">
        <v>1.094</v>
      </c>
      <c r="D82" s="6">
        <v>72.0</v>
      </c>
      <c r="E82" s="7" t="s">
        <v>7</v>
      </c>
      <c r="F82" s="7" t="s">
        <v>8</v>
      </c>
      <c r="G82" s="8"/>
    </row>
    <row r="83">
      <c r="A83" s="4">
        <v>43654.158652812504</v>
      </c>
      <c r="B83" s="5">
        <v>43654.4502904282</v>
      </c>
      <c r="C83" s="6">
        <v>1.094</v>
      </c>
      <c r="D83" s="6">
        <v>72.0</v>
      </c>
      <c r="E83" s="7" t="s">
        <v>7</v>
      </c>
      <c r="F83" s="7" t="s">
        <v>8</v>
      </c>
      <c r="G83" s="8"/>
    </row>
    <row r="84">
      <c r="A84" s="4">
        <v>43654.16907329861</v>
      </c>
      <c r="B84" s="5">
        <v>43654.4607097916</v>
      </c>
      <c r="C84" s="6">
        <v>1.095</v>
      </c>
      <c r="D84" s="6">
        <v>72.0</v>
      </c>
      <c r="E84" s="7" t="s">
        <v>7</v>
      </c>
      <c r="F84" s="7" t="s">
        <v>8</v>
      </c>
      <c r="G84" s="8"/>
    </row>
    <row r="85">
      <c r="A85" s="4">
        <v>43654.17949552083</v>
      </c>
      <c r="B85" s="5">
        <v>43654.4711305439</v>
      </c>
      <c r="C85" s="6">
        <v>1.094</v>
      </c>
      <c r="D85" s="6">
        <v>72.0</v>
      </c>
      <c r="E85" s="7" t="s">
        <v>7</v>
      </c>
      <c r="F85" s="7" t="s">
        <v>8</v>
      </c>
      <c r="G85" s="8"/>
    </row>
    <row r="86">
      <c r="A86" s="4">
        <v>43654.189920046294</v>
      </c>
      <c r="B86" s="5">
        <v>43654.4815521412</v>
      </c>
      <c r="C86" s="6">
        <v>1.093</v>
      </c>
      <c r="D86" s="6">
        <v>72.0</v>
      </c>
      <c r="E86" s="7" t="s">
        <v>7</v>
      </c>
      <c r="F86" s="7" t="s">
        <v>8</v>
      </c>
      <c r="G86" s="8"/>
    </row>
    <row r="87">
      <c r="A87" s="4">
        <v>43654.20033555556</v>
      </c>
      <c r="B87" s="5">
        <v>43654.4919725463</v>
      </c>
      <c r="C87" s="6">
        <v>1.094</v>
      </c>
      <c r="D87" s="6">
        <v>72.0</v>
      </c>
      <c r="E87" s="7" t="s">
        <v>7</v>
      </c>
      <c r="F87" s="7" t="s">
        <v>8</v>
      </c>
      <c r="G87" s="8"/>
    </row>
    <row r="88">
      <c r="A88" s="4">
        <v>43654.21077305556</v>
      </c>
      <c r="B88" s="5">
        <v>43654.5023952893</v>
      </c>
      <c r="C88" s="6">
        <v>1.094</v>
      </c>
      <c r="D88" s="6">
        <v>72.0</v>
      </c>
      <c r="E88" s="7" t="s">
        <v>7</v>
      </c>
      <c r="F88" s="7" t="s">
        <v>8</v>
      </c>
      <c r="G88" s="8"/>
    </row>
    <row r="89">
      <c r="A89" s="4">
        <v>43654.22117503472</v>
      </c>
      <c r="B89" s="5">
        <v>43654.5128165972</v>
      </c>
      <c r="C89" s="6">
        <v>1.094</v>
      </c>
      <c r="D89" s="6">
        <v>72.0</v>
      </c>
      <c r="E89" s="7" t="s">
        <v>7</v>
      </c>
      <c r="F89" s="7" t="s">
        <v>8</v>
      </c>
      <c r="G89" s="8"/>
    </row>
    <row r="90">
      <c r="A90" s="4">
        <v>43654.23165990741</v>
      </c>
      <c r="B90" s="5">
        <v>43654.5232378703</v>
      </c>
      <c r="C90" s="6">
        <v>1.094</v>
      </c>
      <c r="D90" s="6">
        <v>72.0</v>
      </c>
      <c r="E90" s="7" t="s">
        <v>7</v>
      </c>
      <c r="F90" s="7" t="s">
        <v>8</v>
      </c>
      <c r="G90" s="8"/>
    </row>
    <row r="91">
      <c r="A91" s="4">
        <v>43654.24206336806</v>
      </c>
      <c r="B91" s="5">
        <v>43654.5336572106</v>
      </c>
      <c r="C91" s="6">
        <v>1.095</v>
      </c>
      <c r="D91" s="6">
        <v>72.0</v>
      </c>
      <c r="E91" s="7" t="s">
        <v>7</v>
      </c>
      <c r="F91" s="7" t="s">
        <v>8</v>
      </c>
      <c r="G91" s="8"/>
    </row>
    <row r="92">
      <c r="A92" s="4">
        <v>43654.2524475463</v>
      </c>
      <c r="B92" s="5">
        <v>43654.5440785185</v>
      </c>
      <c r="C92" s="6">
        <v>1.095</v>
      </c>
      <c r="D92" s="6">
        <v>72.0</v>
      </c>
      <c r="E92" s="7" t="s">
        <v>7</v>
      </c>
      <c r="F92" s="7" t="s">
        <v>8</v>
      </c>
      <c r="G92" s="8"/>
    </row>
    <row r="93">
      <c r="A93" s="4">
        <v>43654.26286785879</v>
      </c>
      <c r="B93" s="5">
        <v>43654.5545012847</v>
      </c>
      <c r="C93" s="6">
        <v>1.093</v>
      </c>
      <c r="D93" s="6">
        <v>72.0</v>
      </c>
      <c r="E93" s="7" t="s">
        <v>7</v>
      </c>
      <c r="F93" s="7" t="s">
        <v>8</v>
      </c>
      <c r="G93" s="8"/>
    </row>
    <row r="94">
      <c r="A94" s="4">
        <v>43654.27329599537</v>
      </c>
      <c r="B94" s="5">
        <v>43654.5649347916</v>
      </c>
      <c r="C94" s="6">
        <v>1.094</v>
      </c>
      <c r="D94" s="6">
        <v>72.0</v>
      </c>
      <c r="E94" s="7" t="s">
        <v>7</v>
      </c>
      <c r="F94" s="7" t="s">
        <v>8</v>
      </c>
      <c r="G94" s="8"/>
    </row>
    <row r="95">
      <c r="A95" s="4">
        <v>43654.28371715278</v>
      </c>
      <c r="B95" s="5">
        <v>43654.5753552893</v>
      </c>
      <c r="C95" s="6">
        <v>1.094</v>
      </c>
      <c r="D95" s="6">
        <v>72.0</v>
      </c>
      <c r="E95" s="7" t="s">
        <v>7</v>
      </c>
      <c r="F95" s="7" t="s">
        <v>8</v>
      </c>
      <c r="G95" s="8"/>
    </row>
    <row r="96">
      <c r="A96" s="4">
        <v>43654.29414172454</v>
      </c>
      <c r="B96" s="5">
        <v>43654.5857766898</v>
      </c>
      <c r="C96" s="6">
        <v>1.094</v>
      </c>
      <c r="D96" s="6">
        <v>72.0</v>
      </c>
      <c r="E96" s="7" t="s">
        <v>7</v>
      </c>
      <c r="F96" s="7" t="s">
        <v>8</v>
      </c>
      <c r="G96" s="8"/>
    </row>
    <row r="97">
      <c r="A97" s="4">
        <v>43654.304559502314</v>
      </c>
      <c r="B97" s="5">
        <v>43654.5961962384</v>
      </c>
      <c r="C97" s="6">
        <v>1.093</v>
      </c>
      <c r="D97" s="6">
        <v>72.0</v>
      </c>
      <c r="E97" s="7" t="s">
        <v>7</v>
      </c>
      <c r="F97" s="7" t="s">
        <v>8</v>
      </c>
      <c r="G97" s="8"/>
    </row>
    <row r="98">
      <c r="A98" s="4">
        <v>43654.31499342593</v>
      </c>
      <c r="B98" s="5">
        <v>43654.6066199189</v>
      </c>
      <c r="C98" s="6">
        <v>1.094</v>
      </c>
      <c r="D98" s="6">
        <v>72.0</v>
      </c>
      <c r="E98" s="7" t="s">
        <v>7</v>
      </c>
      <c r="F98" s="7" t="s">
        <v>8</v>
      </c>
      <c r="G98" s="8"/>
    </row>
    <row r="99">
      <c r="A99" s="4">
        <v>43654.32540898148</v>
      </c>
      <c r="B99" s="5">
        <v>43654.6170407754</v>
      </c>
      <c r="C99" s="6">
        <v>1.094</v>
      </c>
      <c r="D99" s="6">
        <v>72.0</v>
      </c>
      <c r="E99" s="7" t="s">
        <v>7</v>
      </c>
      <c r="F99" s="7" t="s">
        <v>8</v>
      </c>
      <c r="G99" s="8"/>
    </row>
    <row r="100">
      <c r="A100" s="4">
        <v>43654.33583090278</v>
      </c>
      <c r="B100" s="5">
        <v>43654.6274629976</v>
      </c>
      <c r="C100" s="6">
        <v>1.093</v>
      </c>
      <c r="D100" s="6">
        <v>72.0</v>
      </c>
      <c r="E100" s="7" t="s">
        <v>7</v>
      </c>
      <c r="F100" s="7" t="s">
        <v>8</v>
      </c>
      <c r="G100" s="8"/>
    </row>
    <row r="101">
      <c r="A101" s="4">
        <v>43654.34626578704</v>
      </c>
      <c r="B101" s="5">
        <v>43654.6378831365</v>
      </c>
      <c r="C101" s="6">
        <v>1.093</v>
      </c>
      <c r="D101" s="6">
        <v>72.0</v>
      </c>
      <c r="E101" s="7" t="s">
        <v>7</v>
      </c>
      <c r="F101" s="7" t="s">
        <v>8</v>
      </c>
      <c r="G101" s="8"/>
    </row>
    <row r="102">
      <c r="A102" s="4">
        <v>43654.35669035879</v>
      </c>
      <c r="B102" s="5">
        <v>43654.6483249189</v>
      </c>
      <c r="C102" s="6">
        <v>1.091</v>
      </c>
      <c r="D102" s="6">
        <v>72.0</v>
      </c>
      <c r="E102" s="7" t="s">
        <v>7</v>
      </c>
      <c r="F102" s="7" t="s">
        <v>8</v>
      </c>
      <c r="G102" s="8"/>
    </row>
    <row r="103">
      <c r="A103" s="4">
        <v>43654.36711112269</v>
      </c>
      <c r="B103" s="5">
        <v>43654.6587463078</v>
      </c>
      <c r="C103" s="6">
        <v>1.094</v>
      </c>
      <c r="D103" s="6">
        <v>72.0</v>
      </c>
      <c r="E103" s="7" t="s">
        <v>7</v>
      </c>
      <c r="F103" s="7" t="s">
        <v>8</v>
      </c>
      <c r="G103" s="8"/>
    </row>
    <row r="104">
      <c r="A104" s="4">
        <v>43654.377535011576</v>
      </c>
      <c r="B104" s="5">
        <v>43654.6691685648</v>
      </c>
      <c r="C104" s="6">
        <v>1.094</v>
      </c>
      <c r="D104" s="6">
        <v>72.0</v>
      </c>
      <c r="E104" s="7" t="s">
        <v>7</v>
      </c>
      <c r="F104" s="7" t="s">
        <v>8</v>
      </c>
      <c r="G104" s="8"/>
    </row>
    <row r="105">
      <c r="A105" s="4">
        <v>43654.38795395833</v>
      </c>
      <c r="B105" s="5">
        <v>43654.6795906481</v>
      </c>
      <c r="C105" s="6">
        <v>1.094</v>
      </c>
      <c r="D105" s="6">
        <v>72.0</v>
      </c>
      <c r="E105" s="7" t="s">
        <v>7</v>
      </c>
      <c r="F105" s="7" t="s">
        <v>8</v>
      </c>
      <c r="G105" s="8"/>
    </row>
    <row r="106">
      <c r="A106" s="4">
        <v>43654.398370104165</v>
      </c>
      <c r="B106" s="5">
        <v>43654.6900119328</v>
      </c>
      <c r="C106" s="6">
        <v>1.093</v>
      </c>
      <c r="D106" s="6">
        <v>72.0</v>
      </c>
      <c r="E106" s="7" t="s">
        <v>7</v>
      </c>
      <c r="F106" s="7" t="s">
        <v>8</v>
      </c>
      <c r="G106" s="8"/>
    </row>
    <row r="107">
      <c r="A107" s="4">
        <v>43654.40880877315</v>
      </c>
      <c r="B107" s="5">
        <v>43654.7004437268</v>
      </c>
      <c r="C107" s="6">
        <v>1.091</v>
      </c>
      <c r="D107" s="6">
        <v>72.0</v>
      </c>
      <c r="E107" s="7" t="s">
        <v>7</v>
      </c>
      <c r="F107" s="7" t="s">
        <v>8</v>
      </c>
      <c r="G107" s="8"/>
    </row>
    <row r="108">
      <c r="A108" s="4">
        <v>43654.4192503588</v>
      </c>
      <c r="B108" s="5">
        <v>43654.7108778472</v>
      </c>
      <c r="C108" s="6">
        <v>1.092</v>
      </c>
      <c r="D108" s="6">
        <v>72.0</v>
      </c>
      <c r="E108" s="7" t="s">
        <v>7</v>
      </c>
      <c r="F108" s="7" t="s">
        <v>8</v>
      </c>
      <c r="G108" s="8"/>
    </row>
    <row r="109">
      <c r="A109" s="4">
        <v>43654.429660243055</v>
      </c>
      <c r="B109" s="5">
        <v>43654.7212987499</v>
      </c>
      <c r="C109" s="6">
        <v>1.093</v>
      </c>
      <c r="D109" s="6">
        <v>72.0</v>
      </c>
      <c r="E109" s="7" t="s">
        <v>7</v>
      </c>
      <c r="F109" s="7" t="s">
        <v>8</v>
      </c>
      <c r="G109" s="8"/>
    </row>
    <row r="110">
      <c r="A110" s="4">
        <v>43654.440094641206</v>
      </c>
      <c r="B110" s="5">
        <v>43654.7317208217</v>
      </c>
      <c r="C110" s="6">
        <v>1.093</v>
      </c>
      <c r="D110" s="6">
        <v>72.0</v>
      </c>
      <c r="E110" s="7" t="s">
        <v>7</v>
      </c>
      <c r="F110" s="7" t="s">
        <v>8</v>
      </c>
      <c r="G110" s="8"/>
    </row>
    <row r="111">
      <c r="A111" s="4">
        <v>43654.45051190972</v>
      </c>
      <c r="B111" s="5">
        <v>43654.7421421412</v>
      </c>
      <c r="C111" s="6">
        <v>1.093</v>
      </c>
      <c r="D111" s="6">
        <v>72.0</v>
      </c>
      <c r="E111" s="7" t="s">
        <v>7</v>
      </c>
      <c r="F111" s="7" t="s">
        <v>8</v>
      </c>
      <c r="G111" s="8"/>
    </row>
    <row r="112">
      <c r="A112" s="4">
        <v>43654.460932291666</v>
      </c>
      <c r="B112" s="5">
        <v>43654.7525757638</v>
      </c>
      <c r="C112" s="6">
        <v>1.093</v>
      </c>
      <c r="D112" s="6">
        <v>72.0</v>
      </c>
      <c r="E112" s="7" t="s">
        <v>7</v>
      </c>
      <c r="F112" s="7" t="s">
        <v>8</v>
      </c>
      <c r="G112" s="8"/>
    </row>
    <row r="113">
      <c r="A113" s="4">
        <v>43654.47142120371</v>
      </c>
      <c r="B113" s="5">
        <v>43654.7629965162</v>
      </c>
      <c r="C113" s="6">
        <v>1.092</v>
      </c>
      <c r="D113" s="6">
        <v>72.0</v>
      </c>
      <c r="E113" s="7" t="s">
        <v>7</v>
      </c>
      <c r="F113" s="7" t="s">
        <v>8</v>
      </c>
      <c r="G113" s="8"/>
    </row>
    <row r="114">
      <c r="A114" s="4">
        <v>43654.48178109954</v>
      </c>
      <c r="B114" s="5">
        <v>43654.773417743</v>
      </c>
      <c r="C114" s="6">
        <v>1.093</v>
      </c>
      <c r="D114" s="6">
        <v>72.0</v>
      </c>
      <c r="E114" s="7" t="s">
        <v>7</v>
      </c>
      <c r="F114" s="7" t="s">
        <v>8</v>
      </c>
      <c r="G114" s="8"/>
    </row>
    <row r="115">
      <c r="A115" s="4">
        <v>43654.492200532404</v>
      </c>
      <c r="B115" s="5">
        <v>43654.7838378819</v>
      </c>
      <c r="C115" s="6">
        <v>1.093</v>
      </c>
      <c r="D115" s="6">
        <v>72.0</v>
      </c>
      <c r="E115" s="7" t="s">
        <v>7</v>
      </c>
      <c r="F115" s="7" t="s">
        <v>8</v>
      </c>
      <c r="G115" s="8"/>
    </row>
    <row r="116">
      <c r="A116" s="4">
        <v>43654.502688865745</v>
      </c>
      <c r="B116" s="5">
        <v>43654.7942602199</v>
      </c>
      <c r="C116" s="6">
        <v>1.092</v>
      </c>
      <c r="D116" s="6">
        <v>72.0</v>
      </c>
      <c r="E116" s="7" t="s">
        <v>7</v>
      </c>
      <c r="F116" s="7" t="s">
        <v>8</v>
      </c>
      <c r="G116" s="8"/>
    </row>
    <row r="117">
      <c r="A117" s="4">
        <v>43654.51305195602</v>
      </c>
      <c r="B117" s="5">
        <v>43654.8046925115</v>
      </c>
      <c r="C117" s="6">
        <v>1.093</v>
      </c>
      <c r="D117" s="6">
        <v>72.0</v>
      </c>
      <c r="E117" s="7" t="s">
        <v>7</v>
      </c>
      <c r="F117" s="7" t="s">
        <v>8</v>
      </c>
      <c r="G117" s="8"/>
    </row>
    <row r="118">
      <c r="A118" s="4">
        <v>43654.52347857639</v>
      </c>
      <c r="B118" s="5">
        <v>43654.81511125</v>
      </c>
      <c r="C118" s="6">
        <v>1.091</v>
      </c>
      <c r="D118" s="6">
        <v>72.0</v>
      </c>
      <c r="E118" s="7" t="s">
        <v>7</v>
      </c>
      <c r="F118" s="7" t="s">
        <v>8</v>
      </c>
      <c r="G118" s="8"/>
    </row>
    <row r="119">
      <c r="A119" s="4">
        <v>43654.53391226852</v>
      </c>
      <c r="B119" s="5">
        <v>43654.825542824</v>
      </c>
      <c r="C119" s="6">
        <v>1.09</v>
      </c>
      <c r="D119" s="6">
        <v>72.0</v>
      </c>
      <c r="E119" s="7" t="s">
        <v>7</v>
      </c>
      <c r="F119" s="7" t="s">
        <v>8</v>
      </c>
      <c r="G119" s="8"/>
    </row>
    <row r="120">
      <c r="A120" s="4">
        <v>43654.544319444445</v>
      </c>
      <c r="B120" s="5">
        <v>43654.835963206</v>
      </c>
      <c r="C120" s="6">
        <v>1.092</v>
      </c>
      <c r="D120" s="6">
        <v>72.0</v>
      </c>
      <c r="E120" s="7" t="s">
        <v>7</v>
      </c>
      <c r="F120" s="7" t="s">
        <v>8</v>
      </c>
      <c r="G120" s="8"/>
    </row>
    <row r="121">
      <c r="A121" s="4">
        <v>43654.554751076386</v>
      </c>
      <c r="B121" s="5">
        <v>43654.8463834143</v>
      </c>
      <c r="C121" s="6">
        <v>1.092</v>
      </c>
      <c r="D121" s="6">
        <v>72.0</v>
      </c>
      <c r="E121" s="7" t="s">
        <v>7</v>
      </c>
      <c r="F121" s="7" t="s">
        <v>8</v>
      </c>
      <c r="G121" s="8"/>
    </row>
    <row r="122">
      <c r="A122" s="4">
        <v>43654.56516655092</v>
      </c>
      <c r="B122" s="5">
        <v>43654.8568035069</v>
      </c>
      <c r="C122" s="6">
        <v>1.092</v>
      </c>
      <c r="D122" s="6">
        <v>72.0</v>
      </c>
      <c r="E122" s="7" t="s">
        <v>7</v>
      </c>
      <c r="F122" s="7" t="s">
        <v>8</v>
      </c>
      <c r="G122" s="8"/>
    </row>
    <row r="123">
      <c r="A123" s="4">
        <v>43654.575639965275</v>
      </c>
      <c r="B123" s="5">
        <v>43654.86722375</v>
      </c>
      <c r="C123" s="6">
        <v>1.092</v>
      </c>
      <c r="D123" s="6">
        <v>72.0</v>
      </c>
      <c r="E123" s="7" t="s">
        <v>7</v>
      </c>
      <c r="F123" s="7" t="s">
        <v>8</v>
      </c>
      <c r="G123" s="8"/>
    </row>
    <row r="124">
      <c r="A124" s="4">
        <v>43654.58601046297</v>
      </c>
      <c r="B124" s="5">
        <v>43654.8776452083</v>
      </c>
      <c r="C124" s="6">
        <v>1.092</v>
      </c>
      <c r="D124" s="6">
        <v>72.0</v>
      </c>
      <c r="E124" s="7" t="s">
        <v>7</v>
      </c>
      <c r="F124" s="7" t="s">
        <v>8</v>
      </c>
      <c r="G124" s="8"/>
    </row>
    <row r="125">
      <c r="A125" s="4">
        <v>43654.59643482639</v>
      </c>
      <c r="B125" s="5">
        <v>43654.8880648611</v>
      </c>
      <c r="C125" s="6">
        <v>1.091</v>
      </c>
      <c r="D125" s="6">
        <v>72.0</v>
      </c>
      <c r="E125" s="7" t="s">
        <v>7</v>
      </c>
      <c r="F125" s="7" t="s">
        <v>8</v>
      </c>
      <c r="G125" s="8"/>
    </row>
    <row r="126">
      <c r="A126" s="4">
        <v>43654.6068509375</v>
      </c>
      <c r="B126" s="5">
        <v>43654.8984838888</v>
      </c>
      <c r="C126" s="6">
        <v>1.092</v>
      </c>
      <c r="D126" s="6">
        <v>72.0</v>
      </c>
      <c r="E126" s="7" t="s">
        <v>7</v>
      </c>
      <c r="F126" s="7" t="s">
        <v>8</v>
      </c>
      <c r="G126" s="8"/>
    </row>
    <row r="127">
      <c r="A127" s="4">
        <v>43654.617281377316</v>
      </c>
      <c r="B127" s="5">
        <v>43654.9089055208</v>
      </c>
      <c r="C127" s="6">
        <v>1.091</v>
      </c>
      <c r="D127" s="6">
        <v>72.0</v>
      </c>
      <c r="E127" s="7" t="s">
        <v>7</v>
      </c>
      <c r="F127" s="7" t="s">
        <v>8</v>
      </c>
      <c r="G127" s="8"/>
    </row>
    <row r="128">
      <c r="A128" s="4">
        <v>43654.62768844907</v>
      </c>
      <c r="B128" s="5">
        <v>43654.9193259259</v>
      </c>
      <c r="C128" s="6">
        <v>1.094</v>
      </c>
      <c r="D128" s="6">
        <v>72.0</v>
      </c>
      <c r="E128" s="7" t="s">
        <v>7</v>
      </c>
      <c r="F128" s="7" t="s">
        <v>8</v>
      </c>
      <c r="G128" s="8"/>
    </row>
    <row r="129">
      <c r="A129" s="4">
        <v>43654.63811</v>
      </c>
      <c r="B129" s="5">
        <v>43654.9297493402</v>
      </c>
      <c r="C129" s="6">
        <v>1.091</v>
      </c>
      <c r="D129" s="6">
        <v>72.0</v>
      </c>
      <c r="E129" s="7" t="s">
        <v>7</v>
      </c>
      <c r="F129" s="7" t="s">
        <v>8</v>
      </c>
      <c r="G129" s="8"/>
    </row>
    <row r="130">
      <c r="A130" s="4">
        <v>43654.64853373842</v>
      </c>
      <c r="B130" s="5">
        <v>43654.9401707523</v>
      </c>
      <c r="C130" s="6">
        <v>1.093</v>
      </c>
      <c r="D130" s="6">
        <v>72.0</v>
      </c>
      <c r="E130" s="7" t="s">
        <v>7</v>
      </c>
      <c r="F130" s="7" t="s">
        <v>8</v>
      </c>
      <c r="G130" s="8"/>
    </row>
    <row r="131">
      <c r="A131" s="4">
        <v>43654.65895560185</v>
      </c>
      <c r="B131" s="5">
        <v>43654.9505937963</v>
      </c>
      <c r="C131" s="6">
        <v>1.09</v>
      </c>
      <c r="D131" s="6">
        <v>71.0</v>
      </c>
      <c r="E131" s="7" t="s">
        <v>7</v>
      </c>
      <c r="F131" s="7" t="s">
        <v>8</v>
      </c>
      <c r="G131" s="8"/>
    </row>
    <row r="132">
      <c r="A132" s="4">
        <v>43654.66937832176</v>
      </c>
      <c r="B132" s="5">
        <v>43654.9610148148</v>
      </c>
      <c r="C132" s="6">
        <v>1.09</v>
      </c>
      <c r="D132" s="6">
        <v>71.0</v>
      </c>
      <c r="E132" s="7" t="s">
        <v>7</v>
      </c>
      <c r="F132" s="7" t="s">
        <v>8</v>
      </c>
      <c r="G132" s="8"/>
    </row>
    <row r="133">
      <c r="A133" s="4">
        <v>43654.67986023148</v>
      </c>
      <c r="B133" s="5">
        <v>43654.9714350115</v>
      </c>
      <c r="C133" s="6">
        <v>1.093</v>
      </c>
      <c r="D133" s="6">
        <v>71.0</v>
      </c>
      <c r="E133" s="7" t="s">
        <v>7</v>
      </c>
      <c r="F133" s="7" t="s">
        <v>8</v>
      </c>
      <c r="G133" s="8"/>
    </row>
    <row r="134">
      <c r="A134" s="4">
        <v>43654.69022189815</v>
      </c>
      <c r="B134" s="5">
        <v>43654.9818555787</v>
      </c>
      <c r="C134" s="6">
        <v>1.091</v>
      </c>
      <c r="D134" s="6">
        <v>71.0</v>
      </c>
      <c r="E134" s="7" t="s">
        <v>7</v>
      </c>
      <c r="F134" s="7" t="s">
        <v>8</v>
      </c>
      <c r="G134" s="8"/>
    </row>
    <row r="135">
      <c r="A135" s="4">
        <v>43654.70070140046</v>
      </c>
      <c r="B135" s="5">
        <v>43654.9922755208</v>
      </c>
      <c r="C135" s="6">
        <v>1.092</v>
      </c>
      <c r="D135" s="6">
        <v>71.0</v>
      </c>
      <c r="E135" s="7" t="s">
        <v>7</v>
      </c>
      <c r="F135" s="7" t="s">
        <v>8</v>
      </c>
      <c r="G135" s="8"/>
    </row>
    <row r="136">
      <c r="A136" s="4">
        <v>43654.71106806713</v>
      </c>
      <c r="B136" s="5">
        <v>43655.0026978819</v>
      </c>
      <c r="C136" s="6">
        <v>1.091</v>
      </c>
      <c r="D136" s="6">
        <v>71.0</v>
      </c>
      <c r="E136" s="7" t="s">
        <v>7</v>
      </c>
      <c r="F136" s="7" t="s">
        <v>8</v>
      </c>
      <c r="G136" s="8"/>
    </row>
    <row r="137">
      <c r="A137" s="4">
        <v>43654.72149243056</v>
      </c>
      <c r="B137" s="5">
        <v>43655.013119375</v>
      </c>
      <c r="C137" s="6">
        <v>1.089</v>
      </c>
      <c r="D137" s="6">
        <v>71.0</v>
      </c>
      <c r="E137" s="7" t="s">
        <v>7</v>
      </c>
      <c r="F137" s="7" t="s">
        <v>8</v>
      </c>
      <c r="G137" s="8"/>
    </row>
    <row r="138">
      <c r="A138" s="4">
        <v>43654.731910937495</v>
      </c>
      <c r="B138" s="5">
        <v>43655.0235393518</v>
      </c>
      <c r="C138" s="6">
        <v>1.092</v>
      </c>
      <c r="D138" s="6">
        <v>71.0</v>
      </c>
      <c r="E138" s="7" t="s">
        <v>7</v>
      </c>
      <c r="F138" s="7" t="s">
        <v>8</v>
      </c>
      <c r="G138" s="8"/>
    </row>
    <row r="139">
      <c r="A139" s="4">
        <v>43654.74231913194</v>
      </c>
      <c r="B139" s="5">
        <v>43655.0339607523</v>
      </c>
      <c r="C139" s="6">
        <v>1.092</v>
      </c>
      <c r="D139" s="6">
        <v>71.0</v>
      </c>
      <c r="E139" s="7" t="s">
        <v>7</v>
      </c>
      <c r="F139" s="7" t="s">
        <v>8</v>
      </c>
      <c r="G139" s="8"/>
    </row>
    <row r="140">
      <c r="A140" s="4">
        <v>43654.7527478125</v>
      </c>
      <c r="B140" s="5">
        <v>43655.0443816551</v>
      </c>
      <c r="C140" s="6">
        <v>1.092</v>
      </c>
      <c r="D140" s="6">
        <v>71.0</v>
      </c>
      <c r="E140" s="7" t="s">
        <v>7</v>
      </c>
      <c r="F140" s="7" t="s">
        <v>8</v>
      </c>
      <c r="G140" s="8"/>
    </row>
    <row r="141">
      <c r="A141" s="4">
        <v>43654.76318524306</v>
      </c>
      <c r="B141" s="5">
        <v>43655.0548036111</v>
      </c>
      <c r="C141" s="6">
        <v>1.089</v>
      </c>
      <c r="D141" s="6">
        <v>71.0</v>
      </c>
      <c r="E141" s="7" t="s">
        <v>7</v>
      </c>
      <c r="F141" s="7" t="s">
        <v>8</v>
      </c>
      <c r="G141" s="8"/>
    </row>
    <row r="142">
      <c r="A142" s="4">
        <v>43654.773599305554</v>
      </c>
      <c r="B142" s="5">
        <v>43655.0652358796</v>
      </c>
      <c r="C142" s="6">
        <v>1.089</v>
      </c>
      <c r="D142" s="6">
        <v>71.0</v>
      </c>
      <c r="E142" s="7" t="s">
        <v>7</v>
      </c>
      <c r="F142" s="7" t="s">
        <v>8</v>
      </c>
      <c r="G142" s="8"/>
    </row>
    <row r="143">
      <c r="A143" s="4">
        <v>43654.78402576389</v>
      </c>
      <c r="B143" s="5">
        <v>43655.0756573958</v>
      </c>
      <c r="C143" s="6">
        <v>1.09</v>
      </c>
      <c r="D143" s="6">
        <v>71.0</v>
      </c>
      <c r="E143" s="7" t="s">
        <v>7</v>
      </c>
      <c r="F143" s="7" t="s">
        <v>8</v>
      </c>
      <c r="G143" s="8"/>
    </row>
    <row r="144">
      <c r="A144" s="4">
        <v>43654.79445480324</v>
      </c>
      <c r="B144" s="5">
        <v>43655.0860774189</v>
      </c>
      <c r="C144" s="6">
        <v>1.09</v>
      </c>
      <c r="D144" s="6">
        <v>71.0</v>
      </c>
      <c r="E144" s="7" t="s">
        <v>7</v>
      </c>
      <c r="F144" s="7" t="s">
        <v>8</v>
      </c>
      <c r="G144" s="8"/>
    </row>
    <row r="145">
      <c r="A145" s="4">
        <v>43654.80486546297</v>
      </c>
      <c r="B145" s="5">
        <v>43655.0964977662</v>
      </c>
      <c r="C145" s="6">
        <v>1.092</v>
      </c>
      <c r="D145" s="6">
        <v>71.0</v>
      </c>
      <c r="E145" s="7" t="s">
        <v>7</v>
      </c>
      <c r="F145" s="7" t="s">
        <v>8</v>
      </c>
      <c r="G145" s="8"/>
    </row>
    <row r="146">
      <c r="A146" s="4">
        <v>43654.81527826389</v>
      </c>
      <c r="B146" s="5">
        <v>43655.1069176041</v>
      </c>
      <c r="C146" s="6">
        <v>1.091</v>
      </c>
      <c r="D146" s="6">
        <v>70.0</v>
      </c>
      <c r="E146" s="7" t="s">
        <v>7</v>
      </c>
      <c r="F146" s="7" t="s">
        <v>8</v>
      </c>
      <c r="G146" s="8"/>
    </row>
    <row r="147">
      <c r="A147" s="4">
        <v>43654.82577383102</v>
      </c>
      <c r="B147" s="5">
        <v>43655.1173392592</v>
      </c>
      <c r="C147" s="6">
        <v>1.09</v>
      </c>
      <c r="D147" s="6">
        <v>70.0</v>
      </c>
      <c r="E147" s="7" t="s">
        <v>7</v>
      </c>
      <c r="F147" s="7" t="s">
        <v>8</v>
      </c>
      <c r="G147" s="8"/>
    </row>
    <row r="148">
      <c r="A148" s="4">
        <v>43654.836126875</v>
      </c>
      <c r="B148" s="5">
        <v>43655.1277618171</v>
      </c>
      <c r="C148" s="6">
        <v>1.091</v>
      </c>
      <c r="D148" s="6">
        <v>70.0</v>
      </c>
      <c r="E148" s="7" t="s">
        <v>7</v>
      </c>
      <c r="F148" s="7" t="s">
        <v>8</v>
      </c>
      <c r="G148" s="8"/>
    </row>
    <row r="149">
      <c r="A149" s="4">
        <v>43654.84655944444</v>
      </c>
      <c r="B149" s="5">
        <v>43655.1381838194</v>
      </c>
      <c r="C149" s="6">
        <v>1.09</v>
      </c>
      <c r="D149" s="6">
        <v>70.0</v>
      </c>
      <c r="E149" s="7" t="s">
        <v>7</v>
      </c>
      <c r="F149" s="7" t="s">
        <v>8</v>
      </c>
      <c r="G149" s="8"/>
    </row>
    <row r="150">
      <c r="A150" s="4">
        <v>43654.856965949075</v>
      </c>
      <c r="B150" s="5">
        <v>43655.1486056365</v>
      </c>
      <c r="C150" s="6">
        <v>1.089</v>
      </c>
      <c r="D150" s="6">
        <v>70.0</v>
      </c>
      <c r="E150" s="7" t="s">
        <v>7</v>
      </c>
      <c r="F150" s="7" t="s">
        <v>8</v>
      </c>
      <c r="G150" s="8"/>
    </row>
    <row r="151">
      <c r="A151" s="4">
        <v>43654.86738652778</v>
      </c>
      <c r="B151" s="5">
        <v>43655.1590253935</v>
      </c>
      <c r="C151" s="6">
        <v>1.089</v>
      </c>
      <c r="D151" s="6">
        <v>70.0</v>
      </c>
      <c r="E151" s="7" t="s">
        <v>7</v>
      </c>
      <c r="F151" s="7" t="s">
        <v>8</v>
      </c>
      <c r="G151" s="8"/>
    </row>
    <row r="152">
      <c r="A152" s="4">
        <v>43654.87780825231</v>
      </c>
      <c r="B152" s="5">
        <v>43655.1694467824</v>
      </c>
      <c r="C152" s="6">
        <v>1.09</v>
      </c>
      <c r="D152" s="6">
        <v>70.0</v>
      </c>
      <c r="E152" s="7" t="s">
        <v>7</v>
      </c>
      <c r="F152" s="7" t="s">
        <v>8</v>
      </c>
      <c r="G152" s="8"/>
    </row>
    <row r="153">
      <c r="A153" s="4">
        <v>43654.888245740745</v>
      </c>
      <c r="B153" s="5">
        <v>43655.1798795254</v>
      </c>
      <c r="C153" s="6">
        <v>1.091</v>
      </c>
      <c r="D153" s="6">
        <v>70.0</v>
      </c>
      <c r="E153" s="7" t="s">
        <v>7</v>
      </c>
      <c r="F153" s="7" t="s">
        <v>8</v>
      </c>
      <c r="G153" s="8"/>
    </row>
    <row r="154">
      <c r="A154" s="4">
        <v>43654.898666423614</v>
      </c>
      <c r="B154" s="5">
        <v>43655.1903023495</v>
      </c>
      <c r="C154" s="6">
        <v>1.09</v>
      </c>
      <c r="D154" s="6">
        <v>70.0</v>
      </c>
      <c r="E154" s="7" t="s">
        <v>7</v>
      </c>
      <c r="F154" s="7" t="s">
        <v>8</v>
      </c>
      <c r="G154" s="8"/>
    </row>
    <row r="155">
      <c r="A155" s="4">
        <v>43654.909090636575</v>
      </c>
      <c r="B155" s="5">
        <v>43655.2007254745</v>
      </c>
      <c r="C155" s="6">
        <v>1.092</v>
      </c>
      <c r="D155" s="6">
        <v>70.0</v>
      </c>
      <c r="E155" s="7" t="s">
        <v>7</v>
      </c>
      <c r="F155" s="7" t="s">
        <v>8</v>
      </c>
      <c r="G155" s="8"/>
    </row>
    <row r="156">
      <c r="A156" s="4">
        <v>43654.919523749995</v>
      </c>
      <c r="B156" s="5">
        <v>43655.2111582523</v>
      </c>
      <c r="C156" s="6">
        <v>1.089</v>
      </c>
      <c r="D156" s="6">
        <v>70.0</v>
      </c>
      <c r="E156" s="7" t="s">
        <v>7</v>
      </c>
      <c r="F156" s="7" t="s">
        <v>8</v>
      </c>
      <c r="G156" s="8"/>
    </row>
    <row r="157">
      <c r="A157" s="4">
        <v>43654.92995021991</v>
      </c>
      <c r="B157" s="5">
        <v>43655.2215800347</v>
      </c>
      <c r="C157" s="6">
        <v>1.09</v>
      </c>
      <c r="D157" s="6">
        <v>70.0</v>
      </c>
      <c r="E157" s="7" t="s">
        <v>7</v>
      </c>
      <c r="F157" s="7" t="s">
        <v>8</v>
      </c>
      <c r="G157" s="8"/>
    </row>
    <row r="158">
      <c r="A158" s="4">
        <v>43654.94036241898</v>
      </c>
      <c r="B158" s="5">
        <v>43655.2320003703</v>
      </c>
      <c r="C158" s="6">
        <v>1.09</v>
      </c>
      <c r="D158" s="6">
        <v>70.0</v>
      </c>
      <c r="E158" s="7" t="s">
        <v>7</v>
      </c>
      <c r="F158" s="7" t="s">
        <v>8</v>
      </c>
      <c r="G158" s="8"/>
    </row>
    <row r="159">
      <c r="A159" s="4">
        <v>43654.95078745371</v>
      </c>
      <c r="B159" s="5">
        <v>43655.2424203009</v>
      </c>
      <c r="C159" s="6">
        <v>1.085</v>
      </c>
      <c r="D159" s="6">
        <v>70.0</v>
      </c>
      <c r="E159" s="7" t="s">
        <v>7</v>
      </c>
      <c r="F159" s="7" t="s">
        <v>8</v>
      </c>
      <c r="G159" s="8"/>
    </row>
    <row r="160">
      <c r="A160" s="4">
        <v>43654.96121877315</v>
      </c>
      <c r="B160" s="5">
        <v>43655.2528532754</v>
      </c>
      <c r="C160" s="6">
        <v>1.088</v>
      </c>
      <c r="D160" s="6">
        <v>70.0</v>
      </c>
      <c r="E160" s="7" t="s">
        <v>7</v>
      </c>
      <c r="F160" s="7" t="s">
        <v>8</v>
      </c>
      <c r="G160" s="8"/>
    </row>
    <row r="161">
      <c r="A161" s="4">
        <v>43654.97165348379</v>
      </c>
      <c r="B161" s="5">
        <v>43655.2632734143</v>
      </c>
      <c r="C161" s="6">
        <v>1.091</v>
      </c>
      <c r="D161" s="6">
        <v>70.0</v>
      </c>
      <c r="E161" s="7" t="s">
        <v>7</v>
      </c>
      <c r="F161" s="7" t="s">
        <v>8</v>
      </c>
      <c r="G161" s="8"/>
    </row>
    <row r="162">
      <c r="A162" s="4">
        <v>43654.982059050926</v>
      </c>
      <c r="B162" s="5">
        <v>43655.2736951157</v>
      </c>
      <c r="C162" s="6">
        <v>1.09</v>
      </c>
      <c r="D162" s="6">
        <v>70.0</v>
      </c>
      <c r="E162" s="7" t="s">
        <v>7</v>
      </c>
      <c r="F162" s="7" t="s">
        <v>8</v>
      </c>
      <c r="G162" s="8"/>
    </row>
    <row r="163">
      <c r="A163" s="4">
        <v>43654.9924828125</v>
      </c>
      <c r="B163" s="5">
        <v>43655.284117199</v>
      </c>
      <c r="C163" s="6">
        <v>1.09</v>
      </c>
      <c r="D163" s="6">
        <v>70.0</v>
      </c>
      <c r="E163" s="7" t="s">
        <v>7</v>
      </c>
      <c r="F163" s="7" t="s">
        <v>8</v>
      </c>
      <c r="G163" s="8"/>
    </row>
    <row r="164">
      <c r="A164" s="4">
        <v>43655.00290582176</v>
      </c>
      <c r="B164" s="5">
        <v>43655.2945386458</v>
      </c>
      <c r="C164" s="6">
        <v>1.089</v>
      </c>
      <c r="D164" s="6">
        <v>70.0</v>
      </c>
      <c r="E164" s="7" t="s">
        <v>7</v>
      </c>
      <c r="F164" s="7" t="s">
        <v>8</v>
      </c>
      <c r="G164" s="8"/>
    </row>
    <row r="165">
      <c r="A165" s="4">
        <v>43655.01334914352</v>
      </c>
      <c r="B165" s="5">
        <v>43655.3049721875</v>
      </c>
      <c r="C165" s="6">
        <v>1.09</v>
      </c>
      <c r="D165" s="6">
        <v>70.0</v>
      </c>
      <c r="E165" s="7" t="s">
        <v>7</v>
      </c>
      <c r="F165" s="7" t="s">
        <v>8</v>
      </c>
      <c r="G165" s="8"/>
    </row>
    <row r="166">
      <c r="A166" s="4">
        <v>43655.023765949074</v>
      </c>
      <c r="B166" s="5">
        <v>43655.3153931597</v>
      </c>
      <c r="C166" s="6">
        <v>1.089</v>
      </c>
      <c r="D166" s="6">
        <v>69.0</v>
      </c>
      <c r="E166" s="7" t="s">
        <v>7</v>
      </c>
      <c r="F166" s="7" t="s">
        <v>8</v>
      </c>
      <c r="G166" s="8"/>
    </row>
    <row r="167">
      <c r="A167" s="4">
        <v>43655.03419611111</v>
      </c>
      <c r="B167" s="5">
        <v>43655.3258148726</v>
      </c>
      <c r="C167" s="6">
        <v>1.091</v>
      </c>
      <c r="D167" s="6">
        <v>69.0</v>
      </c>
      <c r="E167" s="7" t="s">
        <v>7</v>
      </c>
      <c r="F167" s="7" t="s">
        <v>8</v>
      </c>
      <c r="G167" s="8"/>
    </row>
    <row r="168">
      <c r="A168" s="4">
        <v>43655.04459895834</v>
      </c>
      <c r="B168" s="5">
        <v>43655.3362344676</v>
      </c>
      <c r="C168" s="6">
        <v>1.091</v>
      </c>
      <c r="D168" s="6">
        <v>69.0</v>
      </c>
      <c r="E168" s="7" t="s">
        <v>7</v>
      </c>
      <c r="F168" s="7" t="s">
        <v>8</v>
      </c>
      <c r="G168" s="8"/>
    </row>
    <row r="169">
      <c r="A169" s="4">
        <v>43655.05502439815</v>
      </c>
      <c r="B169" s="5">
        <v>43655.3466548611</v>
      </c>
      <c r="C169" s="6">
        <v>1.091</v>
      </c>
      <c r="D169" s="6">
        <v>69.0</v>
      </c>
      <c r="E169" s="7" t="s">
        <v>7</v>
      </c>
      <c r="F169" s="7" t="s">
        <v>8</v>
      </c>
      <c r="G169" s="8"/>
    </row>
    <row r="170">
      <c r="A170" s="4">
        <v>43655.06544693287</v>
      </c>
      <c r="B170" s="5">
        <v>43655.3570756365</v>
      </c>
      <c r="C170" s="6">
        <v>1.09</v>
      </c>
      <c r="D170" s="6">
        <v>69.0</v>
      </c>
      <c r="E170" s="7" t="s">
        <v>7</v>
      </c>
      <c r="F170" s="7" t="s">
        <v>8</v>
      </c>
      <c r="G170" s="8"/>
    </row>
    <row r="171">
      <c r="A171" s="4">
        <v>43655.07586606481</v>
      </c>
      <c r="B171" s="5">
        <v>43655.3674961921</v>
      </c>
      <c r="C171" s="6">
        <v>1.088</v>
      </c>
      <c r="D171" s="6">
        <v>69.0</v>
      </c>
      <c r="E171" s="7" t="s">
        <v>7</v>
      </c>
      <c r="F171" s="7" t="s">
        <v>8</v>
      </c>
      <c r="G171" s="8"/>
    </row>
    <row r="172">
      <c r="A172" s="4">
        <v>43655.08627642361</v>
      </c>
      <c r="B172" s="5">
        <v>43655.3779173726</v>
      </c>
      <c r="C172" s="6">
        <v>1.088</v>
      </c>
      <c r="D172" s="6">
        <v>69.0</v>
      </c>
      <c r="E172" s="7" t="s">
        <v>7</v>
      </c>
      <c r="F172" s="7" t="s">
        <v>8</v>
      </c>
      <c r="G172" s="8"/>
    </row>
    <row r="173">
      <c r="A173" s="4">
        <v>43655.096704571755</v>
      </c>
      <c r="B173" s="5">
        <v>43655.3883386342</v>
      </c>
      <c r="C173" s="6">
        <v>1.089</v>
      </c>
      <c r="D173" s="6">
        <v>69.0</v>
      </c>
      <c r="E173" s="7" t="s">
        <v>7</v>
      </c>
      <c r="F173" s="7" t="s">
        <v>8</v>
      </c>
      <c r="G173" s="8"/>
    </row>
    <row r="174">
      <c r="A174" s="4">
        <v>43655.10712613426</v>
      </c>
      <c r="B174" s="5">
        <v>43655.3987598611</v>
      </c>
      <c r="C174" s="6">
        <v>1.089</v>
      </c>
      <c r="D174" s="6">
        <v>69.0</v>
      </c>
      <c r="E174" s="7" t="s">
        <v>7</v>
      </c>
      <c r="F174" s="7" t="s">
        <v>8</v>
      </c>
      <c r="G174" s="8"/>
    </row>
    <row r="175">
      <c r="A175" s="4">
        <v>43655.11754633102</v>
      </c>
      <c r="B175" s="5">
        <v>43655.4091798842</v>
      </c>
      <c r="C175" s="6">
        <v>1.089</v>
      </c>
      <c r="D175" s="6">
        <v>69.0</v>
      </c>
      <c r="E175" s="7" t="s">
        <v>7</v>
      </c>
      <c r="F175" s="7" t="s">
        <v>8</v>
      </c>
      <c r="G175" s="8"/>
    </row>
    <row r="176">
      <c r="A176" s="4">
        <v>43655.12797490741</v>
      </c>
      <c r="B176" s="5">
        <v>43655.4196034259</v>
      </c>
      <c r="C176" s="6">
        <v>1.088</v>
      </c>
      <c r="D176" s="6">
        <v>69.0</v>
      </c>
      <c r="E176" s="7" t="s">
        <v>7</v>
      </c>
      <c r="F176" s="7" t="s">
        <v>8</v>
      </c>
      <c r="G176" s="8"/>
    </row>
    <row r="177">
      <c r="A177" s="4">
        <v>43655.13839233796</v>
      </c>
      <c r="B177" s="5">
        <v>43655.4300242939</v>
      </c>
      <c r="C177" s="6">
        <v>1.087</v>
      </c>
      <c r="D177" s="6">
        <v>69.0</v>
      </c>
      <c r="E177" s="7" t="s">
        <v>7</v>
      </c>
      <c r="F177" s="7" t="s">
        <v>8</v>
      </c>
      <c r="G177" s="8"/>
    </row>
    <row r="178">
      <c r="A178" s="4">
        <v>43655.14880996528</v>
      </c>
      <c r="B178" s="5">
        <v>43655.4404465856</v>
      </c>
      <c r="C178" s="6">
        <v>1.09</v>
      </c>
      <c r="D178" s="6">
        <v>69.0</v>
      </c>
      <c r="E178" s="7" t="s">
        <v>7</v>
      </c>
      <c r="F178" s="7" t="s">
        <v>8</v>
      </c>
      <c r="G178" s="8"/>
    </row>
    <row r="179">
      <c r="A179" s="4">
        <v>43655.15922809028</v>
      </c>
      <c r="B179" s="5">
        <v>43655.4508666551</v>
      </c>
      <c r="C179" s="6">
        <v>1.088</v>
      </c>
      <c r="D179" s="6">
        <v>69.0</v>
      </c>
      <c r="E179" s="7" t="s">
        <v>7</v>
      </c>
      <c r="F179" s="7" t="s">
        <v>8</v>
      </c>
      <c r="G179" s="8"/>
    </row>
    <row r="180">
      <c r="A180" s="4">
        <v>43655.16965084491</v>
      </c>
      <c r="B180" s="5">
        <v>43655.4612862847</v>
      </c>
      <c r="C180" s="6">
        <v>1.086</v>
      </c>
      <c r="D180" s="6">
        <v>69.0</v>
      </c>
      <c r="E180" s="7" t="s">
        <v>7</v>
      </c>
      <c r="F180" s="7" t="s">
        <v>8</v>
      </c>
      <c r="G180" s="8"/>
    </row>
    <row r="181">
      <c r="A181" s="4">
        <v>43655.1800779051</v>
      </c>
      <c r="B181" s="5">
        <v>43655.4717074305</v>
      </c>
      <c r="C181" s="6">
        <v>1.087</v>
      </c>
      <c r="D181" s="6">
        <v>69.0</v>
      </c>
      <c r="E181" s="7" t="s">
        <v>7</v>
      </c>
      <c r="F181" s="7" t="s">
        <v>8</v>
      </c>
      <c r="G181" s="8"/>
    </row>
    <row r="182">
      <c r="A182" s="4">
        <v>43655.1904994213</v>
      </c>
      <c r="B182" s="5">
        <v>43655.4821288194</v>
      </c>
      <c r="C182" s="6">
        <v>1.089</v>
      </c>
      <c r="D182" s="6">
        <v>69.0</v>
      </c>
      <c r="E182" s="7" t="s">
        <v>7</v>
      </c>
      <c r="F182" s="7" t="s">
        <v>8</v>
      </c>
      <c r="G182" s="8"/>
    </row>
    <row r="183">
      <c r="A183" s="4">
        <v>43655.200909861116</v>
      </c>
      <c r="B183" s="5">
        <v>43655.4925500925</v>
      </c>
      <c r="C183" s="6">
        <v>1.088</v>
      </c>
      <c r="D183" s="6">
        <v>69.0</v>
      </c>
      <c r="E183" s="7" t="s">
        <v>7</v>
      </c>
      <c r="F183" s="7" t="s">
        <v>8</v>
      </c>
      <c r="G183" s="8"/>
    </row>
    <row r="184">
      <c r="A184" s="4">
        <v>43655.21133914352</v>
      </c>
      <c r="B184" s="5">
        <v>43655.5029711226</v>
      </c>
      <c r="C184" s="6">
        <v>1.088</v>
      </c>
      <c r="D184" s="6">
        <v>69.0</v>
      </c>
      <c r="E184" s="7" t="s">
        <v>7</v>
      </c>
      <c r="F184" s="7" t="s">
        <v>8</v>
      </c>
      <c r="G184" s="8"/>
    </row>
    <row r="185">
      <c r="A185" s="4">
        <v>43655.22175778935</v>
      </c>
      <c r="B185" s="5">
        <v>43655.5133915972</v>
      </c>
      <c r="C185" s="6">
        <v>1.089</v>
      </c>
      <c r="D185" s="6">
        <v>69.0</v>
      </c>
      <c r="E185" s="7" t="s">
        <v>7</v>
      </c>
      <c r="F185" s="7" t="s">
        <v>8</v>
      </c>
      <c r="G185" s="8"/>
    </row>
    <row r="186">
      <c r="A186" s="4">
        <v>43655.232192511576</v>
      </c>
      <c r="B186" s="5">
        <v>43655.523825625</v>
      </c>
      <c r="C186" s="6">
        <v>1.087</v>
      </c>
      <c r="D186" s="6">
        <v>69.0</v>
      </c>
      <c r="E186" s="7" t="s">
        <v>7</v>
      </c>
      <c r="F186" s="7" t="s">
        <v>8</v>
      </c>
      <c r="G186" s="8"/>
    </row>
    <row r="187">
      <c r="A187" s="4">
        <v>43655.24260848379</v>
      </c>
      <c r="B187" s="5">
        <v>43655.5342462152</v>
      </c>
      <c r="C187" s="6">
        <v>1.088</v>
      </c>
      <c r="D187" s="6">
        <v>69.0</v>
      </c>
      <c r="E187" s="7" t="s">
        <v>7</v>
      </c>
      <c r="F187" s="7" t="s">
        <v>8</v>
      </c>
      <c r="G187" s="8"/>
    </row>
    <row r="188">
      <c r="A188" s="4">
        <v>43655.2530346412</v>
      </c>
      <c r="B188" s="5">
        <v>43655.5446682291</v>
      </c>
      <c r="C188" s="6">
        <v>1.088</v>
      </c>
      <c r="D188" s="6">
        <v>69.0</v>
      </c>
      <c r="E188" s="7" t="s">
        <v>7</v>
      </c>
      <c r="F188" s="7" t="s">
        <v>8</v>
      </c>
      <c r="G188" s="8"/>
    </row>
    <row r="189">
      <c r="A189" s="4">
        <v>43655.26345627315</v>
      </c>
      <c r="B189" s="5">
        <v>43655.5550894097</v>
      </c>
      <c r="C189" s="6">
        <v>1.086</v>
      </c>
      <c r="D189" s="6">
        <v>69.0</v>
      </c>
      <c r="E189" s="7" t="s">
        <v>7</v>
      </c>
      <c r="F189" s="7" t="s">
        <v>8</v>
      </c>
      <c r="G189" s="8"/>
    </row>
    <row r="190">
      <c r="A190" s="4">
        <v>43655.27387542824</v>
      </c>
      <c r="B190" s="5">
        <v>43655.5655087268</v>
      </c>
      <c r="C190" s="6">
        <v>1.09</v>
      </c>
      <c r="D190" s="6">
        <v>69.0</v>
      </c>
      <c r="E190" s="7" t="s">
        <v>7</v>
      </c>
      <c r="F190" s="7" t="s">
        <v>8</v>
      </c>
      <c r="G190" s="8"/>
    </row>
    <row r="191">
      <c r="A191" s="4">
        <v>43655.284305567126</v>
      </c>
      <c r="B191" s="5">
        <v>43655.5759284838</v>
      </c>
      <c r="C191" s="6">
        <v>1.088</v>
      </c>
      <c r="D191" s="6">
        <v>69.0</v>
      </c>
      <c r="E191" s="7" t="s">
        <v>7</v>
      </c>
      <c r="F191" s="7" t="s">
        <v>8</v>
      </c>
      <c r="G191" s="8"/>
    </row>
    <row r="192">
      <c r="A192" s="4">
        <v>43655.29471849537</v>
      </c>
      <c r="B192" s="5">
        <v>43655.5863504745</v>
      </c>
      <c r="C192" s="6">
        <v>1.087</v>
      </c>
      <c r="D192" s="6">
        <v>69.0</v>
      </c>
      <c r="E192" s="7" t="s">
        <v>7</v>
      </c>
      <c r="F192" s="7" t="s">
        <v>8</v>
      </c>
      <c r="G192" s="8"/>
    </row>
    <row r="193">
      <c r="A193" s="4">
        <v>43655.30516255787</v>
      </c>
      <c r="B193" s="5">
        <v>43655.5967969791</v>
      </c>
      <c r="C193" s="6">
        <v>1.088</v>
      </c>
      <c r="D193" s="6">
        <v>69.0</v>
      </c>
      <c r="E193" s="7" t="s">
        <v>7</v>
      </c>
      <c r="F193" s="7" t="s">
        <v>8</v>
      </c>
      <c r="G193" s="8"/>
    </row>
    <row r="194">
      <c r="A194" s="4">
        <v>43655.31558050926</v>
      </c>
      <c r="B194" s="5">
        <v>43655.6072187963</v>
      </c>
      <c r="C194" s="6">
        <v>1.085</v>
      </c>
      <c r="D194" s="6">
        <v>69.0</v>
      </c>
      <c r="E194" s="7" t="s">
        <v>7</v>
      </c>
      <c r="F194" s="7" t="s">
        <v>8</v>
      </c>
      <c r="G194" s="8"/>
    </row>
    <row r="195">
      <c r="A195" s="4">
        <v>43655.32600451389</v>
      </c>
      <c r="B195" s="5">
        <v>43655.6176402314</v>
      </c>
      <c r="C195" s="6">
        <v>1.087</v>
      </c>
      <c r="D195" s="6">
        <v>69.0</v>
      </c>
      <c r="E195" s="7" t="s">
        <v>7</v>
      </c>
      <c r="F195" s="7" t="s">
        <v>8</v>
      </c>
      <c r="G195" s="8"/>
    </row>
    <row r="196">
      <c r="A196" s="4">
        <v>43655.33642961805</v>
      </c>
      <c r="B196" s="5">
        <v>43655.6280636226</v>
      </c>
      <c r="C196" s="6">
        <v>1.087</v>
      </c>
      <c r="D196" s="6">
        <v>69.0</v>
      </c>
      <c r="E196" s="7" t="s">
        <v>7</v>
      </c>
      <c r="F196" s="7" t="s">
        <v>8</v>
      </c>
      <c r="G196" s="8"/>
    </row>
    <row r="197">
      <c r="A197" s="4">
        <v>43655.3468550463</v>
      </c>
      <c r="B197" s="5">
        <v>43655.6384967708</v>
      </c>
      <c r="C197" s="6">
        <v>1.086</v>
      </c>
      <c r="D197" s="6">
        <v>69.0</v>
      </c>
      <c r="E197" s="7" t="s">
        <v>7</v>
      </c>
      <c r="F197" s="7" t="s">
        <v>8</v>
      </c>
      <c r="G197" s="8"/>
    </row>
    <row r="198">
      <c r="A198" s="4">
        <v>43655.35728027778</v>
      </c>
      <c r="B198" s="5">
        <v>43655.6489188888</v>
      </c>
      <c r="C198" s="6">
        <v>1.086</v>
      </c>
      <c r="D198" s="6">
        <v>69.0</v>
      </c>
      <c r="E198" s="7" t="s">
        <v>7</v>
      </c>
      <c r="F198" s="7" t="s">
        <v>8</v>
      </c>
      <c r="G198" s="8"/>
    </row>
    <row r="199">
      <c r="A199" s="4">
        <v>43655.36770642361</v>
      </c>
      <c r="B199" s="5">
        <v>43655.6593415046</v>
      </c>
      <c r="C199" s="6">
        <v>1.086</v>
      </c>
      <c r="D199" s="6">
        <v>69.0</v>
      </c>
      <c r="E199" s="7" t="s">
        <v>7</v>
      </c>
      <c r="F199" s="7" t="s">
        <v>8</v>
      </c>
      <c r="G199" s="8"/>
    </row>
    <row r="200">
      <c r="A200" s="4">
        <v>43655.37812774305</v>
      </c>
      <c r="B200" s="5">
        <v>43655.6697636111</v>
      </c>
      <c r="C200" s="6">
        <v>1.085</v>
      </c>
      <c r="D200" s="6">
        <v>69.0</v>
      </c>
      <c r="E200" s="7" t="s">
        <v>7</v>
      </c>
      <c r="F200" s="7" t="s">
        <v>8</v>
      </c>
      <c r="G200" s="8"/>
    </row>
    <row r="201">
      <c r="A201" s="4">
        <v>43655.38854759259</v>
      </c>
      <c r="B201" s="5">
        <v>43655.6801835416</v>
      </c>
      <c r="C201" s="6">
        <v>1.085</v>
      </c>
      <c r="D201" s="6">
        <v>69.0</v>
      </c>
      <c r="E201" s="7" t="s">
        <v>7</v>
      </c>
      <c r="F201" s="7" t="s">
        <v>8</v>
      </c>
      <c r="G201" s="8"/>
    </row>
    <row r="202">
      <c r="A202" s="4">
        <v>43655.39898020834</v>
      </c>
      <c r="B202" s="5">
        <v>43655.6906040509</v>
      </c>
      <c r="C202" s="6">
        <v>1.086</v>
      </c>
      <c r="D202" s="6">
        <v>69.0</v>
      </c>
      <c r="E202" s="7" t="s">
        <v>7</v>
      </c>
      <c r="F202" s="7" t="s">
        <v>8</v>
      </c>
      <c r="G202" s="8"/>
    </row>
    <row r="203">
      <c r="A203" s="4">
        <v>43655.40939792824</v>
      </c>
      <c r="B203" s="5">
        <v>43655.7010365162</v>
      </c>
      <c r="C203" s="6">
        <v>1.087</v>
      </c>
      <c r="D203" s="6">
        <v>69.0</v>
      </c>
      <c r="E203" s="7" t="s">
        <v>7</v>
      </c>
      <c r="F203" s="7" t="s">
        <v>8</v>
      </c>
      <c r="G203" s="8"/>
    </row>
    <row r="204">
      <c r="A204" s="4">
        <v>43655.41982206018</v>
      </c>
      <c r="B204" s="5">
        <v>43655.7114569907</v>
      </c>
      <c r="C204" s="6">
        <v>1.086</v>
      </c>
      <c r="D204" s="6">
        <v>69.0</v>
      </c>
      <c r="E204" s="7" t="s">
        <v>7</v>
      </c>
      <c r="F204" s="7" t="s">
        <v>8</v>
      </c>
      <c r="G204" s="8"/>
    </row>
    <row r="205">
      <c r="A205" s="4">
        <v>43655.43027490741</v>
      </c>
      <c r="B205" s="5">
        <v>43655.7218774768</v>
      </c>
      <c r="C205" s="6">
        <v>1.086</v>
      </c>
      <c r="D205" s="6">
        <v>69.0</v>
      </c>
      <c r="E205" s="7" t="s">
        <v>7</v>
      </c>
      <c r="F205" s="7" t="s">
        <v>8</v>
      </c>
      <c r="G205" s="8"/>
    </row>
    <row r="206">
      <c r="A206" s="4">
        <v>43655.44066462963</v>
      </c>
      <c r="B206" s="5">
        <v>43655.732298912</v>
      </c>
      <c r="C206" s="6">
        <v>1.085</v>
      </c>
      <c r="D206" s="6">
        <v>69.0</v>
      </c>
      <c r="E206" s="7" t="s">
        <v>7</v>
      </c>
      <c r="F206" s="7" t="s">
        <v>8</v>
      </c>
      <c r="G206" s="8"/>
    </row>
    <row r="207">
      <c r="A207" s="4">
        <v>43655.451085451394</v>
      </c>
      <c r="B207" s="5">
        <v>43655.7427198611</v>
      </c>
      <c r="C207" s="6">
        <v>1.082</v>
      </c>
      <c r="D207" s="6">
        <v>69.0</v>
      </c>
      <c r="E207" s="7" t="s">
        <v>7</v>
      </c>
      <c r="F207" s="7" t="s">
        <v>8</v>
      </c>
      <c r="G207" s="8"/>
    </row>
    <row r="208">
      <c r="A208" s="4">
        <v>43655.46156186343</v>
      </c>
      <c r="B208" s="5">
        <v>43655.7531410995</v>
      </c>
      <c r="C208" s="6">
        <v>1.086</v>
      </c>
      <c r="D208" s="6">
        <v>69.0</v>
      </c>
      <c r="E208" s="7" t="s">
        <v>7</v>
      </c>
      <c r="F208" s="7" t="s">
        <v>8</v>
      </c>
      <c r="G208" s="8"/>
    </row>
    <row r="209">
      <c r="A209" s="4">
        <v>43655.47192625</v>
      </c>
      <c r="B209" s="5">
        <v>43655.7635604745</v>
      </c>
      <c r="C209" s="6">
        <v>1.083</v>
      </c>
      <c r="D209" s="6">
        <v>69.0</v>
      </c>
      <c r="E209" s="7" t="s">
        <v>7</v>
      </c>
      <c r="F209" s="7" t="s">
        <v>8</v>
      </c>
      <c r="G209" s="8"/>
    </row>
    <row r="210">
      <c r="A210" s="4">
        <v>43655.48234929398</v>
      </c>
      <c r="B210" s="5">
        <v>43655.7739827199</v>
      </c>
      <c r="C210" s="6">
        <v>1.085</v>
      </c>
      <c r="D210" s="6">
        <v>69.0</v>
      </c>
      <c r="E210" s="7" t="s">
        <v>7</v>
      </c>
      <c r="F210" s="7" t="s">
        <v>8</v>
      </c>
      <c r="G210" s="8"/>
    </row>
    <row r="211">
      <c r="A211" s="4">
        <v>43655.49277208334</v>
      </c>
      <c r="B211" s="5">
        <v>43655.7844035532</v>
      </c>
      <c r="C211" s="6">
        <v>1.082</v>
      </c>
      <c r="D211" s="6">
        <v>69.0</v>
      </c>
      <c r="E211" s="7" t="s">
        <v>7</v>
      </c>
      <c r="F211" s="7" t="s">
        <v>8</v>
      </c>
      <c r="G211" s="8"/>
    </row>
    <row r="212">
      <c r="A212" s="4">
        <v>43655.503220451385</v>
      </c>
      <c r="B212" s="5">
        <v>43655.7948497106</v>
      </c>
      <c r="C212" s="6">
        <v>1.084</v>
      </c>
      <c r="D212" s="6">
        <v>70.0</v>
      </c>
      <c r="E212" s="7" t="s">
        <v>7</v>
      </c>
      <c r="F212" s="7" t="s">
        <v>8</v>
      </c>
      <c r="G212" s="8"/>
    </row>
    <row r="213">
      <c r="A213" s="4">
        <v>43655.51364762732</v>
      </c>
      <c r="B213" s="5">
        <v>43655.8052722337</v>
      </c>
      <c r="C213" s="6">
        <v>1.083</v>
      </c>
      <c r="D213" s="6">
        <v>69.0</v>
      </c>
      <c r="E213" s="7" t="s">
        <v>7</v>
      </c>
      <c r="F213" s="7" t="s">
        <v>8</v>
      </c>
      <c r="G213" s="8"/>
    </row>
    <row r="214">
      <c r="A214" s="4">
        <v>43655.52413532407</v>
      </c>
      <c r="B214" s="5">
        <v>43655.8157062037</v>
      </c>
      <c r="C214" s="6">
        <v>1.083</v>
      </c>
      <c r="D214" s="6">
        <v>69.0</v>
      </c>
      <c r="E214" s="7" t="s">
        <v>7</v>
      </c>
      <c r="F214" s="7" t="s">
        <v>8</v>
      </c>
      <c r="G214" s="8"/>
    </row>
    <row r="215">
      <c r="A215" s="4">
        <v>43655.53450233796</v>
      </c>
      <c r="B215" s="5">
        <v>43655.8261262037</v>
      </c>
      <c r="C215" s="6">
        <v>1.082</v>
      </c>
      <c r="D215" s="6">
        <v>70.0</v>
      </c>
      <c r="E215" s="7" t="s">
        <v>7</v>
      </c>
      <c r="F215" s="7" t="s">
        <v>8</v>
      </c>
      <c r="G215" s="8"/>
    </row>
    <row r="216">
      <c r="A216" s="4">
        <v>43655.54490479166</v>
      </c>
      <c r="B216" s="5">
        <v>43655.8365471759</v>
      </c>
      <c r="C216" s="6">
        <v>1.084</v>
      </c>
      <c r="D216" s="6">
        <v>70.0</v>
      </c>
      <c r="E216" s="7" t="s">
        <v>7</v>
      </c>
      <c r="F216" s="7" t="s">
        <v>8</v>
      </c>
      <c r="G216" s="8"/>
    </row>
    <row r="217">
      <c r="A217" s="4">
        <v>43655.55533189815</v>
      </c>
      <c r="B217" s="5">
        <v>43655.8469682175</v>
      </c>
      <c r="C217" s="6">
        <v>1.086</v>
      </c>
      <c r="D217" s="6">
        <v>70.0</v>
      </c>
      <c r="E217" s="7" t="s">
        <v>7</v>
      </c>
      <c r="F217" s="7" t="s">
        <v>8</v>
      </c>
      <c r="G217" s="8"/>
    </row>
    <row r="218">
      <c r="A218" s="4">
        <v>43655.56574888889</v>
      </c>
      <c r="B218" s="5">
        <v>43655.8573894328</v>
      </c>
      <c r="C218" s="6">
        <v>1.084</v>
      </c>
      <c r="D218" s="6">
        <v>70.0</v>
      </c>
      <c r="E218" s="7" t="s">
        <v>7</v>
      </c>
      <c r="F218" s="7" t="s">
        <v>8</v>
      </c>
      <c r="G218" s="8"/>
    </row>
    <row r="219">
      <c r="A219" s="4">
        <v>43655.57617770833</v>
      </c>
      <c r="B219" s="5">
        <v>43655.8678101388</v>
      </c>
      <c r="C219" s="6">
        <v>1.085</v>
      </c>
      <c r="D219" s="6">
        <v>70.0</v>
      </c>
      <c r="E219" s="7" t="s">
        <v>7</v>
      </c>
      <c r="F219" s="7" t="s">
        <v>8</v>
      </c>
      <c r="G219" s="8"/>
    </row>
    <row r="220">
      <c r="A220" s="4">
        <v>43655.586614155094</v>
      </c>
      <c r="B220" s="5">
        <v>43655.8782444213</v>
      </c>
      <c r="C220" s="6">
        <v>1.084</v>
      </c>
      <c r="D220" s="6">
        <v>70.0</v>
      </c>
      <c r="E220" s="7" t="s">
        <v>7</v>
      </c>
      <c r="F220" s="7" t="s">
        <v>8</v>
      </c>
      <c r="G220" s="8"/>
    </row>
    <row r="221">
      <c r="A221" s="4">
        <v>43655.5970265162</v>
      </c>
      <c r="B221" s="5">
        <v>43655.8886653819</v>
      </c>
      <c r="C221" s="6">
        <v>1.083</v>
      </c>
      <c r="D221" s="6">
        <v>70.0</v>
      </c>
      <c r="E221" s="7" t="s">
        <v>7</v>
      </c>
      <c r="F221" s="7" t="s">
        <v>8</v>
      </c>
      <c r="G221" s="8"/>
    </row>
    <row r="222">
      <c r="A222" s="4">
        <v>43655.60744896991</v>
      </c>
      <c r="B222" s="5">
        <v>43655.8990864467</v>
      </c>
      <c r="C222" s="6">
        <v>1.087</v>
      </c>
      <c r="D222" s="6">
        <v>70.0</v>
      </c>
      <c r="E222" s="7" t="s">
        <v>7</v>
      </c>
      <c r="F222" s="7" t="s">
        <v>8</v>
      </c>
      <c r="G222" s="8"/>
    </row>
    <row r="223">
      <c r="A223" s="4">
        <v>43655.617864722226</v>
      </c>
      <c r="B223" s="5">
        <v>43655.9095076736</v>
      </c>
      <c r="C223" s="6">
        <v>1.085</v>
      </c>
      <c r="D223" s="6">
        <v>70.0</v>
      </c>
      <c r="E223" s="7" t="s">
        <v>7</v>
      </c>
      <c r="F223" s="7" t="s">
        <v>8</v>
      </c>
      <c r="G223" s="8"/>
    </row>
    <row r="224">
      <c r="A224" s="4">
        <v>43655.62829612268</v>
      </c>
      <c r="B224" s="5">
        <v>43655.9199289467</v>
      </c>
      <c r="C224" s="6">
        <v>1.083</v>
      </c>
      <c r="D224" s="6">
        <v>70.0</v>
      </c>
      <c r="E224" s="7" t="s">
        <v>7</v>
      </c>
      <c r="F224" s="7" t="s">
        <v>8</v>
      </c>
      <c r="G224" s="8"/>
    </row>
    <row r="225">
      <c r="A225" s="4">
        <v>43655.63871021991</v>
      </c>
      <c r="B225" s="5">
        <v>43655.9303499074</v>
      </c>
      <c r="C225" s="6">
        <v>1.083</v>
      </c>
      <c r="D225" s="6">
        <v>70.0</v>
      </c>
      <c r="E225" s="7" t="s">
        <v>7</v>
      </c>
      <c r="F225" s="7" t="s">
        <v>8</v>
      </c>
      <c r="G225" s="8"/>
    </row>
    <row r="226">
      <c r="A226" s="4">
        <v>43655.64913372685</v>
      </c>
      <c r="B226" s="5">
        <v>43655.9407710416</v>
      </c>
      <c r="C226" s="6">
        <v>1.085</v>
      </c>
      <c r="D226" s="6">
        <v>70.0</v>
      </c>
      <c r="E226" s="7" t="s">
        <v>7</v>
      </c>
      <c r="F226" s="7" t="s">
        <v>8</v>
      </c>
      <c r="G226" s="8"/>
    </row>
    <row r="227">
      <c r="A227" s="4">
        <v>43655.65955732639</v>
      </c>
      <c r="B227" s="5">
        <v>43655.9511919791</v>
      </c>
      <c r="C227" s="6">
        <v>1.085</v>
      </c>
      <c r="D227" s="6">
        <v>70.0</v>
      </c>
      <c r="E227" s="7" t="s">
        <v>7</v>
      </c>
      <c r="F227" s="7" t="s">
        <v>8</v>
      </c>
      <c r="G227" s="8"/>
    </row>
    <row r="228">
      <c r="A228" s="4">
        <v>43655.66997017361</v>
      </c>
      <c r="B228" s="5">
        <v>43655.9616118865</v>
      </c>
      <c r="C228" s="6">
        <v>1.084</v>
      </c>
      <c r="D228" s="6">
        <v>70.0</v>
      </c>
      <c r="E228" s="7" t="s">
        <v>7</v>
      </c>
      <c r="F228" s="7" t="s">
        <v>8</v>
      </c>
      <c r="G228" s="8"/>
    </row>
    <row r="229">
      <c r="A229" s="4">
        <v>43655.680399791665</v>
      </c>
      <c r="B229" s="5">
        <v>43655.9720318865</v>
      </c>
      <c r="C229" s="6">
        <v>1.084</v>
      </c>
      <c r="D229" s="6">
        <v>70.0</v>
      </c>
      <c r="E229" s="7" t="s">
        <v>7</v>
      </c>
      <c r="F229" s="7" t="s">
        <v>8</v>
      </c>
      <c r="G229" s="8"/>
    </row>
    <row r="230">
      <c r="A230" s="4">
        <v>43655.69088725695</v>
      </c>
      <c r="B230" s="5">
        <v>43655.9824528472</v>
      </c>
      <c r="C230" s="6">
        <v>1.082</v>
      </c>
      <c r="D230" s="6">
        <v>70.0</v>
      </c>
      <c r="E230" s="7" t="s">
        <v>7</v>
      </c>
      <c r="F230" s="7" t="s">
        <v>8</v>
      </c>
      <c r="G230" s="8"/>
    </row>
    <row r="231">
      <c r="A231" s="4">
        <v>43655.70124547454</v>
      </c>
      <c r="B231" s="5">
        <v>43655.9928753935</v>
      </c>
      <c r="C231" s="6">
        <v>1.084</v>
      </c>
      <c r="D231" s="6">
        <v>70.0</v>
      </c>
      <c r="E231" s="7" t="s">
        <v>7</v>
      </c>
      <c r="F231" s="7" t="s">
        <v>8</v>
      </c>
      <c r="G231" s="8"/>
    </row>
    <row r="232">
      <c r="A232" s="4">
        <v>43655.71165488426</v>
      </c>
      <c r="B232" s="5">
        <v>43656.0032954398</v>
      </c>
      <c r="C232" s="6">
        <v>1.081</v>
      </c>
      <c r="D232" s="6">
        <v>70.0</v>
      </c>
      <c r="E232" s="7" t="s">
        <v>7</v>
      </c>
      <c r="F232" s="7" t="s">
        <v>8</v>
      </c>
      <c r="G232" s="8"/>
    </row>
    <row r="233">
      <c r="A233" s="4">
        <v>43655.72210246528</v>
      </c>
      <c r="B233" s="5">
        <v>43656.0137289467</v>
      </c>
      <c r="C233" s="6">
        <v>1.082</v>
      </c>
      <c r="D233" s="6">
        <v>70.0</v>
      </c>
      <c r="E233" s="7" t="s">
        <v>7</v>
      </c>
      <c r="F233" s="7" t="s">
        <v>8</v>
      </c>
      <c r="G233" s="8"/>
    </row>
    <row r="234">
      <c r="A234" s="4">
        <v>43655.732507141205</v>
      </c>
      <c r="B234" s="5">
        <v>43656.0241496874</v>
      </c>
      <c r="C234" s="6">
        <v>1.083</v>
      </c>
      <c r="D234" s="6">
        <v>70.0</v>
      </c>
      <c r="E234" s="7" t="s">
        <v>7</v>
      </c>
      <c r="F234" s="7" t="s">
        <v>8</v>
      </c>
      <c r="G234" s="8"/>
    </row>
    <row r="235">
      <c r="A235" s="4">
        <v>43655.74293622685</v>
      </c>
      <c r="B235" s="5">
        <v>43656.0345715162</v>
      </c>
      <c r="C235" s="6">
        <v>1.084</v>
      </c>
      <c r="D235" s="6">
        <v>70.0</v>
      </c>
      <c r="E235" s="7" t="s">
        <v>7</v>
      </c>
      <c r="F235" s="7" t="s">
        <v>8</v>
      </c>
      <c r="G235" s="8"/>
    </row>
    <row r="236">
      <c r="A236" s="4">
        <v>43655.75336325231</v>
      </c>
      <c r="B236" s="5">
        <v>43656.044993449</v>
      </c>
      <c r="C236" s="6">
        <v>1.084</v>
      </c>
      <c r="D236" s="6">
        <v>70.0</v>
      </c>
      <c r="E236" s="7" t="s">
        <v>7</v>
      </c>
      <c r="F236" s="7" t="s">
        <v>8</v>
      </c>
      <c r="G236" s="8"/>
    </row>
    <row r="237">
      <c r="A237" s="4">
        <v>43655.76377481481</v>
      </c>
      <c r="B237" s="5">
        <v>43656.0554128588</v>
      </c>
      <c r="C237" s="6">
        <v>1.084</v>
      </c>
      <c r="D237" s="6">
        <v>70.0</v>
      </c>
      <c r="E237" s="7" t="s">
        <v>7</v>
      </c>
      <c r="F237" s="7" t="s">
        <v>8</v>
      </c>
      <c r="G237" s="8"/>
    </row>
    <row r="238">
      <c r="A238" s="4">
        <v>43655.77419880787</v>
      </c>
      <c r="B238" s="5">
        <v>43656.06583603</v>
      </c>
      <c r="C238" s="6">
        <v>1.081</v>
      </c>
      <c r="D238" s="6">
        <v>70.0</v>
      </c>
      <c r="E238" s="7" t="s">
        <v>7</v>
      </c>
      <c r="F238" s="7" t="s">
        <v>8</v>
      </c>
      <c r="G238" s="8"/>
    </row>
    <row r="239">
      <c r="A239" s="4">
        <v>43655.784615763885</v>
      </c>
      <c r="B239" s="5">
        <v>43656.0762587962</v>
      </c>
      <c r="C239" s="6">
        <v>1.081</v>
      </c>
      <c r="D239" s="6">
        <v>70.0</v>
      </c>
      <c r="E239" s="7" t="s">
        <v>7</v>
      </c>
      <c r="F239" s="7" t="s">
        <v>8</v>
      </c>
      <c r="G239" s="8"/>
    </row>
    <row r="240">
      <c r="A240" s="4">
        <v>43655.79505369213</v>
      </c>
      <c r="B240" s="5">
        <v>43656.0866937963</v>
      </c>
      <c r="C240" s="6">
        <v>1.082</v>
      </c>
      <c r="D240" s="6">
        <v>70.0</v>
      </c>
      <c r="E240" s="7" t="s">
        <v>7</v>
      </c>
      <c r="F240" s="7" t="s">
        <v>8</v>
      </c>
      <c r="G240" s="8"/>
    </row>
    <row r="241">
      <c r="A241" s="4">
        <v>43655.805477118054</v>
      </c>
      <c r="B241" s="5">
        <v>43656.0971167592</v>
      </c>
      <c r="C241" s="6">
        <v>1.08</v>
      </c>
      <c r="D241" s="6">
        <v>70.0</v>
      </c>
      <c r="E241" s="7" t="s">
        <v>7</v>
      </c>
      <c r="F241" s="7" t="s">
        <v>8</v>
      </c>
      <c r="G241" s="8"/>
    </row>
    <row r="242">
      <c r="A242" s="4">
        <v>43655.81590761574</v>
      </c>
      <c r="B242" s="5">
        <v>43656.1075376736</v>
      </c>
      <c r="C242" s="6">
        <v>1.082</v>
      </c>
      <c r="D242" s="6">
        <v>70.0</v>
      </c>
      <c r="E242" s="7" t="s">
        <v>7</v>
      </c>
      <c r="F242" s="7" t="s">
        <v>8</v>
      </c>
      <c r="G242" s="8"/>
    </row>
    <row r="243">
      <c r="A243" s="4">
        <v>43655.82633521991</v>
      </c>
      <c r="B243" s="5">
        <v>43656.1179591782</v>
      </c>
      <c r="C243" s="6">
        <v>1.082</v>
      </c>
      <c r="D243" s="6">
        <v>70.0</v>
      </c>
      <c r="E243" s="7" t="s">
        <v>7</v>
      </c>
      <c r="F243" s="7" t="s">
        <v>8</v>
      </c>
      <c r="G243" s="8"/>
    </row>
    <row r="244">
      <c r="A244" s="4">
        <v>43655.836745567125</v>
      </c>
      <c r="B244" s="5">
        <v>43656.1283805787</v>
      </c>
      <c r="C244" s="6">
        <v>1.082</v>
      </c>
      <c r="D244" s="6">
        <v>70.0</v>
      </c>
      <c r="E244" s="7" t="s">
        <v>7</v>
      </c>
      <c r="F244" s="7" t="s">
        <v>8</v>
      </c>
      <c r="G244" s="8"/>
    </row>
    <row r="245">
      <c r="A245" s="4">
        <v>43655.84716532407</v>
      </c>
      <c r="B245" s="5">
        <v>43656.1388011226</v>
      </c>
      <c r="C245" s="6">
        <v>1.081</v>
      </c>
      <c r="D245" s="6">
        <v>70.0</v>
      </c>
      <c r="E245" s="7" t="s">
        <v>7</v>
      </c>
      <c r="F245" s="7" t="s">
        <v>8</v>
      </c>
      <c r="G245" s="8"/>
    </row>
    <row r="246">
      <c r="A246" s="4">
        <v>43655.857586631944</v>
      </c>
      <c r="B246" s="5">
        <v>43656.1492228587</v>
      </c>
      <c r="C246" s="6">
        <v>1.082</v>
      </c>
      <c r="D246" s="6">
        <v>70.0</v>
      </c>
      <c r="E246" s="7" t="s">
        <v>7</v>
      </c>
      <c r="F246" s="7" t="s">
        <v>8</v>
      </c>
      <c r="G246" s="8"/>
    </row>
    <row r="247">
      <c r="A247" s="4">
        <v>43655.86800859954</v>
      </c>
      <c r="B247" s="5">
        <v>43656.1596436574</v>
      </c>
      <c r="C247" s="6">
        <v>1.082</v>
      </c>
      <c r="D247" s="6">
        <v>70.0</v>
      </c>
      <c r="E247" s="7" t="s">
        <v>7</v>
      </c>
      <c r="F247" s="7" t="s">
        <v>8</v>
      </c>
      <c r="G247" s="8"/>
    </row>
    <row r="248">
      <c r="A248" s="4">
        <v>43655.87842821759</v>
      </c>
      <c r="B248" s="5">
        <v>43656.1700643865</v>
      </c>
      <c r="C248" s="6">
        <v>1.083</v>
      </c>
      <c r="D248" s="6">
        <v>70.0</v>
      </c>
      <c r="E248" s="7" t="s">
        <v>7</v>
      </c>
      <c r="F248" s="7" t="s">
        <v>8</v>
      </c>
      <c r="G248" s="8"/>
    </row>
    <row r="249">
      <c r="A249" s="4">
        <v>43655.88884881945</v>
      </c>
      <c r="B249" s="5">
        <v>43656.1804871296</v>
      </c>
      <c r="C249" s="6">
        <v>1.078</v>
      </c>
      <c r="D249" s="6">
        <v>70.0</v>
      </c>
      <c r="E249" s="7" t="s">
        <v>7</v>
      </c>
      <c r="F249" s="7" t="s">
        <v>8</v>
      </c>
      <c r="G249" s="8"/>
    </row>
    <row r="250">
      <c r="A250" s="4">
        <v>43655.89927207176</v>
      </c>
      <c r="B250" s="5">
        <v>43656.1909088194</v>
      </c>
      <c r="C250" s="6">
        <v>1.081</v>
      </c>
      <c r="D250" s="6">
        <v>70.0</v>
      </c>
      <c r="E250" s="7" t="s">
        <v>7</v>
      </c>
      <c r="F250" s="7" t="s">
        <v>8</v>
      </c>
      <c r="G250" s="8"/>
    </row>
    <row r="251">
      <c r="A251" s="4">
        <v>43655.909714814814</v>
      </c>
      <c r="B251" s="5">
        <v>43656.2013419907</v>
      </c>
      <c r="C251" s="6">
        <v>1.081</v>
      </c>
      <c r="D251" s="6">
        <v>70.0</v>
      </c>
      <c r="E251" s="7" t="s">
        <v>7</v>
      </c>
      <c r="F251" s="7" t="s">
        <v>8</v>
      </c>
      <c r="G251" s="8"/>
    </row>
    <row r="252">
      <c r="A252" s="4">
        <v>43655.92013695602</v>
      </c>
      <c r="B252" s="5">
        <v>43656.2117632407</v>
      </c>
      <c r="C252" s="6">
        <v>1.08</v>
      </c>
      <c r="D252" s="6">
        <v>70.0</v>
      </c>
      <c r="E252" s="7" t="s">
        <v>7</v>
      </c>
      <c r="F252" s="7" t="s">
        <v>8</v>
      </c>
      <c r="G252" s="8"/>
    </row>
    <row r="253">
      <c r="A253" s="4">
        <v>43655.93055895834</v>
      </c>
      <c r="B253" s="5">
        <v>43656.2221843171</v>
      </c>
      <c r="C253" s="6">
        <v>1.079</v>
      </c>
      <c r="D253" s="6">
        <v>70.0</v>
      </c>
      <c r="E253" s="7" t="s">
        <v>7</v>
      </c>
      <c r="F253" s="7" t="s">
        <v>8</v>
      </c>
      <c r="G253" s="8"/>
    </row>
    <row r="254">
      <c r="A254" s="4">
        <v>43655.94102138889</v>
      </c>
      <c r="B254" s="5">
        <v>43656.2326035648</v>
      </c>
      <c r="C254" s="6">
        <v>1.079</v>
      </c>
      <c r="D254" s="6">
        <v>70.0</v>
      </c>
      <c r="E254" s="7" t="s">
        <v>7</v>
      </c>
      <c r="F254" s="7" t="s">
        <v>8</v>
      </c>
      <c r="G254" s="8"/>
    </row>
    <row r="255">
      <c r="A255" s="4">
        <v>43655.95139342593</v>
      </c>
      <c r="B255" s="5">
        <v>43656.2430249884</v>
      </c>
      <c r="C255" s="6">
        <v>1.082</v>
      </c>
      <c r="D255" s="6">
        <v>70.0</v>
      </c>
      <c r="E255" s="7" t="s">
        <v>7</v>
      </c>
      <c r="F255" s="7" t="s">
        <v>8</v>
      </c>
      <c r="G255" s="8"/>
    </row>
    <row r="256">
      <c r="A256" s="4">
        <v>43655.96181677083</v>
      </c>
      <c r="B256" s="5">
        <v>43656.2534581134</v>
      </c>
      <c r="C256" s="6">
        <v>1.082</v>
      </c>
      <c r="D256" s="6">
        <v>70.0</v>
      </c>
      <c r="E256" s="7" t="s">
        <v>7</v>
      </c>
      <c r="F256" s="7" t="s">
        <v>8</v>
      </c>
      <c r="G256" s="8"/>
    </row>
    <row r="257">
      <c r="A257" s="4">
        <v>43655.97223960648</v>
      </c>
      <c r="B257" s="5">
        <v>43656.2638797569</v>
      </c>
      <c r="C257" s="6">
        <v>1.08</v>
      </c>
      <c r="D257" s="6">
        <v>70.0</v>
      </c>
      <c r="E257" s="7" t="s">
        <v>7</v>
      </c>
      <c r="F257" s="7" t="s">
        <v>8</v>
      </c>
      <c r="G257" s="8"/>
    </row>
    <row r="258">
      <c r="A258" s="4">
        <v>43655.98266699074</v>
      </c>
      <c r="B258" s="5">
        <v>43656.2742998842</v>
      </c>
      <c r="C258" s="6">
        <v>1.079</v>
      </c>
      <c r="D258" s="6">
        <v>70.0</v>
      </c>
      <c r="E258" s="7" t="s">
        <v>7</v>
      </c>
      <c r="F258" s="7" t="s">
        <v>8</v>
      </c>
      <c r="G258" s="8"/>
    </row>
    <row r="259">
      <c r="A259" s="4">
        <v>43655.99311041667</v>
      </c>
      <c r="B259" s="5">
        <v>43656.2847321412</v>
      </c>
      <c r="C259" s="6">
        <v>1.083</v>
      </c>
      <c r="D259" s="6">
        <v>70.0</v>
      </c>
      <c r="E259" s="7" t="s">
        <v>7</v>
      </c>
      <c r="F259" s="7" t="s">
        <v>8</v>
      </c>
      <c r="G259" s="8"/>
    </row>
    <row r="260">
      <c r="A260" s="4">
        <v>43656.00351859954</v>
      </c>
      <c r="B260" s="5">
        <v>43656.2951535532</v>
      </c>
      <c r="C260" s="6">
        <v>1.08</v>
      </c>
      <c r="D260" s="6">
        <v>70.0</v>
      </c>
      <c r="E260" s="7" t="s">
        <v>7</v>
      </c>
      <c r="F260" s="7" t="s">
        <v>8</v>
      </c>
      <c r="G260" s="8"/>
    </row>
    <row r="261">
      <c r="A261" s="4">
        <v>43656.0139519213</v>
      </c>
      <c r="B261" s="5">
        <v>43656.3055755208</v>
      </c>
      <c r="C261" s="6">
        <v>1.08</v>
      </c>
      <c r="D261" s="6">
        <v>70.0</v>
      </c>
      <c r="E261" s="7" t="s">
        <v>7</v>
      </c>
      <c r="F261" s="7" t="s">
        <v>8</v>
      </c>
      <c r="G261" s="8"/>
    </row>
    <row r="262">
      <c r="A262" s="4">
        <v>43656.024366944446</v>
      </c>
      <c r="B262" s="5">
        <v>43656.3159956597</v>
      </c>
      <c r="C262" s="6">
        <v>1.076</v>
      </c>
      <c r="D262" s="6">
        <v>70.0</v>
      </c>
      <c r="E262" s="7" t="s">
        <v>7</v>
      </c>
      <c r="F262" s="7" t="s">
        <v>8</v>
      </c>
      <c r="G262" s="8"/>
    </row>
    <row r="263">
      <c r="A263" s="4">
        <v>43656.03478725694</v>
      </c>
      <c r="B263" s="5">
        <v>43656.3264280671</v>
      </c>
      <c r="C263" s="6">
        <v>1.081</v>
      </c>
      <c r="D263" s="6">
        <v>70.0</v>
      </c>
      <c r="E263" s="7" t="s">
        <v>7</v>
      </c>
      <c r="F263" s="7" t="s">
        <v>8</v>
      </c>
      <c r="G263" s="8"/>
    </row>
    <row r="264">
      <c r="A264" s="4">
        <v>43656.04522707176</v>
      </c>
      <c r="B264" s="5">
        <v>43656.3368498726</v>
      </c>
      <c r="C264" s="6">
        <v>1.078</v>
      </c>
      <c r="D264" s="6">
        <v>70.0</v>
      </c>
      <c r="E264" s="7" t="s">
        <v>7</v>
      </c>
      <c r="F264" s="7" t="s">
        <v>8</v>
      </c>
      <c r="G264" s="8"/>
    </row>
    <row r="265">
      <c r="A265" s="4">
        <v>43656.055638148144</v>
      </c>
      <c r="B265" s="5">
        <v>43656.3472724189</v>
      </c>
      <c r="C265" s="6">
        <v>1.08</v>
      </c>
      <c r="D265" s="6">
        <v>70.0</v>
      </c>
      <c r="E265" s="7" t="s">
        <v>7</v>
      </c>
      <c r="F265" s="7" t="s">
        <v>8</v>
      </c>
      <c r="G265" s="8"/>
    </row>
    <row r="266">
      <c r="A266" s="4">
        <v>43656.06606547454</v>
      </c>
      <c r="B266" s="5">
        <v>43656.3576919676</v>
      </c>
      <c r="C266" s="6">
        <v>1.077</v>
      </c>
      <c r="D266" s="6">
        <v>70.0</v>
      </c>
      <c r="E266" s="7" t="s">
        <v>7</v>
      </c>
      <c r="F266" s="7" t="s">
        <v>8</v>
      </c>
      <c r="G266" s="8"/>
    </row>
    <row r="267">
      <c r="A267" s="4">
        <v>43656.076494884255</v>
      </c>
      <c r="B267" s="5">
        <v>43656.3681135185</v>
      </c>
      <c r="C267" s="6">
        <v>1.075</v>
      </c>
      <c r="D267" s="6">
        <v>70.0</v>
      </c>
      <c r="E267" s="7" t="s">
        <v>7</v>
      </c>
      <c r="F267" s="7" t="s">
        <v>8</v>
      </c>
      <c r="G267" s="8"/>
    </row>
    <row r="268">
      <c r="A268" s="4">
        <v>43656.08690216435</v>
      </c>
      <c r="B268" s="5">
        <v>43656.3785338078</v>
      </c>
      <c r="C268" s="6">
        <v>1.079</v>
      </c>
      <c r="D268" s="6">
        <v>70.0</v>
      </c>
      <c r="E268" s="7" t="s">
        <v>7</v>
      </c>
      <c r="F268" s="7" t="s">
        <v>8</v>
      </c>
      <c r="G268" s="8"/>
    </row>
    <row r="269">
      <c r="A269" s="4">
        <v>43656.09731728009</v>
      </c>
      <c r="B269" s="5">
        <v>43656.3889548726</v>
      </c>
      <c r="C269" s="6">
        <v>1.078</v>
      </c>
      <c r="D269" s="6">
        <v>70.0</v>
      </c>
      <c r="E269" s="7" t="s">
        <v>7</v>
      </c>
      <c r="F269" s="7" t="s">
        <v>8</v>
      </c>
      <c r="G269" s="8"/>
    </row>
    <row r="270">
      <c r="A270" s="4">
        <v>43656.107744560184</v>
      </c>
      <c r="B270" s="5">
        <v>43656.3993766782</v>
      </c>
      <c r="C270" s="6">
        <v>1.073</v>
      </c>
      <c r="D270" s="6">
        <v>70.0</v>
      </c>
      <c r="E270" s="7" t="s">
        <v>7</v>
      </c>
      <c r="F270" s="7" t="s">
        <v>8</v>
      </c>
      <c r="G270" s="8"/>
    </row>
    <row r="271">
      <c r="A271" s="4">
        <v>43656.11816557871</v>
      </c>
      <c r="B271" s="5">
        <v>43656.4097982407</v>
      </c>
      <c r="C271" s="6">
        <v>1.08</v>
      </c>
      <c r="D271" s="6">
        <v>70.0</v>
      </c>
      <c r="E271" s="7" t="s">
        <v>7</v>
      </c>
      <c r="F271" s="7" t="s">
        <v>8</v>
      </c>
      <c r="G271" s="8"/>
    </row>
    <row r="272">
      <c r="A272" s="4">
        <v>43656.128578564814</v>
      </c>
      <c r="B272" s="5">
        <v>43656.4202187615</v>
      </c>
      <c r="C272" s="6">
        <v>1.08</v>
      </c>
      <c r="D272" s="6">
        <v>70.0</v>
      </c>
      <c r="E272" s="7" t="s">
        <v>7</v>
      </c>
      <c r="F272" s="7" t="s">
        <v>8</v>
      </c>
      <c r="G272" s="8"/>
    </row>
    <row r="273">
      <c r="A273" s="4">
        <v>43656.139013645836</v>
      </c>
      <c r="B273" s="5">
        <v>43656.4306397569</v>
      </c>
      <c r="C273" s="6">
        <v>1.079</v>
      </c>
      <c r="D273" s="6">
        <v>69.0</v>
      </c>
      <c r="E273" s="7" t="s">
        <v>7</v>
      </c>
      <c r="F273" s="7" t="s">
        <v>8</v>
      </c>
      <c r="G273" s="8"/>
    </row>
    <row r="274">
      <c r="A274" s="4">
        <v>43656.14943402778</v>
      </c>
      <c r="B274" s="5">
        <v>43656.4410631134</v>
      </c>
      <c r="C274" s="6">
        <v>1.075</v>
      </c>
      <c r="D274" s="6">
        <v>69.0</v>
      </c>
      <c r="E274" s="7" t="s">
        <v>7</v>
      </c>
      <c r="F274" s="7" t="s">
        <v>8</v>
      </c>
      <c r="G274" s="8"/>
    </row>
    <row r="275">
      <c r="A275" s="4">
        <v>43656.15984511574</v>
      </c>
      <c r="B275" s="5">
        <v>43656.4514849074</v>
      </c>
      <c r="C275" s="6">
        <v>1.079</v>
      </c>
      <c r="D275" s="6">
        <v>69.0</v>
      </c>
      <c r="E275" s="7" t="s">
        <v>7</v>
      </c>
      <c r="F275" s="7" t="s">
        <v>8</v>
      </c>
      <c r="G275" s="8"/>
    </row>
    <row r="276">
      <c r="A276" s="4">
        <v>43656.170270613424</v>
      </c>
      <c r="B276" s="5">
        <v>43656.461905949</v>
      </c>
      <c r="C276" s="6">
        <v>1.076</v>
      </c>
      <c r="D276" s="6">
        <v>68.0</v>
      </c>
      <c r="E276" s="7" t="s">
        <v>7</v>
      </c>
      <c r="F276" s="7" t="s">
        <v>8</v>
      </c>
      <c r="G276" s="8"/>
    </row>
    <row r="277">
      <c r="A277" s="4">
        <v>43656.18068788195</v>
      </c>
      <c r="B277" s="5">
        <v>43656.4723253819</v>
      </c>
      <c r="C277" s="6">
        <v>1.078</v>
      </c>
      <c r="D277" s="6">
        <v>68.0</v>
      </c>
      <c r="E277" s="7" t="s">
        <v>7</v>
      </c>
      <c r="F277" s="7" t="s">
        <v>8</v>
      </c>
      <c r="G277" s="8"/>
    </row>
    <row r="278">
      <c r="A278" s="4">
        <v>43656.19111136574</v>
      </c>
      <c r="B278" s="5">
        <v>43656.4827470138</v>
      </c>
      <c r="C278" s="6">
        <v>1.078</v>
      </c>
      <c r="D278" s="6">
        <v>68.0</v>
      </c>
      <c r="E278" s="7" t="s">
        <v>7</v>
      </c>
      <c r="F278" s="7" t="s">
        <v>8</v>
      </c>
      <c r="G278" s="8"/>
    </row>
    <row r="279">
      <c r="A279" s="4">
        <v>43656.20154188658</v>
      </c>
      <c r="B279" s="5">
        <v>43656.4931779861</v>
      </c>
      <c r="C279" s="6">
        <v>1.08</v>
      </c>
      <c r="D279" s="6">
        <v>68.0</v>
      </c>
      <c r="E279" s="7" t="s">
        <v>7</v>
      </c>
      <c r="F279" s="7" t="s">
        <v>8</v>
      </c>
      <c r="G279" s="8"/>
    </row>
    <row r="280">
      <c r="A280" s="4">
        <v>43656.21217002315</v>
      </c>
      <c r="B280" s="5">
        <v>43656.503599155</v>
      </c>
      <c r="C280" s="6">
        <v>1.075</v>
      </c>
      <c r="D280" s="6">
        <v>67.0</v>
      </c>
      <c r="E280" s="7" t="s">
        <v>7</v>
      </c>
      <c r="F280" s="7" t="s">
        <v>8</v>
      </c>
      <c r="G280" s="8"/>
    </row>
    <row r="281">
      <c r="A281" s="4">
        <v>43656.22243844907</v>
      </c>
      <c r="B281" s="5">
        <v>43656.5140209259</v>
      </c>
      <c r="C281" s="6">
        <v>1.078</v>
      </c>
      <c r="D281" s="6">
        <v>67.0</v>
      </c>
      <c r="E281" s="7" t="s">
        <v>7</v>
      </c>
      <c r="F281" s="7" t="s">
        <v>8</v>
      </c>
      <c r="G281" s="8"/>
    </row>
    <row r="282">
      <c r="A282" s="4">
        <v>43656.23280182871</v>
      </c>
      <c r="B282" s="5">
        <v>43656.5244430324</v>
      </c>
      <c r="C282" s="6">
        <v>1.077</v>
      </c>
      <c r="D282" s="6">
        <v>67.0</v>
      </c>
      <c r="E282" s="7" t="s">
        <v>7</v>
      </c>
      <c r="F282" s="7" t="s">
        <v>8</v>
      </c>
      <c r="G282" s="8"/>
    </row>
    <row r="283">
      <c r="A283" s="4">
        <v>43656.24322738426</v>
      </c>
      <c r="B283" s="5">
        <v>43656.5348638773</v>
      </c>
      <c r="C283" s="6">
        <v>1.077</v>
      </c>
      <c r="D283" s="6">
        <v>67.0</v>
      </c>
      <c r="E283" s="7" t="s">
        <v>7</v>
      </c>
      <c r="F283" s="7" t="s">
        <v>8</v>
      </c>
      <c r="G283" s="8"/>
    </row>
    <row r="284">
      <c r="A284" s="4">
        <v>43656.253648391204</v>
      </c>
      <c r="B284" s="5">
        <v>43656.5452844213</v>
      </c>
      <c r="C284" s="6">
        <v>1.078</v>
      </c>
      <c r="D284" s="6">
        <v>67.0</v>
      </c>
      <c r="E284" s="7" t="s">
        <v>7</v>
      </c>
      <c r="F284" s="7" t="s">
        <v>8</v>
      </c>
      <c r="G284" s="8"/>
    </row>
    <row r="285">
      <c r="A285" s="4">
        <v>43656.26408267361</v>
      </c>
      <c r="B285" s="5">
        <v>43656.555716331</v>
      </c>
      <c r="C285" s="6">
        <v>1.076</v>
      </c>
      <c r="D285" s="6">
        <v>66.0</v>
      </c>
      <c r="E285" s="7" t="s">
        <v>7</v>
      </c>
      <c r="F285" s="7" t="s">
        <v>8</v>
      </c>
      <c r="G285" s="8"/>
    </row>
    <row r="286">
      <c r="A286" s="4">
        <v>43656.27450666667</v>
      </c>
      <c r="B286" s="5">
        <v>43656.5661375</v>
      </c>
      <c r="C286" s="6">
        <v>1.076</v>
      </c>
      <c r="D286" s="6">
        <v>66.0</v>
      </c>
      <c r="E286" s="7" t="s">
        <v>7</v>
      </c>
      <c r="F286" s="7" t="s">
        <v>8</v>
      </c>
      <c r="G286" s="8"/>
    </row>
    <row r="287">
      <c r="A287" s="4">
        <v>43656.28493642361</v>
      </c>
      <c r="B287" s="5">
        <v>43656.5765705555</v>
      </c>
      <c r="C287" s="6">
        <v>1.076</v>
      </c>
      <c r="D287" s="6">
        <v>66.0</v>
      </c>
      <c r="E287" s="7" t="s">
        <v>7</v>
      </c>
      <c r="F287" s="7" t="s">
        <v>8</v>
      </c>
      <c r="G287" s="8"/>
    </row>
    <row r="288">
      <c r="A288" s="4">
        <v>43656.295431342594</v>
      </c>
      <c r="B288" s="5">
        <v>43656.5869918402</v>
      </c>
      <c r="C288" s="6">
        <v>1.076</v>
      </c>
      <c r="D288" s="6">
        <v>66.0</v>
      </c>
      <c r="E288" s="7" t="s">
        <v>7</v>
      </c>
      <c r="F288" s="7" t="s">
        <v>8</v>
      </c>
      <c r="G288" s="8"/>
    </row>
    <row r="289">
      <c r="A289" s="4">
        <v>43656.3057953588</v>
      </c>
      <c r="B289" s="5">
        <v>43656.597424537</v>
      </c>
      <c r="C289" s="6">
        <v>1.077</v>
      </c>
      <c r="D289" s="6">
        <v>66.0</v>
      </c>
      <c r="E289" s="7" t="s">
        <v>7</v>
      </c>
      <c r="F289" s="7" t="s">
        <v>8</v>
      </c>
      <c r="G289" s="8"/>
    </row>
    <row r="290">
      <c r="A290" s="4">
        <v>43656.31621466435</v>
      </c>
      <c r="B290" s="5">
        <v>43656.6078439814</v>
      </c>
      <c r="C290" s="6">
        <v>1.077</v>
      </c>
      <c r="D290" s="6">
        <v>66.0</v>
      </c>
      <c r="E290" s="7" t="s">
        <v>7</v>
      </c>
      <c r="F290" s="7" t="s">
        <v>8</v>
      </c>
      <c r="G290" s="8"/>
    </row>
    <row r="291">
      <c r="A291" s="4">
        <v>43656.32663902778</v>
      </c>
      <c r="B291" s="5">
        <v>43656.6182656828</v>
      </c>
      <c r="C291" s="6">
        <v>1.078</v>
      </c>
      <c r="D291" s="6">
        <v>66.0</v>
      </c>
      <c r="E291" s="7" t="s">
        <v>7</v>
      </c>
      <c r="F291" s="7" t="s">
        <v>8</v>
      </c>
      <c r="G291" s="8"/>
    </row>
    <row r="292">
      <c r="A292" s="4">
        <v>43656.33706159722</v>
      </c>
      <c r="B292" s="5">
        <v>43656.628687824</v>
      </c>
      <c r="C292" s="6">
        <v>1.077</v>
      </c>
      <c r="D292" s="6">
        <v>66.0</v>
      </c>
      <c r="E292" s="7" t="s">
        <v>7</v>
      </c>
      <c r="F292" s="7" t="s">
        <v>8</v>
      </c>
      <c r="G292" s="8"/>
    </row>
    <row r="293">
      <c r="A293" s="4">
        <v>43656.347470567125</v>
      </c>
      <c r="B293" s="5">
        <v>43656.6391090509</v>
      </c>
      <c r="C293" s="6">
        <v>1.076</v>
      </c>
      <c r="D293" s="6">
        <v>66.0</v>
      </c>
      <c r="E293" s="7" t="s">
        <v>7</v>
      </c>
      <c r="F293" s="7" t="s">
        <v>8</v>
      </c>
      <c r="G293" s="8"/>
    </row>
    <row r="294">
      <c r="A294" s="4">
        <v>43656.35789053241</v>
      </c>
      <c r="B294" s="5">
        <v>43656.6495310995</v>
      </c>
      <c r="C294" s="6">
        <v>1.074</v>
      </c>
      <c r="D294" s="6">
        <v>65.0</v>
      </c>
      <c r="E294" s="7" t="s">
        <v>7</v>
      </c>
      <c r="F294" s="7" t="s">
        <v>8</v>
      </c>
      <c r="G294" s="8"/>
    </row>
    <row r="295">
      <c r="A295" s="4">
        <v>43656.36831416667</v>
      </c>
      <c r="B295" s="5">
        <v>43656.659951655</v>
      </c>
      <c r="C295" s="6">
        <v>1.076</v>
      </c>
      <c r="D295" s="6">
        <v>65.0</v>
      </c>
      <c r="E295" s="7" t="s">
        <v>7</v>
      </c>
      <c r="F295" s="7" t="s">
        <v>8</v>
      </c>
      <c r="G295" s="8"/>
    </row>
    <row r="296">
      <c r="A296" s="4">
        <v>43656.37874576389</v>
      </c>
      <c r="B296" s="5">
        <v>43656.6703840277</v>
      </c>
      <c r="C296" s="6">
        <v>1.077</v>
      </c>
      <c r="D296" s="6">
        <v>65.0</v>
      </c>
      <c r="E296" s="7" t="s">
        <v>7</v>
      </c>
      <c r="F296" s="7" t="s">
        <v>8</v>
      </c>
      <c r="G296" s="8"/>
    </row>
    <row r="297">
      <c r="A297" s="4">
        <v>43656.38917833334</v>
      </c>
      <c r="B297" s="5">
        <v>43656.6808057986</v>
      </c>
      <c r="C297" s="6">
        <v>1.078</v>
      </c>
      <c r="D297" s="6">
        <v>65.0</v>
      </c>
      <c r="E297" s="7" t="s">
        <v>7</v>
      </c>
      <c r="F297" s="7" t="s">
        <v>8</v>
      </c>
      <c r="G297" s="8"/>
    </row>
    <row r="298">
      <c r="A298" s="4">
        <v>43656.39959104167</v>
      </c>
      <c r="B298" s="5">
        <v>43656.6912264467</v>
      </c>
      <c r="C298" s="6">
        <v>1.077</v>
      </c>
      <c r="D298" s="6">
        <v>65.0</v>
      </c>
      <c r="E298" s="7" t="s">
        <v>7</v>
      </c>
      <c r="F298" s="7" t="s">
        <v>8</v>
      </c>
      <c r="G298" s="8"/>
    </row>
    <row r="299">
      <c r="A299" s="4">
        <v>43656.41001412037</v>
      </c>
      <c r="B299" s="5">
        <v>43656.7016485995</v>
      </c>
      <c r="C299" s="6">
        <v>1.08</v>
      </c>
      <c r="D299" s="6">
        <v>65.0</v>
      </c>
      <c r="E299" s="7" t="s">
        <v>7</v>
      </c>
      <c r="F299" s="7" t="s">
        <v>8</v>
      </c>
      <c r="G299" s="8"/>
    </row>
    <row r="300">
      <c r="A300" s="4">
        <v>43656.42044700231</v>
      </c>
      <c r="B300" s="5">
        <v>43656.7120809722</v>
      </c>
      <c r="C300" s="6">
        <v>1.076</v>
      </c>
      <c r="D300" s="6">
        <v>65.0</v>
      </c>
      <c r="E300" s="7" t="s">
        <v>7</v>
      </c>
      <c r="F300" s="7" t="s">
        <v>8</v>
      </c>
      <c r="G300" s="8"/>
    </row>
    <row r="301">
      <c r="A301" s="4">
        <v>43656.430865277776</v>
      </c>
      <c r="B301" s="5">
        <v>43656.7225034953</v>
      </c>
      <c r="C301" s="6">
        <v>1.078</v>
      </c>
      <c r="D301" s="6">
        <v>65.0</v>
      </c>
      <c r="E301" s="7" t="s">
        <v>7</v>
      </c>
      <c r="F301" s="7" t="s">
        <v>8</v>
      </c>
      <c r="G301" s="8"/>
    </row>
    <row r="302">
      <c r="A302" s="4">
        <v>43656.4413052662</v>
      </c>
      <c r="B302" s="5">
        <v>43656.7329368287</v>
      </c>
      <c r="C302" s="6">
        <v>1.077</v>
      </c>
      <c r="D302" s="6">
        <v>65.0</v>
      </c>
      <c r="E302" s="7" t="s">
        <v>7</v>
      </c>
      <c r="F302" s="7" t="s">
        <v>8</v>
      </c>
      <c r="G302" s="8"/>
    </row>
    <row r="303">
      <c r="A303" s="4">
        <v>43656.45172956018</v>
      </c>
      <c r="B303" s="5">
        <v>43656.7433591782</v>
      </c>
      <c r="C303" s="6">
        <v>1.074</v>
      </c>
      <c r="D303" s="6">
        <v>65.0</v>
      </c>
      <c r="E303" s="7" t="s">
        <v>7</v>
      </c>
      <c r="F303" s="7" t="s">
        <v>8</v>
      </c>
      <c r="G303" s="8"/>
    </row>
    <row r="304">
      <c r="A304" s="4">
        <v>43656.46214914352</v>
      </c>
      <c r="B304" s="5">
        <v>43656.7537820254</v>
      </c>
      <c r="C304" s="6">
        <v>1.076</v>
      </c>
      <c r="D304" s="6">
        <v>65.0</v>
      </c>
      <c r="E304" s="7" t="s">
        <v>7</v>
      </c>
      <c r="F304" s="7" t="s">
        <v>8</v>
      </c>
      <c r="G304" s="8"/>
    </row>
    <row r="305">
      <c r="A305" s="4">
        <v>43656.472573101855</v>
      </c>
      <c r="B305" s="5">
        <v>43656.7642018055</v>
      </c>
      <c r="C305" s="6">
        <v>1.077</v>
      </c>
      <c r="D305" s="6">
        <v>65.0</v>
      </c>
      <c r="E305" s="7" t="s">
        <v>7</v>
      </c>
      <c r="F305" s="7" t="s">
        <v>8</v>
      </c>
      <c r="G305" s="8"/>
    </row>
    <row r="306">
      <c r="A306" s="4">
        <v>43656.482982256945</v>
      </c>
      <c r="B306" s="5">
        <v>43656.7746229051</v>
      </c>
      <c r="C306" s="6">
        <v>1.076</v>
      </c>
      <c r="D306" s="6">
        <v>65.0</v>
      </c>
      <c r="E306" s="7" t="s">
        <v>7</v>
      </c>
      <c r="F306" s="7" t="s">
        <v>8</v>
      </c>
      <c r="G306" s="8"/>
    </row>
    <row r="307">
      <c r="A307" s="4">
        <v>43656.4934110301</v>
      </c>
      <c r="B307" s="5">
        <v>43656.7850450694</v>
      </c>
      <c r="C307" s="6">
        <v>1.074</v>
      </c>
      <c r="D307" s="6">
        <v>65.0</v>
      </c>
      <c r="E307" s="7" t="s">
        <v>7</v>
      </c>
      <c r="F307" s="7" t="s">
        <v>8</v>
      </c>
      <c r="G307" s="8"/>
    </row>
    <row r="308">
      <c r="A308" s="4">
        <v>43656.50383217593</v>
      </c>
      <c r="B308" s="5">
        <v>43656.7954672569</v>
      </c>
      <c r="C308" s="6">
        <v>1.075</v>
      </c>
      <c r="D308" s="6">
        <v>64.0</v>
      </c>
      <c r="E308" s="7" t="s">
        <v>7</v>
      </c>
      <c r="F308" s="7" t="s">
        <v>8</v>
      </c>
      <c r="G308" s="8"/>
    </row>
    <row r="309">
      <c r="A309" s="4">
        <v>43656.514253113426</v>
      </c>
      <c r="B309" s="5">
        <v>43656.8058892824</v>
      </c>
      <c r="C309" s="6">
        <v>1.072</v>
      </c>
      <c r="D309" s="6">
        <v>64.0</v>
      </c>
      <c r="E309" s="7" t="s">
        <v>7</v>
      </c>
      <c r="F309" s="7" t="s">
        <v>8</v>
      </c>
      <c r="G309" s="8"/>
    </row>
    <row r="310">
      <c r="A310" s="4">
        <v>43656.524677361114</v>
      </c>
      <c r="B310" s="5">
        <v>43656.8163118749</v>
      </c>
      <c r="C310" s="6">
        <v>1.074</v>
      </c>
      <c r="D310" s="6">
        <v>64.0</v>
      </c>
      <c r="E310" s="7" t="s">
        <v>7</v>
      </c>
      <c r="F310" s="7" t="s">
        <v>8</v>
      </c>
      <c r="G310" s="8"/>
    </row>
    <row r="311">
      <c r="A311" s="4">
        <v>43656.535103912036</v>
      </c>
      <c r="B311" s="5">
        <v>43656.8267324884</v>
      </c>
      <c r="C311" s="6">
        <v>1.076</v>
      </c>
      <c r="D311" s="6">
        <v>65.0</v>
      </c>
      <c r="E311" s="7" t="s">
        <v>7</v>
      </c>
      <c r="F311" s="7" t="s">
        <v>8</v>
      </c>
      <c r="G311" s="8"/>
    </row>
    <row r="312">
      <c r="A312" s="4">
        <v>43656.54551708333</v>
      </c>
      <c r="B312" s="5">
        <v>43656.8371532523</v>
      </c>
      <c r="C312" s="6">
        <v>1.075</v>
      </c>
      <c r="D312" s="6">
        <v>64.0</v>
      </c>
      <c r="E312" s="7" t="s">
        <v>7</v>
      </c>
      <c r="F312" s="7" t="s">
        <v>8</v>
      </c>
      <c r="G312" s="8"/>
    </row>
    <row r="313">
      <c r="A313" s="4">
        <v>43656.55594762732</v>
      </c>
      <c r="B313" s="5">
        <v>43656.8475743171</v>
      </c>
      <c r="C313" s="6">
        <v>1.073</v>
      </c>
      <c r="D313" s="6">
        <v>64.0</v>
      </c>
      <c r="E313" s="7" t="s">
        <v>7</v>
      </c>
      <c r="F313" s="7" t="s">
        <v>8</v>
      </c>
      <c r="G313" s="8"/>
    </row>
    <row r="314">
      <c r="A314" s="4">
        <v>43656.56636787037</v>
      </c>
      <c r="B314" s="5">
        <v>43656.8579976504</v>
      </c>
      <c r="C314" s="6">
        <v>1.072</v>
      </c>
      <c r="D314" s="6">
        <v>64.0</v>
      </c>
      <c r="E314" s="7" t="s">
        <v>7</v>
      </c>
      <c r="F314" s="7" t="s">
        <v>8</v>
      </c>
      <c r="G314" s="8"/>
    </row>
    <row r="315">
      <c r="A315" s="4">
        <v>43656.576804236116</v>
      </c>
      <c r="B315" s="5">
        <v>43656.8684347685</v>
      </c>
      <c r="C315" s="6">
        <v>1.074</v>
      </c>
      <c r="D315" s="6">
        <v>64.0</v>
      </c>
      <c r="E315" s="7" t="s">
        <v>7</v>
      </c>
      <c r="F315" s="7" t="s">
        <v>8</v>
      </c>
      <c r="G315" s="8"/>
    </row>
    <row r="316">
      <c r="A316" s="4">
        <v>43656.58733141204</v>
      </c>
      <c r="B316" s="5">
        <v>43656.878867037</v>
      </c>
      <c r="C316" s="6">
        <v>1.078</v>
      </c>
      <c r="D316" s="6">
        <v>64.0</v>
      </c>
      <c r="E316" s="7" t="s">
        <v>7</v>
      </c>
      <c r="F316" s="7" t="s">
        <v>8</v>
      </c>
      <c r="G316" s="8"/>
    </row>
    <row r="317">
      <c r="A317" s="4">
        <v>43656.59766265046</v>
      </c>
      <c r="B317" s="5">
        <v>43656.8892882407</v>
      </c>
      <c r="C317" s="6">
        <v>1.074</v>
      </c>
      <c r="D317" s="6">
        <v>64.0</v>
      </c>
      <c r="E317" s="7" t="s">
        <v>7</v>
      </c>
      <c r="F317" s="7" t="s">
        <v>8</v>
      </c>
      <c r="G317" s="8"/>
    </row>
    <row r="318">
      <c r="A318" s="4">
        <v>43656.60807826389</v>
      </c>
      <c r="B318" s="5">
        <v>43656.8997097569</v>
      </c>
      <c r="C318" s="6">
        <v>1.076</v>
      </c>
      <c r="D318" s="6">
        <v>64.0</v>
      </c>
      <c r="E318" s="7" t="s">
        <v>7</v>
      </c>
      <c r="F318" s="7" t="s">
        <v>8</v>
      </c>
      <c r="G318" s="8"/>
    </row>
    <row r="319">
      <c r="A319" s="4">
        <v>43656.61850864583</v>
      </c>
      <c r="B319" s="5">
        <v>43656.9101304976</v>
      </c>
      <c r="C319" s="6">
        <v>1.077</v>
      </c>
      <c r="D319" s="6">
        <v>64.0</v>
      </c>
      <c r="E319" s="7" t="s">
        <v>7</v>
      </c>
      <c r="F319" s="7" t="s">
        <v>8</v>
      </c>
      <c r="G319" s="8"/>
    </row>
    <row r="320">
      <c r="A320" s="4">
        <v>43656.62892392361</v>
      </c>
      <c r="B320" s="5">
        <v>43656.9205504398</v>
      </c>
      <c r="C320" s="6">
        <v>1.069</v>
      </c>
      <c r="D320" s="6">
        <v>64.0</v>
      </c>
      <c r="E320" s="7" t="s">
        <v>7</v>
      </c>
      <c r="F320" s="7" t="s">
        <v>8</v>
      </c>
      <c r="G320" s="8"/>
    </row>
    <row r="321">
      <c r="A321" s="4">
        <v>43656.639343773146</v>
      </c>
      <c r="B321" s="5">
        <v>43656.9309688541</v>
      </c>
      <c r="C321" s="6">
        <v>1.072</v>
      </c>
      <c r="D321" s="6">
        <v>65.0</v>
      </c>
      <c r="E321" s="7" t="s">
        <v>7</v>
      </c>
      <c r="F321" s="7" t="s">
        <v>8</v>
      </c>
      <c r="G321" s="8"/>
    </row>
    <row r="322">
      <c r="A322" s="4">
        <v>43656.64975940972</v>
      </c>
      <c r="B322" s="5">
        <v>43656.9413913425</v>
      </c>
      <c r="C322" s="6">
        <v>1.075</v>
      </c>
      <c r="D322" s="6">
        <v>65.0</v>
      </c>
      <c r="E322" s="7" t="s">
        <v>7</v>
      </c>
      <c r="F322" s="7" t="s">
        <v>8</v>
      </c>
      <c r="G322" s="8"/>
    </row>
    <row r="323">
      <c r="A323" s="4">
        <v>43656.66018068287</v>
      </c>
      <c r="B323" s="5">
        <v>43656.9518127314</v>
      </c>
      <c r="C323" s="6">
        <v>1.075</v>
      </c>
      <c r="D323" s="6">
        <v>65.0</v>
      </c>
      <c r="E323" s="7" t="s">
        <v>7</v>
      </c>
      <c r="F323" s="7" t="s">
        <v>8</v>
      </c>
      <c r="G323" s="8"/>
    </row>
    <row r="324">
      <c r="A324" s="4">
        <v>43656.67065408565</v>
      </c>
      <c r="B324" s="5">
        <v>43656.9622334953</v>
      </c>
      <c r="C324" s="6">
        <v>1.072</v>
      </c>
      <c r="D324" s="6">
        <v>65.0</v>
      </c>
      <c r="E324" s="7" t="s">
        <v>7</v>
      </c>
      <c r="F324" s="7" t="s">
        <v>8</v>
      </c>
      <c r="G324" s="8"/>
    </row>
    <row r="325">
      <c r="A325" s="4">
        <v>43656.68102120371</v>
      </c>
      <c r="B325" s="5">
        <v>43656.9726565856</v>
      </c>
      <c r="C325" s="6">
        <v>1.073</v>
      </c>
      <c r="D325" s="6">
        <v>65.0</v>
      </c>
      <c r="E325" s="7" t="s">
        <v>7</v>
      </c>
      <c r="F325" s="7" t="s">
        <v>8</v>
      </c>
      <c r="G325" s="8"/>
    </row>
    <row r="326">
      <c r="A326" s="4">
        <v>43656.69144657407</v>
      </c>
      <c r="B326" s="5">
        <v>43656.9830798495</v>
      </c>
      <c r="C326" s="6">
        <v>1.072</v>
      </c>
      <c r="D326" s="6">
        <v>65.0</v>
      </c>
      <c r="E326" s="7" t="s">
        <v>7</v>
      </c>
      <c r="F326" s="7" t="s">
        <v>8</v>
      </c>
      <c r="G326" s="8"/>
    </row>
    <row r="327">
      <c r="A327" s="4">
        <v>43656.70186378472</v>
      </c>
      <c r="B327" s="5">
        <v>43656.9935005208</v>
      </c>
      <c r="C327" s="6">
        <v>1.071</v>
      </c>
      <c r="D327" s="6">
        <v>65.0</v>
      </c>
      <c r="E327" s="7" t="s">
        <v>7</v>
      </c>
      <c r="F327" s="7" t="s">
        <v>8</v>
      </c>
      <c r="G327" s="8"/>
    </row>
    <row r="328">
      <c r="A328" s="4">
        <v>43656.71240265046</v>
      </c>
      <c r="B328" s="5">
        <v>43657.0039358449</v>
      </c>
      <c r="C328" s="6">
        <v>1.074</v>
      </c>
      <c r="D328" s="6">
        <v>65.0</v>
      </c>
      <c r="E328" s="7" t="s">
        <v>7</v>
      </c>
      <c r="F328" s="7" t="s">
        <v>8</v>
      </c>
      <c r="G328" s="8"/>
    </row>
    <row r="329">
      <c r="A329" s="4">
        <v>43656.72272709491</v>
      </c>
      <c r="B329" s="5">
        <v>43657.0143573148</v>
      </c>
      <c r="C329" s="6">
        <v>1.07</v>
      </c>
      <c r="D329" s="6">
        <v>66.0</v>
      </c>
      <c r="E329" s="7" t="s">
        <v>7</v>
      </c>
      <c r="F329" s="7" t="s">
        <v>8</v>
      </c>
      <c r="G329" s="8"/>
    </row>
    <row r="330">
      <c r="A330" s="4">
        <v>43656.733143136575</v>
      </c>
      <c r="B330" s="5">
        <v>43657.0247789004</v>
      </c>
      <c r="C330" s="6">
        <v>1.073</v>
      </c>
      <c r="D330" s="6">
        <v>66.0</v>
      </c>
      <c r="E330" s="7" t="s">
        <v>7</v>
      </c>
      <c r="F330" s="7" t="s">
        <v>8</v>
      </c>
      <c r="G330" s="8"/>
    </row>
    <row r="331">
      <c r="A331" s="4">
        <v>43656.74358268519</v>
      </c>
      <c r="B331" s="5">
        <v>43657.0352127777</v>
      </c>
      <c r="C331" s="6">
        <v>1.076</v>
      </c>
      <c r="D331" s="6">
        <v>66.0</v>
      </c>
      <c r="E331" s="7" t="s">
        <v>7</v>
      </c>
      <c r="F331" s="7" t="s">
        <v>8</v>
      </c>
      <c r="G331" s="8"/>
    </row>
    <row r="332">
      <c r="A332" s="4">
        <v>43656.75402392361</v>
      </c>
      <c r="B332" s="5">
        <v>43657.0456577546</v>
      </c>
      <c r="C332" s="6">
        <v>1.07</v>
      </c>
      <c r="D332" s="6">
        <v>66.0</v>
      </c>
      <c r="E332" s="7" t="s">
        <v>7</v>
      </c>
      <c r="F332" s="7" t="s">
        <v>8</v>
      </c>
      <c r="G332" s="8"/>
    </row>
    <row r="333">
      <c r="A333" s="4">
        <v>43656.764440196755</v>
      </c>
      <c r="B333" s="5">
        <v>43657.0560797106</v>
      </c>
      <c r="C333" s="6">
        <v>1.072</v>
      </c>
      <c r="D333" s="6">
        <v>66.0</v>
      </c>
      <c r="E333" s="7" t="s">
        <v>7</v>
      </c>
      <c r="F333" s="7" t="s">
        <v>8</v>
      </c>
      <c r="G333" s="8"/>
    </row>
    <row r="334">
      <c r="A334" s="4">
        <v>43656.77486798611</v>
      </c>
      <c r="B334" s="5">
        <v>43657.0664998842</v>
      </c>
      <c r="C334" s="6">
        <v>1.072</v>
      </c>
      <c r="D334" s="6">
        <v>66.0</v>
      </c>
      <c r="E334" s="7" t="s">
        <v>7</v>
      </c>
      <c r="F334" s="7" t="s">
        <v>8</v>
      </c>
      <c r="G334" s="8"/>
    </row>
    <row r="335">
      <c r="A335" s="4">
        <v>43656.78531685185</v>
      </c>
      <c r="B335" s="5">
        <v>43657.0769222453</v>
      </c>
      <c r="C335" s="6">
        <v>1.07</v>
      </c>
      <c r="D335" s="6">
        <v>66.0</v>
      </c>
      <c r="E335" s="7" t="s">
        <v>7</v>
      </c>
      <c r="F335" s="7" t="s">
        <v>8</v>
      </c>
      <c r="G335" s="8"/>
    </row>
    <row r="336">
      <c r="A336" s="4">
        <v>43656.79571851852</v>
      </c>
      <c r="B336" s="5">
        <v>43657.0873432407</v>
      </c>
      <c r="C336" s="6">
        <v>1.075</v>
      </c>
      <c r="D336" s="6">
        <v>66.0</v>
      </c>
      <c r="E336" s="7" t="s">
        <v>7</v>
      </c>
      <c r="F336" s="7" t="s">
        <v>8</v>
      </c>
      <c r="G336" s="8"/>
    </row>
    <row r="337">
      <c r="A337" s="4">
        <v>43656.80614248842</v>
      </c>
      <c r="B337" s="5">
        <v>43657.0977651967</v>
      </c>
      <c r="C337" s="6">
        <v>1.072</v>
      </c>
      <c r="D337" s="6">
        <v>66.0</v>
      </c>
      <c r="E337" s="7" t="s">
        <v>7</v>
      </c>
      <c r="F337" s="7" t="s">
        <v>8</v>
      </c>
      <c r="G337" s="8"/>
    </row>
    <row r="338">
      <c r="A338" s="4">
        <v>43656.816554108795</v>
      </c>
      <c r="B338" s="5">
        <v>43657.1081863194</v>
      </c>
      <c r="C338" s="6">
        <v>1.07</v>
      </c>
      <c r="D338" s="6">
        <v>66.0</v>
      </c>
      <c r="E338" s="7" t="s">
        <v>7</v>
      </c>
      <c r="F338" s="7" t="s">
        <v>8</v>
      </c>
      <c r="G338" s="8"/>
    </row>
    <row r="339">
      <c r="A339" s="4">
        <v>43656.827046516206</v>
      </c>
      <c r="B339" s="5">
        <v>43657.1186201273</v>
      </c>
      <c r="C339" s="6">
        <v>1.072</v>
      </c>
      <c r="D339" s="6">
        <v>66.0</v>
      </c>
      <c r="E339" s="7" t="s">
        <v>7</v>
      </c>
      <c r="F339" s="7" t="s">
        <v>8</v>
      </c>
      <c r="G339" s="8"/>
    </row>
    <row r="340">
      <c r="A340" s="4">
        <v>43656.83741532407</v>
      </c>
      <c r="B340" s="5">
        <v>43657.1290516898</v>
      </c>
      <c r="C340" s="6">
        <v>1.072</v>
      </c>
      <c r="D340" s="6">
        <v>66.0</v>
      </c>
      <c r="E340" s="7" t="s">
        <v>7</v>
      </c>
      <c r="F340" s="7" t="s">
        <v>8</v>
      </c>
      <c r="G340" s="8"/>
    </row>
    <row r="341">
      <c r="A341" s="4">
        <v>43656.847849618054</v>
      </c>
      <c r="B341" s="5">
        <v>43657.1394849189</v>
      </c>
      <c r="C341" s="6">
        <v>1.072</v>
      </c>
      <c r="D341" s="6">
        <v>67.0</v>
      </c>
      <c r="E341" s="7" t="s">
        <v>7</v>
      </c>
      <c r="F341" s="7" t="s">
        <v>8</v>
      </c>
      <c r="G341" s="8"/>
    </row>
    <row r="342">
      <c r="A342" s="4">
        <v>43656.85833224537</v>
      </c>
      <c r="B342" s="5">
        <v>43657.149907118</v>
      </c>
      <c r="C342" s="6">
        <v>1.073</v>
      </c>
      <c r="D342" s="6">
        <v>66.0</v>
      </c>
      <c r="E342" s="7" t="s">
        <v>7</v>
      </c>
      <c r="F342" s="7" t="s">
        <v>8</v>
      </c>
      <c r="G342" s="8"/>
    </row>
    <row r="343">
      <c r="A343" s="4">
        <v>43656.868695625</v>
      </c>
      <c r="B343" s="5">
        <v>43657.1603292245</v>
      </c>
      <c r="C343" s="6">
        <v>1.072</v>
      </c>
      <c r="D343" s="6">
        <v>66.0</v>
      </c>
      <c r="E343" s="7" t="s">
        <v>7</v>
      </c>
      <c r="F343" s="7" t="s">
        <v>8</v>
      </c>
      <c r="G343" s="8"/>
    </row>
    <row r="344">
      <c r="A344" s="4">
        <v>43656.87911412037</v>
      </c>
      <c r="B344" s="5">
        <v>43657.1707504629</v>
      </c>
      <c r="C344" s="6">
        <v>1.074</v>
      </c>
      <c r="D344" s="6">
        <v>66.0</v>
      </c>
      <c r="E344" s="7" t="s">
        <v>7</v>
      </c>
      <c r="F344" s="7" t="s">
        <v>8</v>
      </c>
      <c r="G344" s="8"/>
    </row>
    <row r="345">
      <c r="A345" s="4">
        <v>43656.88953825232</v>
      </c>
      <c r="B345" s="5">
        <v>43657.1811693865</v>
      </c>
      <c r="C345" s="6">
        <v>1.071</v>
      </c>
      <c r="D345" s="6">
        <v>67.0</v>
      </c>
      <c r="E345" s="7" t="s">
        <v>7</v>
      </c>
      <c r="F345" s="7" t="s">
        <v>8</v>
      </c>
      <c r="G345" s="8"/>
    </row>
    <row r="346">
      <c r="A346" s="4">
        <v>43656.89995905093</v>
      </c>
      <c r="B346" s="5">
        <v>43657.1915891203</v>
      </c>
      <c r="C346" s="6">
        <v>1.07</v>
      </c>
      <c r="D346" s="6">
        <v>67.0</v>
      </c>
      <c r="E346" s="7" t="s">
        <v>7</v>
      </c>
      <c r="F346" s="7" t="s">
        <v>8</v>
      </c>
      <c r="G346" s="8"/>
    </row>
    <row r="347">
      <c r="A347" s="4">
        <v>43656.91039024305</v>
      </c>
      <c r="B347" s="5">
        <v>43657.2020228703</v>
      </c>
      <c r="C347" s="6">
        <v>1.069</v>
      </c>
      <c r="D347" s="6">
        <v>67.0</v>
      </c>
      <c r="E347" s="7" t="s">
        <v>7</v>
      </c>
      <c r="F347" s="7" t="s">
        <v>8</v>
      </c>
      <c r="G347" s="8"/>
    </row>
    <row r="348">
      <c r="A348" s="4">
        <v>43656.92081685185</v>
      </c>
      <c r="B348" s="5">
        <v>43657.212445081</v>
      </c>
      <c r="C348" s="6">
        <v>1.073</v>
      </c>
      <c r="D348" s="6">
        <v>67.0</v>
      </c>
      <c r="E348" s="7" t="s">
        <v>7</v>
      </c>
      <c r="F348" s="7" t="s">
        <v>8</v>
      </c>
      <c r="G348" s="8"/>
    </row>
    <row r="349">
      <c r="A349" s="4">
        <v>43656.931299502314</v>
      </c>
      <c r="B349" s="5">
        <v>43657.2228661458</v>
      </c>
      <c r="C349" s="6">
        <v>1.071</v>
      </c>
      <c r="D349" s="6">
        <v>67.0</v>
      </c>
      <c r="E349" s="7" t="s">
        <v>7</v>
      </c>
      <c r="F349" s="7" t="s">
        <v>8</v>
      </c>
      <c r="G349" s="8"/>
    </row>
    <row r="350">
      <c r="A350" s="4">
        <v>43656.94165472222</v>
      </c>
      <c r="B350" s="5">
        <v>43657.2332891435</v>
      </c>
      <c r="C350" s="6">
        <v>1.07</v>
      </c>
      <c r="D350" s="6">
        <v>67.0</v>
      </c>
      <c r="E350" s="7" t="s">
        <v>7</v>
      </c>
      <c r="F350" s="7" t="s">
        <v>8</v>
      </c>
      <c r="G350" s="8"/>
    </row>
    <row r="351">
      <c r="A351" s="4">
        <v>43656.9521394676</v>
      </c>
      <c r="B351" s="5">
        <v>43657.2437109722</v>
      </c>
      <c r="C351" s="6">
        <v>1.072</v>
      </c>
      <c r="D351" s="6">
        <v>67.0</v>
      </c>
      <c r="E351" s="7" t="s">
        <v>7</v>
      </c>
      <c r="F351" s="7" t="s">
        <v>8</v>
      </c>
      <c r="G351" s="8"/>
    </row>
    <row r="352">
      <c r="A352" s="4">
        <v>43656.96251431713</v>
      </c>
      <c r="B352" s="5">
        <v>43657.2541334375</v>
      </c>
      <c r="C352" s="6">
        <v>1.072</v>
      </c>
      <c r="D352" s="6">
        <v>67.0</v>
      </c>
      <c r="E352" s="7" t="s">
        <v>7</v>
      </c>
      <c r="F352" s="7" t="s">
        <v>8</v>
      </c>
      <c r="G352" s="8"/>
    </row>
    <row r="353">
      <c r="A353" s="4">
        <v>43656.97292068287</v>
      </c>
      <c r="B353" s="5">
        <v>43657.2645553819</v>
      </c>
      <c r="C353" s="6">
        <v>1.07</v>
      </c>
      <c r="D353" s="6">
        <v>67.0</v>
      </c>
      <c r="E353" s="7" t="s">
        <v>7</v>
      </c>
      <c r="F353" s="7" t="s">
        <v>8</v>
      </c>
      <c r="G353" s="8"/>
    </row>
    <row r="354">
      <c r="A354" s="4">
        <v>43656.983336273144</v>
      </c>
      <c r="B354" s="5">
        <v>43657.2749764467</v>
      </c>
      <c r="C354" s="6">
        <v>1.069</v>
      </c>
      <c r="D354" s="6">
        <v>67.0</v>
      </c>
      <c r="E354" s="7" t="s">
        <v>7</v>
      </c>
      <c r="F354" s="7" t="s">
        <v>8</v>
      </c>
      <c r="G354" s="8"/>
    </row>
    <row r="355">
      <c r="A355" s="4">
        <v>43656.99376444444</v>
      </c>
      <c r="B355" s="5">
        <v>43657.2853975462</v>
      </c>
      <c r="C355" s="6">
        <v>1.072</v>
      </c>
      <c r="D355" s="6">
        <v>67.0</v>
      </c>
      <c r="E355" s="7" t="s">
        <v>7</v>
      </c>
      <c r="F355" s="7" t="s">
        <v>8</v>
      </c>
      <c r="G355" s="8"/>
    </row>
    <row r="356">
      <c r="A356" s="4">
        <v>43657.00419197917</v>
      </c>
      <c r="B356" s="5">
        <v>43657.2958176851</v>
      </c>
      <c r="C356" s="6">
        <v>1.067</v>
      </c>
      <c r="D356" s="6">
        <v>67.0</v>
      </c>
      <c r="E356" s="7" t="s">
        <v>7</v>
      </c>
      <c r="F356" s="7" t="s">
        <v>8</v>
      </c>
      <c r="G356" s="8"/>
    </row>
    <row r="357">
      <c r="A357" s="4">
        <v>43657.0145972801</v>
      </c>
      <c r="B357" s="5">
        <v>43657.3062384606</v>
      </c>
      <c r="C357" s="6">
        <v>1.069</v>
      </c>
      <c r="D357" s="6">
        <v>67.0</v>
      </c>
      <c r="E357" s="7" t="s">
        <v>7</v>
      </c>
      <c r="F357" s="7" t="s">
        <v>8</v>
      </c>
      <c r="G357" s="8"/>
    </row>
    <row r="358">
      <c r="A358" s="4">
        <v>43657.025021354166</v>
      </c>
      <c r="B358" s="5">
        <v>43657.3166596643</v>
      </c>
      <c r="C358" s="6">
        <v>1.067</v>
      </c>
      <c r="D358" s="6">
        <v>67.0</v>
      </c>
      <c r="E358" s="7" t="s">
        <v>7</v>
      </c>
      <c r="F358" s="7" t="s">
        <v>8</v>
      </c>
      <c r="G358" s="8"/>
    </row>
    <row r="359">
      <c r="A359" s="4">
        <v>43657.03550519676</v>
      </c>
      <c r="B359" s="5">
        <v>43657.3270801851</v>
      </c>
      <c r="C359" s="6">
        <v>1.068</v>
      </c>
      <c r="D359" s="6">
        <v>67.0</v>
      </c>
      <c r="E359" s="7" t="s">
        <v>7</v>
      </c>
      <c r="F359" s="7" t="s">
        <v>8</v>
      </c>
      <c r="G359" s="8"/>
    </row>
    <row r="360">
      <c r="A360" s="4">
        <v>43657.04586774306</v>
      </c>
      <c r="B360" s="5">
        <v>43657.3374997106</v>
      </c>
      <c r="C360" s="6">
        <v>1.07</v>
      </c>
      <c r="D360" s="6">
        <v>67.0</v>
      </c>
      <c r="E360" s="7" t="s">
        <v>7</v>
      </c>
      <c r="F360" s="7" t="s">
        <v>8</v>
      </c>
      <c r="G360" s="8"/>
    </row>
    <row r="361">
      <c r="A361" s="4">
        <v>43657.05630304398</v>
      </c>
      <c r="B361" s="5">
        <v>43657.3479349884</v>
      </c>
      <c r="C361" s="6">
        <v>1.072</v>
      </c>
      <c r="D361" s="6">
        <v>67.0</v>
      </c>
      <c r="E361" s="7" t="s">
        <v>7</v>
      </c>
      <c r="F361" s="7" t="s">
        <v>8</v>
      </c>
      <c r="G361" s="8"/>
    </row>
    <row r="362">
      <c r="A362" s="4">
        <v>43657.06673041667</v>
      </c>
      <c r="B362" s="5">
        <v>43657.3583556134</v>
      </c>
      <c r="C362" s="6">
        <v>1.068</v>
      </c>
      <c r="D362" s="6">
        <v>67.0</v>
      </c>
      <c r="E362" s="7" t="s">
        <v>7</v>
      </c>
      <c r="F362" s="7" t="s">
        <v>8</v>
      </c>
      <c r="G362" s="8"/>
    </row>
    <row r="363">
      <c r="A363" s="4">
        <v>43657.07716450232</v>
      </c>
      <c r="B363" s="5">
        <v>43657.3687896643</v>
      </c>
      <c r="C363" s="6">
        <v>1.069</v>
      </c>
      <c r="D363" s="6">
        <v>68.0</v>
      </c>
      <c r="E363" s="7" t="s">
        <v>7</v>
      </c>
      <c r="F363" s="7" t="s">
        <v>8</v>
      </c>
      <c r="G363" s="8"/>
    </row>
    <row r="364">
      <c r="A364" s="4">
        <v>43657.087569236115</v>
      </c>
      <c r="B364" s="5">
        <v>43657.3792102662</v>
      </c>
      <c r="C364" s="6">
        <v>1.068</v>
      </c>
      <c r="D364" s="6">
        <v>67.0</v>
      </c>
      <c r="E364" s="7" t="s">
        <v>7</v>
      </c>
      <c r="F364" s="7" t="s">
        <v>8</v>
      </c>
      <c r="G364" s="8"/>
    </row>
    <row r="365">
      <c r="A365" s="4">
        <v>43657.09799702546</v>
      </c>
      <c r="B365" s="5">
        <v>43657.3896317013</v>
      </c>
      <c r="C365" s="6">
        <v>1.069</v>
      </c>
      <c r="D365" s="6">
        <v>67.0</v>
      </c>
      <c r="E365" s="7" t="s">
        <v>7</v>
      </c>
      <c r="F365" s="7" t="s">
        <v>8</v>
      </c>
      <c r="G365" s="8"/>
    </row>
    <row r="366">
      <c r="A366" s="4">
        <v>43657.108422060184</v>
      </c>
      <c r="B366" s="5">
        <v>43657.4000527199</v>
      </c>
      <c r="C366" s="6">
        <v>1.069</v>
      </c>
      <c r="D366" s="6">
        <v>67.0</v>
      </c>
      <c r="E366" s="7" t="s">
        <v>7</v>
      </c>
      <c r="F366" s="7" t="s">
        <v>8</v>
      </c>
      <c r="G366" s="8"/>
    </row>
    <row r="367">
      <c r="A367" s="4">
        <v>43657.11884516204</v>
      </c>
      <c r="B367" s="5">
        <v>43657.4104742824</v>
      </c>
      <c r="C367" s="6">
        <v>1.068</v>
      </c>
      <c r="D367" s="6">
        <v>67.0</v>
      </c>
      <c r="E367" s="7" t="s">
        <v>7</v>
      </c>
      <c r="F367" s="7" t="s">
        <v>8</v>
      </c>
      <c r="G367" s="8"/>
    </row>
    <row r="368">
      <c r="A368" s="4">
        <v>43657.12927402778</v>
      </c>
      <c r="B368" s="5">
        <v>43657.4209065856</v>
      </c>
      <c r="C368" s="6">
        <v>1.069</v>
      </c>
      <c r="D368" s="6">
        <v>68.0</v>
      </c>
      <c r="E368" s="7" t="s">
        <v>7</v>
      </c>
      <c r="F368" s="7" t="s">
        <v>8</v>
      </c>
      <c r="G368" s="8"/>
    </row>
    <row r="369">
      <c r="A369" s="4">
        <v>43657.139688194446</v>
      </c>
      <c r="B369" s="5">
        <v>43657.431327199</v>
      </c>
      <c r="C369" s="6">
        <v>1.067</v>
      </c>
      <c r="D369" s="6">
        <v>68.0</v>
      </c>
      <c r="E369" s="7" t="s">
        <v>7</v>
      </c>
      <c r="F369" s="7" t="s">
        <v>8</v>
      </c>
      <c r="G369" s="8"/>
    </row>
    <row r="370">
      <c r="A370" s="4">
        <v>43657.150143506944</v>
      </c>
      <c r="B370" s="5">
        <v>43657.4417728588</v>
      </c>
      <c r="C370" s="6">
        <v>1.069</v>
      </c>
      <c r="D370" s="6">
        <v>68.0</v>
      </c>
      <c r="E370" s="7" t="s">
        <v>7</v>
      </c>
      <c r="F370" s="7" t="s">
        <v>8</v>
      </c>
      <c r="G370" s="8"/>
    </row>
    <row r="371">
      <c r="A371" s="4">
        <v>43657.160573009256</v>
      </c>
      <c r="B371" s="5">
        <v>43657.452205081</v>
      </c>
      <c r="C371" s="6">
        <v>1.067</v>
      </c>
      <c r="D371" s="6">
        <v>68.0</v>
      </c>
      <c r="E371" s="7" t="s">
        <v>7</v>
      </c>
      <c r="F371" s="7" t="s">
        <v>8</v>
      </c>
      <c r="G371" s="8"/>
    </row>
    <row r="372">
      <c r="A372" s="4">
        <v>43657.17105820602</v>
      </c>
      <c r="B372" s="5">
        <v>43657.4626967708</v>
      </c>
      <c r="C372" s="6">
        <v>1.069</v>
      </c>
      <c r="D372" s="6">
        <v>68.0</v>
      </c>
      <c r="E372" s="7" t="s">
        <v>7</v>
      </c>
      <c r="F372" s="7" t="s">
        <v>8</v>
      </c>
      <c r="G372" s="8"/>
    </row>
    <row r="373">
      <c r="A373" s="4">
        <v>43657.18147804398</v>
      </c>
      <c r="B373" s="5">
        <v>43657.4731199421</v>
      </c>
      <c r="C373" s="6">
        <v>1.067</v>
      </c>
      <c r="D373" s="6">
        <v>68.0</v>
      </c>
      <c r="E373" s="7" t="s">
        <v>7</v>
      </c>
      <c r="F373" s="7" t="s">
        <v>8</v>
      </c>
      <c r="G373" s="8"/>
    </row>
    <row r="374">
      <c r="A374" s="4">
        <v>43657.19190335648</v>
      </c>
      <c r="B374" s="5">
        <v>43657.48354103</v>
      </c>
      <c r="C374" s="6">
        <v>1.063</v>
      </c>
      <c r="D374" s="6">
        <v>69.0</v>
      </c>
      <c r="E374" s="7" t="s">
        <v>7</v>
      </c>
      <c r="F374" s="7" t="s">
        <v>8</v>
      </c>
      <c r="G374" s="8"/>
    </row>
    <row r="375">
      <c r="A375" s="4">
        <v>43657.20232766204</v>
      </c>
      <c r="B375" s="5">
        <v>43657.4939618634</v>
      </c>
      <c r="C375" s="6">
        <v>1.066</v>
      </c>
      <c r="D375" s="6">
        <v>69.0</v>
      </c>
      <c r="E375" s="7" t="s">
        <v>7</v>
      </c>
      <c r="F375" s="7" t="s">
        <v>8</v>
      </c>
      <c r="G375" s="8"/>
    </row>
    <row r="376">
      <c r="A376" s="4">
        <v>43657.212745763885</v>
      </c>
      <c r="B376" s="5">
        <v>43657.504383831</v>
      </c>
      <c r="C376" s="6">
        <v>1.067</v>
      </c>
      <c r="D376" s="6">
        <v>69.0</v>
      </c>
      <c r="E376" s="7" t="s">
        <v>7</v>
      </c>
      <c r="F376" s="7" t="s">
        <v>8</v>
      </c>
      <c r="G376" s="8"/>
    </row>
    <row r="377">
      <c r="A377" s="4">
        <v>43657.22317896991</v>
      </c>
      <c r="B377" s="5">
        <v>43657.5148164583</v>
      </c>
      <c r="C377" s="6">
        <v>1.066</v>
      </c>
      <c r="D377" s="6">
        <v>69.0</v>
      </c>
      <c r="E377" s="7" t="s">
        <v>7</v>
      </c>
      <c r="F377" s="7" t="s">
        <v>8</v>
      </c>
      <c r="G377" s="8"/>
    </row>
    <row r="378">
      <c r="A378" s="4">
        <v>43657.23370520833</v>
      </c>
      <c r="B378" s="5">
        <v>43657.5253426967</v>
      </c>
      <c r="C378" s="6">
        <v>1.065</v>
      </c>
      <c r="D378" s="6">
        <v>69.0</v>
      </c>
      <c r="E378" s="7" t="s">
        <v>7</v>
      </c>
      <c r="F378" s="7" t="s">
        <v>8</v>
      </c>
      <c r="G378" s="8"/>
    </row>
    <row r="379">
      <c r="A379" s="4">
        <v>43657.24414359954</v>
      </c>
      <c r="B379" s="5">
        <v>43657.535777199</v>
      </c>
      <c r="C379" s="6">
        <v>1.068</v>
      </c>
      <c r="D379" s="6">
        <v>69.0</v>
      </c>
      <c r="E379" s="7" t="s">
        <v>7</v>
      </c>
      <c r="F379" s="7" t="s">
        <v>8</v>
      </c>
      <c r="G379" s="8"/>
    </row>
    <row r="380">
      <c r="A380" s="4">
        <v>43657.254567870375</v>
      </c>
      <c r="B380" s="5">
        <v>43657.5461983101</v>
      </c>
      <c r="C380" s="6">
        <v>1.063</v>
      </c>
      <c r="D380" s="6">
        <v>69.0</v>
      </c>
      <c r="E380" s="7" t="s">
        <v>7</v>
      </c>
      <c r="F380" s="7" t="s">
        <v>8</v>
      </c>
      <c r="G380" s="8"/>
    </row>
    <row r="381">
      <c r="A381" s="4">
        <v>43657.26501672454</v>
      </c>
      <c r="B381" s="5">
        <v>43657.5566307754</v>
      </c>
      <c r="C381" s="6">
        <v>1.065</v>
      </c>
      <c r="D381" s="6">
        <v>69.0</v>
      </c>
      <c r="E381" s="7" t="s">
        <v>7</v>
      </c>
      <c r="F381" s="7" t="s">
        <v>8</v>
      </c>
      <c r="G381" s="8"/>
    </row>
    <row r="382">
      <c r="A382" s="4">
        <v>43657.275444189814</v>
      </c>
      <c r="B382" s="5">
        <v>43657.5670754513</v>
      </c>
      <c r="C382" s="6">
        <v>1.064</v>
      </c>
      <c r="D382" s="6">
        <v>69.0</v>
      </c>
      <c r="E382" s="7" t="s">
        <v>7</v>
      </c>
      <c r="F382" s="7" t="s">
        <v>8</v>
      </c>
      <c r="G382" s="8"/>
    </row>
    <row r="383">
      <c r="A383" s="4">
        <v>43657.285902627314</v>
      </c>
      <c r="B383" s="5">
        <v>43657.5775337152</v>
      </c>
      <c r="C383" s="6">
        <v>1.064</v>
      </c>
      <c r="D383" s="6">
        <v>70.0</v>
      </c>
      <c r="E383" s="7" t="s">
        <v>7</v>
      </c>
      <c r="F383" s="7" t="s">
        <v>8</v>
      </c>
      <c r="G383" s="8"/>
    </row>
    <row r="384">
      <c r="A384" s="4">
        <v>43657.29633059028</v>
      </c>
      <c r="B384" s="5">
        <v>43657.5879548842</v>
      </c>
      <c r="C384" s="6">
        <v>1.063</v>
      </c>
      <c r="D384" s="6">
        <v>70.0</v>
      </c>
      <c r="E384" s="7" t="s">
        <v>7</v>
      </c>
      <c r="F384" s="7" t="s">
        <v>8</v>
      </c>
      <c r="G384" s="8"/>
    </row>
    <row r="385">
      <c r="A385" s="4">
        <v>43657.30673643519</v>
      </c>
      <c r="B385" s="5">
        <v>43657.5983760995</v>
      </c>
      <c r="C385" s="6">
        <v>1.063</v>
      </c>
      <c r="D385" s="6">
        <v>70.0</v>
      </c>
      <c r="E385" s="7" t="s">
        <v>7</v>
      </c>
      <c r="F385" s="7" t="s">
        <v>8</v>
      </c>
      <c r="G385" s="8"/>
    </row>
    <row r="386">
      <c r="A386" s="4">
        <v>43657.317218275464</v>
      </c>
      <c r="B386" s="5">
        <v>43657.6087958449</v>
      </c>
      <c r="C386" s="6">
        <v>1.063</v>
      </c>
      <c r="D386" s="6">
        <v>70.0</v>
      </c>
      <c r="E386" s="7" t="s">
        <v>7</v>
      </c>
      <c r="F386" s="7" t="s">
        <v>8</v>
      </c>
      <c r="G386" s="8"/>
    </row>
    <row r="387">
      <c r="A387" s="4">
        <v>43657.327594305556</v>
      </c>
      <c r="B387" s="5">
        <v>43657.6192292708</v>
      </c>
      <c r="C387" s="6">
        <v>1.067</v>
      </c>
      <c r="D387" s="6">
        <v>70.0</v>
      </c>
      <c r="E387" s="7" t="s">
        <v>7</v>
      </c>
      <c r="F387" s="7" t="s">
        <v>8</v>
      </c>
      <c r="G387" s="8"/>
    </row>
    <row r="388">
      <c r="A388" s="4">
        <v>43657.33801752314</v>
      </c>
      <c r="B388" s="5">
        <v>43657.629650787</v>
      </c>
      <c r="C388" s="6">
        <v>1.065</v>
      </c>
      <c r="D388" s="6">
        <v>70.0</v>
      </c>
      <c r="E388" s="7" t="s">
        <v>7</v>
      </c>
      <c r="F388" s="7" t="s">
        <v>8</v>
      </c>
      <c r="G388" s="8"/>
    </row>
    <row r="389">
      <c r="A389" s="4">
        <v>43657.348448819444</v>
      </c>
      <c r="B389" s="5">
        <v>43657.6400726388</v>
      </c>
      <c r="C389" s="6">
        <v>1.066</v>
      </c>
      <c r="D389" s="6">
        <v>70.0</v>
      </c>
      <c r="E389" s="7" t="s">
        <v>7</v>
      </c>
      <c r="F389" s="7" t="s">
        <v>8</v>
      </c>
      <c r="G389" s="8"/>
    </row>
    <row r="390">
      <c r="A390" s="4">
        <v>43657.358896192134</v>
      </c>
      <c r="B390" s="5">
        <v>43657.6505179513</v>
      </c>
      <c r="C390" s="6">
        <v>1.062</v>
      </c>
      <c r="D390" s="6">
        <v>70.0</v>
      </c>
      <c r="E390" s="7" t="s">
        <v>7</v>
      </c>
      <c r="F390" s="7" t="s">
        <v>8</v>
      </c>
      <c r="G390" s="8"/>
    </row>
    <row r="391">
      <c r="A391" s="4">
        <v>43657.3693</v>
      </c>
      <c r="B391" s="5">
        <v>43657.660938993</v>
      </c>
      <c r="C391" s="6">
        <v>1.066</v>
      </c>
      <c r="D391" s="6">
        <v>70.0</v>
      </c>
      <c r="E391" s="7" t="s">
        <v>7</v>
      </c>
      <c r="F391" s="7" t="s">
        <v>8</v>
      </c>
      <c r="G391" s="8"/>
    </row>
    <row r="392">
      <c r="A392" s="4">
        <v>43657.379730162036</v>
      </c>
      <c r="B392" s="5">
        <v>43657.6713599189</v>
      </c>
      <c r="C392" s="6">
        <v>1.068</v>
      </c>
      <c r="D392" s="6">
        <v>70.0</v>
      </c>
      <c r="E392" s="7" t="s">
        <v>7</v>
      </c>
      <c r="F392" s="7" t="s">
        <v>8</v>
      </c>
      <c r="G392" s="8"/>
    </row>
    <row r="393">
      <c r="A393" s="4">
        <v>43657.390188668986</v>
      </c>
      <c r="B393" s="5">
        <v>43657.6818254861</v>
      </c>
      <c r="C393" s="6">
        <v>1.064</v>
      </c>
      <c r="D393" s="6">
        <v>70.0</v>
      </c>
      <c r="E393" s="7" t="s">
        <v>7</v>
      </c>
      <c r="F393" s="7" t="s">
        <v>8</v>
      </c>
      <c r="G393" s="8"/>
    </row>
    <row r="394">
      <c r="A394" s="4">
        <v>43657.40063615741</v>
      </c>
      <c r="B394" s="5">
        <v>43657.6922575</v>
      </c>
      <c r="C394" s="6">
        <v>1.063</v>
      </c>
      <c r="D394" s="6">
        <v>70.0</v>
      </c>
      <c r="E394" s="7" t="s">
        <v>7</v>
      </c>
      <c r="F394" s="7" t="s">
        <v>8</v>
      </c>
      <c r="G394" s="8"/>
    </row>
    <row r="395">
      <c r="A395" s="4">
        <v>43657.4110450463</v>
      </c>
      <c r="B395" s="5">
        <v>43657.7026773611</v>
      </c>
      <c r="C395" s="6">
        <v>1.067</v>
      </c>
      <c r="D395" s="6">
        <v>71.0</v>
      </c>
      <c r="E395" s="7" t="s">
        <v>7</v>
      </c>
      <c r="F395" s="7" t="s">
        <v>8</v>
      </c>
      <c r="G395" s="8"/>
    </row>
    <row r="396">
      <c r="A396" s="4">
        <v>43657.4215030787</v>
      </c>
      <c r="B396" s="5">
        <v>43657.7131343634</v>
      </c>
      <c r="C396" s="6">
        <v>1.062</v>
      </c>
      <c r="D396" s="6">
        <v>71.0</v>
      </c>
      <c r="E396" s="7" t="s">
        <v>7</v>
      </c>
      <c r="F396" s="7" t="s">
        <v>8</v>
      </c>
      <c r="G396" s="8"/>
    </row>
    <row r="397">
      <c r="A397" s="4">
        <v>43657.431936354165</v>
      </c>
      <c r="B397" s="5">
        <v>43657.7235673379</v>
      </c>
      <c r="C397" s="6">
        <v>1.064</v>
      </c>
      <c r="D397" s="6">
        <v>71.0</v>
      </c>
      <c r="E397" s="7" t="s">
        <v>7</v>
      </c>
      <c r="F397" s="7" t="s">
        <v>8</v>
      </c>
      <c r="G397" s="8"/>
    </row>
    <row r="398">
      <c r="A398" s="4">
        <v>43657.44239523148</v>
      </c>
      <c r="B398" s="5">
        <v>43657.7340237037</v>
      </c>
      <c r="C398" s="6">
        <v>1.064</v>
      </c>
      <c r="D398" s="6">
        <v>71.0</v>
      </c>
      <c r="E398" s="7" t="s">
        <v>7</v>
      </c>
      <c r="F398" s="7" t="s">
        <v>8</v>
      </c>
      <c r="G398" s="8"/>
    </row>
    <row r="399">
      <c r="A399" s="4">
        <v>43657.45280835648</v>
      </c>
      <c r="B399" s="5">
        <v>43657.7444459837</v>
      </c>
      <c r="C399" s="6">
        <v>1.065</v>
      </c>
      <c r="D399" s="6">
        <v>71.0</v>
      </c>
      <c r="E399" s="7" t="s">
        <v>7</v>
      </c>
      <c r="F399" s="7" t="s">
        <v>8</v>
      </c>
      <c r="G399" s="8"/>
    </row>
    <row r="400">
      <c r="A400" s="4">
        <v>43657.463301400465</v>
      </c>
      <c r="B400" s="5">
        <v>43657.7548775347</v>
      </c>
      <c r="C400" s="6">
        <v>1.063</v>
      </c>
      <c r="D400" s="6">
        <v>71.0</v>
      </c>
      <c r="E400" s="7" t="s">
        <v>7</v>
      </c>
      <c r="F400" s="7" t="s">
        <v>8</v>
      </c>
      <c r="G400" s="8"/>
    </row>
    <row r="401">
      <c r="A401" s="4">
        <v>43657.47366533565</v>
      </c>
      <c r="B401" s="5">
        <v>43657.765297824</v>
      </c>
      <c r="C401" s="6">
        <v>1.066</v>
      </c>
      <c r="D401" s="6">
        <v>71.0</v>
      </c>
      <c r="E401" s="7" t="s">
        <v>7</v>
      </c>
      <c r="F401" s="7" t="s">
        <v>8</v>
      </c>
      <c r="G401" s="8"/>
    </row>
    <row r="402">
      <c r="A402" s="4">
        <v>43657.48410422454</v>
      </c>
      <c r="B402" s="5">
        <v>43657.7757300925</v>
      </c>
      <c r="C402" s="6">
        <v>1.064</v>
      </c>
      <c r="D402" s="6">
        <v>71.0</v>
      </c>
      <c r="E402" s="7" t="s">
        <v>7</v>
      </c>
      <c r="F402" s="7" t="s">
        <v>8</v>
      </c>
      <c r="G402" s="8"/>
    </row>
    <row r="403">
      <c r="A403" s="4">
        <v>43657.494546076385</v>
      </c>
      <c r="B403" s="5">
        <v>43657.7861738888</v>
      </c>
      <c r="C403" s="6">
        <v>1.061</v>
      </c>
      <c r="D403" s="6">
        <v>71.0</v>
      </c>
      <c r="E403" s="7" t="s">
        <v>7</v>
      </c>
      <c r="F403" s="7" t="s">
        <v>8</v>
      </c>
      <c r="G403" s="8"/>
    </row>
    <row r="404">
      <c r="A404" s="4">
        <v>43657.504963900465</v>
      </c>
      <c r="B404" s="5">
        <v>43657.7965954166</v>
      </c>
      <c r="C404" s="6">
        <v>1.064</v>
      </c>
      <c r="D404" s="6">
        <v>71.0</v>
      </c>
      <c r="E404" s="7" t="s">
        <v>7</v>
      </c>
      <c r="F404" s="7" t="s">
        <v>8</v>
      </c>
      <c r="G404" s="8"/>
    </row>
    <row r="405">
      <c r="A405" s="4">
        <v>43657.51540608796</v>
      </c>
      <c r="B405" s="5">
        <v>43657.8070287384</v>
      </c>
      <c r="C405" s="6">
        <v>1.063</v>
      </c>
      <c r="D405" s="6">
        <v>71.0</v>
      </c>
      <c r="E405" s="7" t="s">
        <v>7</v>
      </c>
      <c r="F405" s="7" t="s">
        <v>8</v>
      </c>
      <c r="G405" s="8"/>
    </row>
    <row r="406">
      <c r="A406" s="4">
        <v>43657.52582844907</v>
      </c>
      <c r="B406" s="5">
        <v>43657.8174597569</v>
      </c>
      <c r="C406" s="6">
        <v>1.047</v>
      </c>
      <c r="D406" s="6">
        <v>71.0</v>
      </c>
      <c r="E406" s="7" t="s">
        <v>7</v>
      </c>
      <c r="F406" s="7" t="s">
        <v>8</v>
      </c>
      <c r="G406" s="8"/>
    </row>
    <row r="407">
      <c r="A407" s="4">
        <v>43657.53625070602</v>
      </c>
      <c r="B407" s="5">
        <v>43657.8278815162</v>
      </c>
      <c r="C407" s="6">
        <v>1.061</v>
      </c>
      <c r="D407" s="6">
        <v>71.0</v>
      </c>
      <c r="E407" s="7" t="s">
        <v>7</v>
      </c>
      <c r="F407" s="7" t="s">
        <v>8</v>
      </c>
      <c r="G407" s="8"/>
    </row>
    <row r="408">
      <c r="A408" s="4">
        <v>43657.54667498842</v>
      </c>
      <c r="B408" s="5">
        <v>43657.83830103</v>
      </c>
      <c r="C408" s="6">
        <v>1.061</v>
      </c>
      <c r="D408" s="6">
        <v>71.0</v>
      </c>
      <c r="E408" s="7" t="s">
        <v>7</v>
      </c>
      <c r="F408" s="7" t="s">
        <v>8</v>
      </c>
      <c r="G408" s="8"/>
    </row>
    <row r="409">
      <c r="A409" s="4">
        <v>43657.55711594908</v>
      </c>
      <c r="B409" s="5">
        <v>43657.8487345023</v>
      </c>
      <c r="C409" s="6">
        <v>1.061</v>
      </c>
      <c r="D409" s="6">
        <v>71.0</v>
      </c>
      <c r="E409" s="7" t="s">
        <v>7</v>
      </c>
      <c r="F409" s="7" t="s">
        <v>8</v>
      </c>
      <c r="G409" s="8"/>
    </row>
    <row r="410">
      <c r="A410" s="4">
        <v>43657.56753986111</v>
      </c>
      <c r="B410" s="5">
        <v>43657.8591679398</v>
      </c>
      <c r="C410" s="6">
        <v>1.061</v>
      </c>
      <c r="D410" s="6">
        <v>72.0</v>
      </c>
      <c r="E410" s="7" t="s">
        <v>7</v>
      </c>
      <c r="F410" s="7" t="s">
        <v>8</v>
      </c>
      <c r="G410" s="8"/>
    </row>
    <row r="411">
      <c r="A411" s="4">
        <v>43657.57797047454</v>
      </c>
      <c r="B411" s="5">
        <v>43657.8695995949</v>
      </c>
      <c r="C411" s="6">
        <v>1.061</v>
      </c>
      <c r="D411" s="6">
        <v>72.0</v>
      </c>
      <c r="E411" s="7" t="s">
        <v>7</v>
      </c>
      <c r="F411" s="7" t="s">
        <v>8</v>
      </c>
      <c r="G411" s="8"/>
    </row>
    <row r="412">
      <c r="A412" s="4">
        <v>43657.588398576394</v>
      </c>
      <c r="B412" s="5">
        <v>43657.8800199074</v>
      </c>
      <c r="C412" s="6">
        <v>1.057</v>
      </c>
      <c r="D412" s="6">
        <v>72.0</v>
      </c>
      <c r="E412" s="7" t="s">
        <v>7</v>
      </c>
      <c r="F412" s="7" t="s">
        <v>8</v>
      </c>
      <c r="G412" s="8"/>
    </row>
    <row r="413">
      <c r="A413" s="4">
        <v>43657.598817314814</v>
      </c>
      <c r="B413" s="5">
        <v>43657.890453993</v>
      </c>
      <c r="C413" s="6">
        <v>1.064</v>
      </c>
      <c r="D413" s="6">
        <v>72.0</v>
      </c>
      <c r="E413" s="7" t="s">
        <v>7</v>
      </c>
      <c r="F413" s="7" t="s">
        <v>8</v>
      </c>
      <c r="G413" s="8"/>
    </row>
    <row r="414">
      <c r="A414" s="4">
        <v>43657.60961033565</v>
      </c>
      <c r="B414" s="5">
        <v>43657.9011889236</v>
      </c>
      <c r="C414" s="6">
        <v>1.057</v>
      </c>
      <c r="D414" s="6">
        <v>72.0</v>
      </c>
      <c r="E414" s="7" t="s">
        <v>7</v>
      </c>
      <c r="F414" s="7" t="s">
        <v>8</v>
      </c>
      <c r="G414" s="8"/>
    </row>
    <row r="415">
      <c r="A415" s="4">
        <v>43657.61998565972</v>
      </c>
      <c r="B415" s="5">
        <v>43657.9116204629</v>
      </c>
      <c r="C415" s="6">
        <v>1.061</v>
      </c>
      <c r="D415" s="6">
        <v>72.0</v>
      </c>
      <c r="E415" s="7" t="s">
        <v>7</v>
      </c>
      <c r="F415" s="7" t="s">
        <v>8</v>
      </c>
      <c r="G415" s="8"/>
    </row>
    <row r="416">
      <c r="A416" s="4">
        <v>43657.65129878472</v>
      </c>
      <c r="B416" s="5">
        <v>43657.9429282638</v>
      </c>
      <c r="C416" s="6">
        <v>1.06</v>
      </c>
      <c r="D416" s="6">
        <v>72.0</v>
      </c>
      <c r="E416" s="7" t="s">
        <v>7</v>
      </c>
      <c r="F416" s="7" t="s">
        <v>8</v>
      </c>
      <c r="G416" s="8"/>
    </row>
    <row r="417">
      <c r="A417" s="4">
        <v>43657.661719421296</v>
      </c>
      <c r="B417" s="5">
        <v>43657.9533492824</v>
      </c>
      <c r="C417" s="6">
        <v>1.064</v>
      </c>
      <c r="D417" s="6">
        <v>72.0</v>
      </c>
      <c r="E417" s="7" t="s">
        <v>7</v>
      </c>
      <c r="F417" s="7" t="s">
        <v>8</v>
      </c>
      <c r="G417" s="8"/>
    </row>
    <row r="418">
      <c r="A418" s="4">
        <v>43657.67214520833</v>
      </c>
      <c r="B418" s="5">
        <v>43657.9637722569</v>
      </c>
      <c r="C418" s="6">
        <v>1.057</v>
      </c>
      <c r="D418" s="6">
        <v>72.0</v>
      </c>
      <c r="E418" s="7" t="s">
        <v>7</v>
      </c>
      <c r="F418" s="7" t="s">
        <v>8</v>
      </c>
      <c r="G418" s="8"/>
    </row>
    <row r="419">
      <c r="A419" s="4">
        <v>43657.68255515046</v>
      </c>
      <c r="B419" s="5">
        <v>43657.9741941088</v>
      </c>
      <c r="C419" s="6">
        <v>1.058</v>
      </c>
      <c r="D419" s="6">
        <v>72.0</v>
      </c>
      <c r="E419" s="7" t="s">
        <v>7</v>
      </c>
      <c r="F419" s="7" t="s">
        <v>8</v>
      </c>
      <c r="G419" s="8"/>
    </row>
    <row r="420">
      <c r="A420" s="4">
        <v>43657.69298116898</v>
      </c>
      <c r="B420" s="5">
        <v>43657.9846151736</v>
      </c>
      <c r="C420" s="6">
        <v>1.056</v>
      </c>
      <c r="D420" s="6">
        <v>72.0</v>
      </c>
      <c r="E420" s="7" t="s">
        <v>7</v>
      </c>
      <c r="F420" s="7" t="s">
        <v>8</v>
      </c>
      <c r="G420" s="8"/>
    </row>
    <row r="421">
      <c r="A421" s="4">
        <v>43657.703417488425</v>
      </c>
      <c r="B421" s="5">
        <v>43657.9950598842</v>
      </c>
      <c r="C421" s="6">
        <v>1.061</v>
      </c>
      <c r="D421" s="6">
        <v>72.0</v>
      </c>
      <c r="E421" s="7" t="s">
        <v>7</v>
      </c>
      <c r="F421" s="7" t="s">
        <v>8</v>
      </c>
      <c r="G421" s="8"/>
    </row>
    <row r="422">
      <c r="A422" s="4">
        <v>43657.71383987268</v>
      </c>
      <c r="B422" s="5">
        <v>43658.0054807638</v>
      </c>
      <c r="C422" s="6">
        <v>1.059</v>
      </c>
      <c r="D422" s="6">
        <v>72.0</v>
      </c>
      <c r="E422" s="7" t="s">
        <v>7</v>
      </c>
      <c r="F422" s="7" t="s">
        <v>8</v>
      </c>
      <c r="G422" s="8"/>
    </row>
    <row r="423">
      <c r="A423" s="4">
        <v>43657.724278657406</v>
      </c>
      <c r="B423" s="5">
        <v>43658.0159128703</v>
      </c>
      <c r="C423" s="6">
        <v>1.061</v>
      </c>
      <c r="D423" s="6">
        <v>72.0</v>
      </c>
      <c r="E423" s="7" t="s">
        <v>7</v>
      </c>
      <c r="F423" s="7" t="s">
        <v>8</v>
      </c>
      <c r="G423" s="8"/>
    </row>
    <row r="424">
      <c r="A424" s="4">
        <v>43657.73469601852</v>
      </c>
      <c r="B424" s="5">
        <v>43658.0263328009</v>
      </c>
      <c r="C424" s="6">
        <v>1.059</v>
      </c>
      <c r="D424" s="6">
        <v>72.0</v>
      </c>
      <c r="E424" s="7" t="s">
        <v>7</v>
      </c>
      <c r="F424" s="7" t="s">
        <v>8</v>
      </c>
      <c r="G424" s="8"/>
    </row>
    <row r="425">
      <c r="A425" s="4">
        <v>43657.74511537037</v>
      </c>
      <c r="B425" s="5">
        <v>43658.036755324</v>
      </c>
      <c r="C425" s="6">
        <v>1.058</v>
      </c>
      <c r="D425" s="6">
        <v>73.0</v>
      </c>
      <c r="E425" s="7" t="s">
        <v>7</v>
      </c>
      <c r="F425" s="7" t="s">
        <v>8</v>
      </c>
      <c r="G425" s="8"/>
    </row>
    <row r="426">
      <c r="A426" s="4">
        <v>43657.755549733796</v>
      </c>
      <c r="B426" s="5">
        <v>43658.0471781597</v>
      </c>
      <c r="C426" s="6">
        <v>1.057</v>
      </c>
      <c r="D426" s="6">
        <v>73.0</v>
      </c>
      <c r="E426" s="7" t="s">
        <v>7</v>
      </c>
      <c r="F426" s="7" t="s">
        <v>8</v>
      </c>
      <c r="G426" s="8"/>
    </row>
    <row r="427">
      <c r="A427" s="4">
        <v>43657.76601129629</v>
      </c>
      <c r="B427" s="5">
        <v>43658.0576468055</v>
      </c>
      <c r="C427" s="6">
        <v>1.06</v>
      </c>
      <c r="D427" s="6">
        <v>73.0</v>
      </c>
      <c r="E427" s="7" t="s">
        <v>7</v>
      </c>
      <c r="F427" s="7" t="s">
        <v>8</v>
      </c>
      <c r="G427" s="8"/>
    </row>
    <row r="428">
      <c r="A428" s="4">
        <v>43657.77644560185</v>
      </c>
      <c r="B428" s="5">
        <v>43658.0680792129</v>
      </c>
      <c r="C428" s="6">
        <v>1.065</v>
      </c>
      <c r="D428" s="6">
        <v>73.0</v>
      </c>
      <c r="E428" s="7" t="s">
        <v>7</v>
      </c>
      <c r="F428" s="7" t="s">
        <v>8</v>
      </c>
      <c r="G428" s="8"/>
    </row>
    <row r="429">
      <c r="A429" s="4">
        <v>43657.786877175924</v>
      </c>
      <c r="B429" s="5">
        <v>43658.0785112731</v>
      </c>
      <c r="C429" s="6">
        <v>1.058</v>
      </c>
      <c r="D429" s="6">
        <v>73.0</v>
      </c>
      <c r="E429" s="7" t="s">
        <v>7</v>
      </c>
      <c r="F429" s="7" t="s">
        <v>8</v>
      </c>
      <c r="G429" s="8"/>
    </row>
    <row r="430">
      <c r="A430" s="4">
        <v>43657.79735414352</v>
      </c>
      <c r="B430" s="5">
        <v>43658.0889330555</v>
      </c>
      <c r="C430" s="6">
        <v>1.055</v>
      </c>
      <c r="D430" s="6">
        <v>73.0</v>
      </c>
      <c r="E430" s="7" t="s">
        <v>7</v>
      </c>
      <c r="F430" s="7" t="s">
        <v>8</v>
      </c>
      <c r="G430" s="8"/>
    </row>
    <row r="431">
      <c r="A431" s="4">
        <v>43657.80773450232</v>
      </c>
      <c r="B431" s="5">
        <v>43658.0993658449</v>
      </c>
      <c r="C431" s="6">
        <v>1.061</v>
      </c>
      <c r="D431" s="6">
        <v>73.0</v>
      </c>
      <c r="E431" s="7" t="s">
        <v>7</v>
      </c>
      <c r="F431" s="7" t="s">
        <v>8</v>
      </c>
      <c r="G431" s="8"/>
    </row>
    <row r="432">
      <c r="A432" s="4">
        <v>43657.818163055555</v>
      </c>
      <c r="B432" s="5">
        <v>43658.1097983333</v>
      </c>
      <c r="C432" s="6">
        <v>1.056</v>
      </c>
      <c r="D432" s="6">
        <v>73.0</v>
      </c>
      <c r="E432" s="7" t="s">
        <v>7</v>
      </c>
      <c r="F432" s="7" t="s">
        <v>8</v>
      </c>
      <c r="G432" s="8"/>
    </row>
    <row r="433">
      <c r="A433" s="4">
        <v>43657.82864241899</v>
      </c>
      <c r="B433" s="5">
        <v>43658.1202199884</v>
      </c>
      <c r="C433" s="6">
        <v>1.06</v>
      </c>
      <c r="D433" s="6">
        <v>73.0</v>
      </c>
      <c r="E433" s="7" t="s">
        <v>7</v>
      </c>
      <c r="F433" s="7" t="s">
        <v>8</v>
      </c>
      <c r="G433" s="8"/>
    </row>
    <row r="434">
      <c r="A434" s="4">
        <v>43657.839193078704</v>
      </c>
      <c r="B434" s="5">
        <v>43658.1308256828</v>
      </c>
      <c r="C434" s="6">
        <v>1.06</v>
      </c>
      <c r="D434" s="6">
        <v>73.0</v>
      </c>
      <c r="E434" s="7" t="s">
        <v>7</v>
      </c>
      <c r="F434" s="7" t="s">
        <v>8</v>
      </c>
      <c r="G434" s="8"/>
    </row>
    <row r="435">
      <c r="A435" s="4">
        <v>43657.849936956016</v>
      </c>
      <c r="B435" s="5">
        <v>43658.1415144328</v>
      </c>
      <c r="C435" s="6">
        <v>1.055</v>
      </c>
      <c r="D435" s="6">
        <v>73.0</v>
      </c>
      <c r="E435" s="7" t="s">
        <v>7</v>
      </c>
      <c r="F435" s="7" t="s">
        <v>8</v>
      </c>
      <c r="G435" s="8"/>
    </row>
    <row r="436">
      <c r="A436" s="4">
        <v>43657.8603337963</v>
      </c>
      <c r="B436" s="5">
        <v>43658.1519713657</v>
      </c>
      <c r="C436" s="6">
        <v>1.058</v>
      </c>
      <c r="D436" s="6">
        <v>73.0</v>
      </c>
      <c r="E436" s="7" t="s">
        <v>7</v>
      </c>
      <c r="F436" s="7" t="s">
        <v>8</v>
      </c>
      <c r="G436" s="8"/>
    </row>
    <row r="437">
      <c r="A437" s="4">
        <v>43657.87077840278</v>
      </c>
      <c r="B437" s="5">
        <v>43658.1624159606</v>
      </c>
      <c r="C437" s="6">
        <v>1.056</v>
      </c>
      <c r="D437" s="6">
        <v>73.0</v>
      </c>
      <c r="E437" s="7" t="s">
        <v>7</v>
      </c>
      <c r="F437" s="7" t="s">
        <v>8</v>
      </c>
      <c r="G437" s="8"/>
    </row>
    <row r="438">
      <c r="A438" s="4">
        <v>43657.8811980787</v>
      </c>
      <c r="B438" s="5">
        <v>43658.1728381712</v>
      </c>
      <c r="C438" s="6">
        <v>1.056</v>
      </c>
      <c r="D438" s="6">
        <v>73.0</v>
      </c>
      <c r="E438" s="7" t="s">
        <v>7</v>
      </c>
      <c r="F438" s="7" t="s">
        <v>8</v>
      </c>
      <c r="G438" s="8"/>
    </row>
    <row r="439">
      <c r="A439" s="4">
        <v>43657.891816284726</v>
      </c>
      <c r="B439" s="5">
        <v>43658.1834473032</v>
      </c>
      <c r="C439" s="6">
        <v>1.054</v>
      </c>
      <c r="D439" s="6">
        <v>73.0</v>
      </c>
      <c r="E439" s="7" t="s">
        <v>7</v>
      </c>
      <c r="F439" s="7" t="s">
        <v>8</v>
      </c>
      <c r="G439" s="8"/>
    </row>
    <row r="440">
      <c r="A440" s="4">
        <v>43657.90231670139</v>
      </c>
      <c r="B440" s="5">
        <v>43658.1939502893</v>
      </c>
      <c r="C440" s="6">
        <v>1.057</v>
      </c>
      <c r="D440" s="6">
        <v>73.0</v>
      </c>
      <c r="E440" s="7" t="s">
        <v>7</v>
      </c>
      <c r="F440" s="7" t="s">
        <v>8</v>
      </c>
      <c r="G440" s="8"/>
    </row>
    <row r="441">
      <c r="A441" s="4">
        <v>43657.91277539352</v>
      </c>
      <c r="B441" s="5">
        <v>43658.2044079745</v>
      </c>
      <c r="C441" s="6">
        <v>1.055</v>
      </c>
      <c r="D441" s="6">
        <v>73.0</v>
      </c>
      <c r="E441" s="7" t="s">
        <v>7</v>
      </c>
      <c r="F441" s="7" t="s">
        <v>8</v>
      </c>
      <c r="G441" s="8"/>
    </row>
    <row r="442">
      <c r="A442" s="4">
        <v>43657.923303877316</v>
      </c>
      <c r="B442" s="5">
        <v>43658.2149331481</v>
      </c>
      <c r="C442" s="6">
        <v>1.055</v>
      </c>
      <c r="D442" s="6">
        <v>73.0</v>
      </c>
      <c r="E442" s="7" t="s">
        <v>7</v>
      </c>
      <c r="F442" s="7" t="s">
        <v>8</v>
      </c>
      <c r="G442" s="8"/>
    </row>
    <row r="443">
      <c r="A443" s="4">
        <v>43657.93372706018</v>
      </c>
      <c r="B443" s="5">
        <v>43658.2253554745</v>
      </c>
      <c r="C443" s="6">
        <v>1.053</v>
      </c>
      <c r="D443" s="6">
        <v>73.0</v>
      </c>
      <c r="E443" s="7" t="s">
        <v>7</v>
      </c>
      <c r="F443" s="7" t="s">
        <v>8</v>
      </c>
      <c r="G443" s="8"/>
    </row>
    <row r="444">
      <c r="A444" s="4">
        <v>43657.94415483796</v>
      </c>
      <c r="B444" s="5">
        <v>43658.2357874652</v>
      </c>
      <c r="C444" s="6">
        <v>1.054</v>
      </c>
      <c r="D444" s="6">
        <v>73.0</v>
      </c>
      <c r="E444" s="7" t="s">
        <v>7</v>
      </c>
      <c r="F444" s="7" t="s">
        <v>8</v>
      </c>
      <c r="G444" s="8"/>
    </row>
    <row r="445">
      <c r="A445" s="4">
        <v>43657.95458366898</v>
      </c>
      <c r="B445" s="5">
        <v>43658.2462071527</v>
      </c>
      <c r="C445" s="6">
        <v>1.052</v>
      </c>
      <c r="D445" s="6">
        <v>73.0</v>
      </c>
      <c r="E445" s="7" t="s">
        <v>7</v>
      </c>
      <c r="F445" s="7" t="s">
        <v>8</v>
      </c>
      <c r="G445" s="8"/>
    </row>
    <row r="446">
      <c r="A446" s="4">
        <v>43657.96503553241</v>
      </c>
      <c r="B446" s="5">
        <v>43658.2566739236</v>
      </c>
      <c r="C446" s="6">
        <v>1.054</v>
      </c>
      <c r="D446" s="6">
        <v>73.0</v>
      </c>
      <c r="E446" s="7" t="s">
        <v>7</v>
      </c>
      <c r="F446" s="7" t="s">
        <v>8</v>
      </c>
      <c r="G446" s="8"/>
    </row>
    <row r="447">
      <c r="A447" s="4">
        <v>43657.975453506944</v>
      </c>
      <c r="B447" s="5">
        <v>43658.2670957754</v>
      </c>
      <c r="C447" s="6">
        <v>1.058</v>
      </c>
      <c r="D447" s="6">
        <v>73.0</v>
      </c>
      <c r="E447" s="7" t="s">
        <v>7</v>
      </c>
      <c r="F447" s="7" t="s">
        <v>8</v>
      </c>
      <c r="G447" s="8"/>
    </row>
    <row r="448">
      <c r="A448" s="4">
        <v>43657.98587773148</v>
      </c>
      <c r="B448" s="5">
        <v>43658.2775175115</v>
      </c>
      <c r="C448" s="6">
        <v>1.054</v>
      </c>
      <c r="D448" s="6">
        <v>73.0</v>
      </c>
      <c r="E448" s="7" t="s">
        <v>7</v>
      </c>
      <c r="F448" s="7" t="s">
        <v>8</v>
      </c>
      <c r="G448" s="8"/>
    </row>
    <row r="449">
      <c r="A449" s="4">
        <v>43657.99631086805</v>
      </c>
      <c r="B449" s="5">
        <v>43658.2879389236</v>
      </c>
      <c r="C449" s="6">
        <v>1.052</v>
      </c>
      <c r="D449" s="6">
        <v>73.0</v>
      </c>
      <c r="E449" s="7" t="s">
        <v>7</v>
      </c>
      <c r="F449" s="7" t="s">
        <v>8</v>
      </c>
      <c r="G449" s="8"/>
    </row>
    <row r="450">
      <c r="A450" s="4">
        <v>43658.0067303588</v>
      </c>
      <c r="B450" s="5">
        <v>43658.2983615856</v>
      </c>
      <c r="C450" s="6">
        <v>1.052</v>
      </c>
      <c r="D450" s="6">
        <v>73.0</v>
      </c>
      <c r="E450" s="7" t="s">
        <v>7</v>
      </c>
      <c r="F450" s="7" t="s">
        <v>8</v>
      </c>
      <c r="G450" s="8"/>
    </row>
    <row r="451">
      <c r="A451" s="4">
        <v>43658.01720862268</v>
      </c>
      <c r="B451" s="5">
        <v>43658.3087823842</v>
      </c>
      <c r="C451" s="6">
        <v>1.053</v>
      </c>
      <c r="D451" s="6">
        <v>73.0</v>
      </c>
      <c r="E451" s="7" t="s">
        <v>7</v>
      </c>
      <c r="F451" s="7" t="s">
        <v>8</v>
      </c>
      <c r="G451" s="8"/>
    </row>
    <row r="452">
      <c r="A452" s="4">
        <v>43658.02765908565</v>
      </c>
      <c r="B452" s="5">
        <v>43658.3192373148</v>
      </c>
      <c r="C452" s="6">
        <v>1.058</v>
      </c>
      <c r="D452" s="6">
        <v>73.0</v>
      </c>
      <c r="E452" s="7" t="s">
        <v>7</v>
      </c>
      <c r="F452" s="7" t="s">
        <v>8</v>
      </c>
      <c r="G452" s="8"/>
    </row>
    <row r="453">
      <c r="A453" s="4">
        <v>43658.038024953705</v>
      </c>
      <c r="B453" s="5">
        <v>43658.3296591203</v>
      </c>
      <c r="C453" s="6">
        <v>1.05</v>
      </c>
      <c r="D453" s="6">
        <v>73.0</v>
      </c>
      <c r="E453" s="7" t="s">
        <v>7</v>
      </c>
      <c r="F453" s="7" t="s">
        <v>8</v>
      </c>
      <c r="G453" s="8"/>
    </row>
    <row r="454">
      <c r="A454" s="4">
        <v>43658.04845543981</v>
      </c>
      <c r="B454" s="5">
        <v>43658.3400919791</v>
      </c>
      <c r="C454" s="6">
        <v>1.053</v>
      </c>
      <c r="D454" s="6">
        <v>73.0</v>
      </c>
      <c r="E454" s="7" t="s">
        <v>7</v>
      </c>
      <c r="F454" s="7" t="s">
        <v>8</v>
      </c>
      <c r="G454" s="8"/>
    </row>
    <row r="455">
      <c r="A455" s="4">
        <v>43658.0588899537</v>
      </c>
      <c r="B455" s="5">
        <v>43658.3505259027</v>
      </c>
      <c r="C455" s="6">
        <v>1.056</v>
      </c>
      <c r="D455" s="6">
        <v>73.0</v>
      </c>
      <c r="E455" s="7" t="s">
        <v>7</v>
      </c>
      <c r="F455" s="7" t="s">
        <v>8</v>
      </c>
      <c r="G455" s="8"/>
    </row>
    <row r="456">
      <c r="A456" s="4">
        <v>43658.0693109375</v>
      </c>
      <c r="B456" s="5">
        <v>43658.3609456944</v>
      </c>
      <c r="C456" s="6">
        <v>1.052</v>
      </c>
      <c r="D456" s="6">
        <v>73.0</v>
      </c>
      <c r="E456" s="7" t="s">
        <v>7</v>
      </c>
      <c r="F456" s="7" t="s">
        <v>8</v>
      </c>
      <c r="G456" s="8"/>
    </row>
    <row r="457">
      <c r="A457" s="4">
        <v>43658.07973372685</v>
      </c>
      <c r="B457" s="5">
        <v>43658.3713664814</v>
      </c>
      <c r="C457" s="6">
        <v>1.053</v>
      </c>
      <c r="D457" s="6">
        <v>73.0</v>
      </c>
      <c r="E457" s="7" t="s">
        <v>7</v>
      </c>
      <c r="F457" s="7" t="s">
        <v>8</v>
      </c>
      <c r="G457" s="8"/>
    </row>
    <row r="458">
      <c r="A458" s="4">
        <v>43658.0901575926</v>
      </c>
      <c r="B458" s="5">
        <v>43658.3817995254</v>
      </c>
      <c r="C458" s="6">
        <v>1.052</v>
      </c>
      <c r="D458" s="6">
        <v>74.0</v>
      </c>
      <c r="E458" s="7" t="s">
        <v>7</v>
      </c>
      <c r="F458" s="7" t="s">
        <v>8</v>
      </c>
      <c r="G458" s="8"/>
    </row>
    <row r="459">
      <c r="A459" s="4">
        <v>43658.100590636575</v>
      </c>
      <c r="B459" s="5">
        <v>43658.392231331</v>
      </c>
      <c r="C459" s="6">
        <v>1.053</v>
      </c>
      <c r="D459" s="6">
        <v>74.0</v>
      </c>
      <c r="E459" s="7" t="s">
        <v>7</v>
      </c>
      <c r="F459" s="7" t="s">
        <v>8</v>
      </c>
      <c r="G459" s="8"/>
    </row>
    <row r="460">
      <c r="A460" s="4">
        <v>43658.11101864583</v>
      </c>
      <c r="B460" s="5">
        <v>43658.4026521643</v>
      </c>
      <c r="C460" s="6">
        <v>1.054</v>
      </c>
      <c r="D460" s="6">
        <v>74.0</v>
      </c>
      <c r="E460" s="7" t="s">
        <v>7</v>
      </c>
      <c r="F460" s="7" t="s">
        <v>8</v>
      </c>
      <c r="G460" s="8"/>
    </row>
    <row r="461">
      <c r="A461" s="4">
        <v>43658.12144831019</v>
      </c>
      <c r="B461" s="5">
        <v>43658.4130733217</v>
      </c>
      <c r="C461" s="6">
        <v>1.052</v>
      </c>
      <c r="D461" s="6">
        <v>74.0</v>
      </c>
      <c r="E461" s="7" t="s">
        <v>7</v>
      </c>
      <c r="F461" s="7" t="s">
        <v>8</v>
      </c>
      <c r="G461" s="8"/>
    </row>
    <row r="462">
      <c r="A462" s="4">
        <v>43658.13189167824</v>
      </c>
      <c r="B462" s="5">
        <v>43658.4235311226</v>
      </c>
      <c r="C462" s="6">
        <v>1.052</v>
      </c>
      <c r="D462" s="6">
        <v>74.0</v>
      </c>
      <c r="E462" s="7" t="s">
        <v>7</v>
      </c>
      <c r="F462" s="7" t="s">
        <v>8</v>
      </c>
      <c r="G462" s="8"/>
    </row>
    <row r="463">
      <c r="A463" s="4">
        <v>43658.14231267361</v>
      </c>
      <c r="B463" s="5">
        <v>43658.4339533101</v>
      </c>
      <c r="C463" s="6">
        <v>1.052</v>
      </c>
      <c r="D463" s="6">
        <v>74.0</v>
      </c>
      <c r="E463" s="7" t="s">
        <v>7</v>
      </c>
      <c r="F463" s="7" t="s">
        <v>8</v>
      </c>
      <c r="G463" s="8"/>
    </row>
    <row r="464">
      <c r="A464" s="4">
        <v>43658.15281383102</v>
      </c>
      <c r="B464" s="5">
        <v>43658.4444431018</v>
      </c>
      <c r="C464" s="6">
        <v>1.05</v>
      </c>
      <c r="D464" s="6">
        <v>74.0</v>
      </c>
      <c r="E464" s="7" t="s">
        <v>7</v>
      </c>
      <c r="F464" s="7" t="s">
        <v>8</v>
      </c>
      <c r="G464" s="8"/>
    </row>
    <row r="465">
      <c r="A465" s="4">
        <v>43658.16358253472</v>
      </c>
      <c r="B465" s="5">
        <v>43658.4552131828</v>
      </c>
      <c r="C465" s="6">
        <v>1.055</v>
      </c>
      <c r="D465" s="6">
        <v>74.0</v>
      </c>
      <c r="E465" s="7" t="s">
        <v>7</v>
      </c>
      <c r="F465" s="7" t="s">
        <v>8</v>
      </c>
      <c r="G465" s="8"/>
    </row>
    <row r="466">
      <c r="A466" s="4">
        <v>43658.174085879626</v>
      </c>
      <c r="B466" s="5">
        <v>43658.4657038194</v>
      </c>
      <c r="C466" s="6">
        <v>1.055</v>
      </c>
      <c r="D466" s="6">
        <v>74.0</v>
      </c>
      <c r="E466" s="7" t="s">
        <v>7</v>
      </c>
      <c r="F466" s="7" t="s">
        <v>8</v>
      </c>
      <c r="G466" s="8"/>
    </row>
    <row r="467">
      <c r="A467" s="4">
        <v>43658.18449113426</v>
      </c>
      <c r="B467" s="5">
        <v>43658.4761266319</v>
      </c>
      <c r="C467" s="6">
        <v>1.052</v>
      </c>
      <c r="D467" s="6">
        <v>74.0</v>
      </c>
      <c r="E467" s="7" t="s">
        <v>7</v>
      </c>
      <c r="F467" s="7" t="s">
        <v>8</v>
      </c>
      <c r="G467" s="8"/>
    </row>
    <row r="468">
      <c r="A468" s="4">
        <v>43658.19493188657</v>
      </c>
      <c r="B468" s="5">
        <v>43658.4865605787</v>
      </c>
      <c r="C468" s="6">
        <v>1.048</v>
      </c>
      <c r="D468" s="6">
        <v>74.0</v>
      </c>
      <c r="E468" s="7" t="s">
        <v>7</v>
      </c>
      <c r="F468" s="7" t="s">
        <v>8</v>
      </c>
      <c r="G468" s="8"/>
    </row>
    <row r="469">
      <c r="A469" s="4">
        <v>43658.2053534838</v>
      </c>
      <c r="B469" s="5">
        <v>43658.4969823263</v>
      </c>
      <c r="C469" s="6">
        <v>1.053</v>
      </c>
      <c r="D469" s="6">
        <v>74.0</v>
      </c>
      <c r="E469" s="7" t="s">
        <v>7</v>
      </c>
      <c r="F469" s="7" t="s">
        <v>8</v>
      </c>
      <c r="G469" s="8"/>
    </row>
    <row r="470">
      <c r="A470" s="4">
        <v>43658.21579021991</v>
      </c>
      <c r="B470" s="5">
        <v>43658.5074151736</v>
      </c>
      <c r="C470" s="6">
        <v>1.049</v>
      </c>
      <c r="D470" s="6">
        <v>74.0</v>
      </c>
      <c r="E470" s="7" t="s">
        <v>7</v>
      </c>
      <c r="F470" s="7" t="s">
        <v>8</v>
      </c>
      <c r="G470" s="8"/>
    </row>
    <row r="471">
      <c r="A471" s="4">
        <v>43658.22626887732</v>
      </c>
      <c r="B471" s="5">
        <v>43658.517848287</v>
      </c>
      <c r="C471" s="6">
        <v>1.056</v>
      </c>
      <c r="D471" s="6">
        <v>74.0</v>
      </c>
      <c r="E471" s="7" t="s">
        <v>7</v>
      </c>
      <c r="F471" s="7" t="s">
        <v>8</v>
      </c>
      <c r="G471" s="8"/>
    </row>
    <row r="472">
      <c r="A472" s="4">
        <v>43658.23664762732</v>
      </c>
      <c r="B472" s="5">
        <v>43658.5282806944</v>
      </c>
      <c r="C472" s="6">
        <v>1.051</v>
      </c>
      <c r="D472" s="6">
        <v>74.0</v>
      </c>
      <c r="E472" s="7" t="s">
        <v>7</v>
      </c>
      <c r="F472" s="7" t="s">
        <v>8</v>
      </c>
      <c r="G472" s="8"/>
    </row>
    <row r="473">
      <c r="A473" s="4">
        <v>43658.247090034725</v>
      </c>
      <c r="B473" s="5">
        <v>43658.5387247106</v>
      </c>
      <c r="C473" s="6">
        <v>1.052</v>
      </c>
      <c r="D473" s="6">
        <v>74.0</v>
      </c>
      <c r="E473" s="7" t="s">
        <v>7</v>
      </c>
      <c r="F473" s="7" t="s">
        <v>8</v>
      </c>
      <c r="G473" s="8"/>
    </row>
    <row r="474">
      <c r="A474" s="4">
        <v>43658.2575214699</v>
      </c>
      <c r="B474" s="5">
        <v>43658.5491598495</v>
      </c>
      <c r="C474" s="6">
        <v>1.047</v>
      </c>
      <c r="D474" s="6">
        <v>74.0</v>
      </c>
      <c r="E474" s="7" t="s">
        <v>7</v>
      </c>
      <c r="F474" s="7" t="s">
        <v>8</v>
      </c>
      <c r="G474" s="8"/>
    </row>
    <row r="475">
      <c r="A475" s="4">
        <v>43658.26798142361</v>
      </c>
      <c r="B475" s="5">
        <v>43658.5596148611</v>
      </c>
      <c r="C475" s="6">
        <v>1.048</v>
      </c>
      <c r="D475" s="6">
        <v>74.0</v>
      </c>
      <c r="E475" s="7" t="s">
        <v>7</v>
      </c>
      <c r="F475" s="7" t="s">
        <v>8</v>
      </c>
      <c r="G475" s="8"/>
    </row>
    <row r="476">
      <c r="A476" s="4">
        <v>43658.27840978009</v>
      </c>
      <c r="B476" s="5">
        <v>43658.5700356944</v>
      </c>
      <c r="C476" s="6">
        <v>1.049</v>
      </c>
      <c r="D476" s="6">
        <v>74.0</v>
      </c>
      <c r="E476" s="7" t="s">
        <v>7</v>
      </c>
      <c r="F476" s="7" t="s">
        <v>8</v>
      </c>
      <c r="G476" s="8"/>
    </row>
    <row r="477">
      <c r="A477" s="4">
        <v>43658.288950057875</v>
      </c>
      <c r="B477" s="5">
        <v>43658.5805826851</v>
      </c>
      <c r="C477" s="6">
        <v>1.048</v>
      </c>
      <c r="D477" s="6">
        <v>74.0</v>
      </c>
      <c r="E477" s="7" t="s">
        <v>7</v>
      </c>
      <c r="F477" s="7" t="s">
        <v>8</v>
      </c>
      <c r="G477" s="8"/>
    </row>
    <row r="478">
      <c r="A478" s="4">
        <v>43658.29981481482</v>
      </c>
      <c r="B478" s="5">
        <v>43658.5914436111</v>
      </c>
      <c r="C478" s="6">
        <v>1.05</v>
      </c>
      <c r="D478" s="6">
        <v>74.0</v>
      </c>
      <c r="E478" s="7" t="s">
        <v>7</v>
      </c>
      <c r="F478" s="7" t="s">
        <v>8</v>
      </c>
      <c r="G478" s="8"/>
    </row>
    <row r="479">
      <c r="A479" s="4">
        <v>43658.310241099534</v>
      </c>
      <c r="B479" s="5">
        <v>43658.6018669907</v>
      </c>
      <c r="C479" s="6">
        <v>1.048</v>
      </c>
      <c r="D479" s="6">
        <v>74.0</v>
      </c>
      <c r="E479" s="7" t="s">
        <v>7</v>
      </c>
      <c r="F479" s="7" t="s">
        <v>8</v>
      </c>
      <c r="G479" s="8"/>
    </row>
    <row r="480">
      <c r="A480" s="4">
        <v>43658.32065908565</v>
      </c>
      <c r="B480" s="5">
        <v>43658.6122867824</v>
      </c>
      <c r="C480" s="6">
        <v>1.052</v>
      </c>
      <c r="D480" s="6">
        <v>74.0</v>
      </c>
      <c r="E480" s="7" t="s">
        <v>7</v>
      </c>
      <c r="F480" s="7" t="s">
        <v>8</v>
      </c>
      <c r="G480" s="8"/>
    </row>
    <row r="481">
      <c r="A481" s="4">
        <v>43658.33106966435</v>
      </c>
      <c r="B481" s="5">
        <v>43658.6227053587</v>
      </c>
      <c r="C481" s="6">
        <v>1.049</v>
      </c>
      <c r="D481" s="6">
        <v>74.0</v>
      </c>
      <c r="E481" s="7" t="s">
        <v>7</v>
      </c>
      <c r="F481" s="7" t="s">
        <v>8</v>
      </c>
      <c r="G481" s="8"/>
    </row>
    <row r="482">
      <c r="A482" s="4">
        <v>43658.34149605324</v>
      </c>
      <c r="B482" s="5">
        <v>43658.6331274305</v>
      </c>
      <c r="C482" s="6">
        <v>1.049</v>
      </c>
      <c r="D482" s="6">
        <v>74.0</v>
      </c>
      <c r="E482" s="7" t="s">
        <v>7</v>
      </c>
      <c r="F482" s="7" t="s">
        <v>8</v>
      </c>
      <c r="G482" s="8"/>
    </row>
    <row r="483">
      <c r="A483" s="4">
        <v>43658.35197225695</v>
      </c>
      <c r="B483" s="5">
        <v>43658.643605243</v>
      </c>
      <c r="C483" s="6">
        <v>1.05</v>
      </c>
      <c r="D483" s="6">
        <v>74.0</v>
      </c>
      <c r="E483" s="7" t="s">
        <v>7</v>
      </c>
      <c r="F483" s="7" t="s">
        <v>8</v>
      </c>
      <c r="G483" s="8"/>
    </row>
    <row r="484">
      <c r="A484" s="4">
        <v>43658.36240424769</v>
      </c>
      <c r="B484" s="5">
        <v>43658.6540387268</v>
      </c>
      <c r="C484" s="6">
        <v>1.049</v>
      </c>
      <c r="D484" s="6">
        <v>74.0</v>
      </c>
      <c r="E484" s="7" t="s">
        <v>7</v>
      </c>
      <c r="F484" s="7" t="s">
        <v>8</v>
      </c>
      <c r="G484" s="8"/>
    </row>
    <row r="485">
      <c r="A485" s="4">
        <v>43658.37283553241</v>
      </c>
      <c r="B485" s="5">
        <v>43658.6644734375</v>
      </c>
      <c r="C485" s="6">
        <v>1.048</v>
      </c>
      <c r="D485" s="6">
        <v>74.0</v>
      </c>
      <c r="E485" s="7" t="s">
        <v>7</v>
      </c>
      <c r="F485" s="7" t="s">
        <v>8</v>
      </c>
      <c r="G485" s="8"/>
    </row>
    <row r="486">
      <c r="A486" s="4">
        <v>43658.383262083335</v>
      </c>
      <c r="B486" s="5">
        <v>43658.6748961921</v>
      </c>
      <c r="C486" s="6">
        <v>1.053</v>
      </c>
      <c r="D486" s="6">
        <v>74.0</v>
      </c>
      <c r="E486" s="7" t="s">
        <v>7</v>
      </c>
      <c r="F486" s="7" t="s">
        <v>8</v>
      </c>
      <c r="G486" s="8"/>
    </row>
    <row r="487">
      <c r="A487" s="4">
        <v>43658.39368212963</v>
      </c>
      <c r="B487" s="5">
        <v>43658.6853151967</v>
      </c>
      <c r="C487" s="6">
        <v>1.05</v>
      </c>
      <c r="D487" s="6">
        <v>74.0</v>
      </c>
      <c r="E487" s="7" t="s">
        <v>7</v>
      </c>
      <c r="F487" s="7" t="s">
        <v>8</v>
      </c>
      <c r="G487" s="8"/>
    </row>
    <row r="488">
      <c r="A488" s="4">
        <v>43658.404143148146</v>
      </c>
      <c r="B488" s="5">
        <v>43658.6957716435</v>
      </c>
      <c r="C488" s="6">
        <v>1.05</v>
      </c>
      <c r="D488" s="6">
        <v>74.0</v>
      </c>
      <c r="E488" s="7" t="s">
        <v>7</v>
      </c>
      <c r="F488" s="7" t="s">
        <v>8</v>
      </c>
      <c r="G488" s="8"/>
    </row>
    <row r="489">
      <c r="A489" s="4">
        <v>43658.41455260417</v>
      </c>
      <c r="B489" s="5">
        <v>43658.7061924884</v>
      </c>
      <c r="C489" s="6">
        <v>1.048</v>
      </c>
      <c r="D489" s="6">
        <v>74.0</v>
      </c>
      <c r="E489" s="7" t="s">
        <v>7</v>
      </c>
      <c r="F489" s="7" t="s">
        <v>8</v>
      </c>
      <c r="G489" s="8"/>
    </row>
    <row r="490">
      <c r="A490" s="4">
        <v>43658.42498679398</v>
      </c>
      <c r="B490" s="5">
        <v>43658.7166149189</v>
      </c>
      <c r="C490" s="6">
        <v>1.046</v>
      </c>
      <c r="D490" s="6">
        <v>74.0</v>
      </c>
      <c r="E490" s="7" t="s">
        <v>7</v>
      </c>
      <c r="F490" s="7" t="s">
        <v>8</v>
      </c>
      <c r="G490" s="8"/>
    </row>
    <row r="491">
      <c r="A491" s="4">
        <v>43658.43577369213</v>
      </c>
      <c r="B491" s="5">
        <v>43658.7274070717</v>
      </c>
      <c r="C491" s="6">
        <v>1.048</v>
      </c>
      <c r="D491" s="6">
        <v>74.0</v>
      </c>
      <c r="E491" s="7" t="s">
        <v>7</v>
      </c>
      <c r="F491" s="7" t="s">
        <v>8</v>
      </c>
      <c r="G491" s="8"/>
    </row>
    <row r="492">
      <c r="A492" s="4">
        <v>43658.446335659726</v>
      </c>
      <c r="B492" s="5">
        <v>43658.737968368</v>
      </c>
      <c r="C492" s="6">
        <v>1.047</v>
      </c>
      <c r="D492" s="6">
        <v>74.0</v>
      </c>
      <c r="E492" s="7" t="s">
        <v>7</v>
      </c>
      <c r="F492" s="7" t="s">
        <v>8</v>
      </c>
      <c r="G492" s="8"/>
    </row>
    <row r="493">
      <c r="A493" s="4">
        <v>43658.45677074074</v>
      </c>
      <c r="B493" s="5">
        <v>43658.7483899421</v>
      </c>
      <c r="C493" s="6">
        <v>1.049</v>
      </c>
      <c r="D493" s="6">
        <v>74.0</v>
      </c>
      <c r="E493" s="7" t="s">
        <v>7</v>
      </c>
      <c r="F493" s="7" t="s">
        <v>8</v>
      </c>
      <c r="G493" s="8"/>
    </row>
    <row r="494">
      <c r="A494" s="4">
        <v>43658.46721270833</v>
      </c>
      <c r="B494" s="5">
        <v>43658.7588467129</v>
      </c>
      <c r="C494" s="6">
        <v>1.046</v>
      </c>
      <c r="D494" s="6">
        <v>74.0</v>
      </c>
      <c r="E494" s="7" t="s">
        <v>7</v>
      </c>
      <c r="F494" s="7" t="s">
        <v>8</v>
      </c>
      <c r="G494" s="8"/>
    </row>
    <row r="495">
      <c r="A495" s="4">
        <v>43658.4776328125</v>
      </c>
      <c r="B495" s="5">
        <v>43658.7692665625</v>
      </c>
      <c r="C495" s="6">
        <v>1.041</v>
      </c>
      <c r="D495" s="6">
        <v>74.0</v>
      </c>
      <c r="E495" s="7" t="s">
        <v>7</v>
      </c>
      <c r="F495" s="7" t="s">
        <v>8</v>
      </c>
      <c r="G495" s="8"/>
    </row>
    <row r="496">
      <c r="A496" s="4">
        <v>43658.48808671296</v>
      </c>
      <c r="B496" s="5">
        <v>43658.7797234606</v>
      </c>
      <c r="C496" s="6">
        <v>1.044</v>
      </c>
      <c r="D496" s="6">
        <v>74.0</v>
      </c>
      <c r="E496" s="7" t="s">
        <v>7</v>
      </c>
      <c r="F496" s="7" t="s">
        <v>8</v>
      </c>
      <c r="G496" s="8"/>
    </row>
    <row r="497">
      <c r="A497" s="4">
        <v>43658.498518506945</v>
      </c>
      <c r="B497" s="5">
        <v>43658.7901453356</v>
      </c>
      <c r="C497" s="6">
        <v>1.044</v>
      </c>
      <c r="D497" s="6">
        <v>74.0</v>
      </c>
      <c r="E497" s="7" t="s">
        <v>7</v>
      </c>
      <c r="F497" s="7" t="s">
        <v>8</v>
      </c>
      <c r="G497" s="8"/>
    </row>
    <row r="498">
      <c r="A498" s="4">
        <v>43658.508954791665</v>
      </c>
      <c r="B498" s="5">
        <v>43658.8005782291</v>
      </c>
      <c r="C498" s="6">
        <v>1.048</v>
      </c>
      <c r="D498" s="6">
        <v>74.0</v>
      </c>
      <c r="E498" s="7" t="s">
        <v>7</v>
      </c>
      <c r="F498" s="7" t="s">
        <v>8</v>
      </c>
      <c r="G498" s="8"/>
    </row>
    <row r="499">
      <c r="A499" s="4">
        <v>43658.519429803244</v>
      </c>
      <c r="B499" s="5">
        <v>43658.8110573842</v>
      </c>
      <c r="C499" s="6">
        <v>1.045</v>
      </c>
      <c r="D499" s="6">
        <v>74.0</v>
      </c>
      <c r="E499" s="7" t="s">
        <v>7</v>
      </c>
      <c r="F499" s="7" t="s">
        <v>8</v>
      </c>
      <c r="G499" s="8"/>
    </row>
    <row r="500">
      <c r="A500" s="4">
        <v>43658.53003542824</v>
      </c>
      <c r="B500" s="5">
        <v>43658.8216079398</v>
      </c>
      <c r="C500" s="6">
        <v>1.046</v>
      </c>
      <c r="D500" s="6">
        <v>74.0</v>
      </c>
      <c r="E500" s="7" t="s">
        <v>7</v>
      </c>
      <c r="F500" s="7" t="s">
        <v>8</v>
      </c>
      <c r="G500" s="8"/>
    </row>
    <row r="501">
      <c r="A501" s="4">
        <v>43658.540415613425</v>
      </c>
      <c r="B501" s="5">
        <v>43658.8320418749</v>
      </c>
      <c r="C501" s="6">
        <v>1.047</v>
      </c>
      <c r="D501" s="6">
        <v>74.0</v>
      </c>
      <c r="E501" s="7" t="s">
        <v>7</v>
      </c>
      <c r="F501" s="7" t="s">
        <v>8</v>
      </c>
      <c r="G501" s="8"/>
    </row>
    <row r="502">
      <c r="A502" s="4">
        <v>43658.55087050926</v>
      </c>
      <c r="B502" s="5">
        <v>43658.8425103935</v>
      </c>
      <c r="C502" s="6">
        <v>1.048</v>
      </c>
      <c r="D502" s="6">
        <v>74.0</v>
      </c>
      <c r="E502" s="7" t="s">
        <v>7</v>
      </c>
      <c r="F502" s="7" t="s">
        <v>8</v>
      </c>
      <c r="G502" s="8"/>
    </row>
    <row r="503">
      <c r="A503" s="4">
        <v>43658.561307118056</v>
      </c>
      <c r="B503" s="5">
        <v>43658.8529312847</v>
      </c>
      <c r="C503" s="6">
        <v>1.048</v>
      </c>
      <c r="D503" s="6">
        <v>74.0</v>
      </c>
      <c r="E503" s="7" t="s">
        <v>7</v>
      </c>
      <c r="F503" s="7" t="s">
        <v>8</v>
      </c>
      <c r="G503" s="8"/>
    </row>
    <row r="504">
      <c r="A504" s="4">
        <v>43658.571761458334</v>
      </c>
      <c r="B504" s="5">
        <v>43658.8633866087</v>
      </c>
      <c r="C504" s="6">
        <v>1.042</v>
      </c>
      <c r="D504" s="6">
        <v>74.0</v>
      </c>
      <c r="E504" s="7" t="s">
        <v>7</v>
      </c>
      <c r="F504" s="7" t="s">
        <v>8</v>
      </c>
      <c r="G504" s="8"/>
    </row>
    <row r="505">
      <c r="A505" s="4">
        <v>43658.582899155095</v>
      </c>
      <c r="B505" s="5">
        <v>43658.8745412152</v>
      </c>
      <c r="C505" s="6">
        <v>1.044</v>
      </c>
      <c r="D505" s="6">
        <v>74.0</v>
      </c>
      <c r="E505" s="7" t="s">
        <v>7</v>
      </c>
      <c r="F505" s="7" t="s">
        <v>8</v>
      </c>
      <c r="G505" s="8"/>
    </row>
    <row r="506">
      <c r="A506" s="4">
        <v>43658.59343407408</v>
      </c>
      <c r="B506" s="5">
        <v>43658.8850550578</v>
      </c>
      <c r="C506" s="6">
        <v>1.049</v>
      </c>
      <c r="D506" s="6">
        <v>74.0</v>
      </c>
      <c r="E506" s="7" t="s">
        <v>7</v>
      </c>
      <c r="F506" s="7" t="s">
        <v>8</v>
      </c>
      <c r="G506" s="8"/>
    </row>
    <row r="507">
      <c r="A507" s="4">
        <v>43658.603849328705</v>
      </c>
      <c r="B507" s="5">
        <v>43658.895475625</v>
      </c>
      <c r="C507" s="6">
        <v>1.046</v>
      </c>
      <c r="D507" s="6">
        <v>74.0</v>
      </c>
      <c r="E507" s="7" t="s">
        <v>7</v>
      </c>
      <c r="F507" s="7" t="s">
        <v>8</v>
      </c>
      <c r="G507" s="8"/>
    </row>
    <row r="508">
      <c r="A508" s="4">
        <v>43658.61434871527</v>
      </c>
      <c r="B508" s="5">
        <v>43658.9059896527</v>
      </c>
      <c r="C508" s="6">
        <v>1.045</v>
      </c>
      <c r="D508" s="6">
        <v>74.0</v>
      </c>
      <c r="E508" s="7" t="s">
        <v>7</v>
      </c>
      <c r="F508" s="7" t="s">
        <v>8</v>
      </c>
      <c r="G508" s="8"/>
    </row>
    <row r="509">
      <c r="A509" s="4">
        <v>43658.62478802083</v>
      </c>
      <c r="B509" s="5">
        <v>43658.9164118634</v>
      </c>
      <c r="C509" s="6">
        <v>1.047</v>
      </c>
      <c r="D509" s="6">
        <v>74.0</v>
      </c>
      <c r="E509" s="7" t="s">
        <v>7</v>
      </c>
      <c r="F509" s="7" t="s">
        <v>8</v>
      </c>
      <c r="G509" s="8"/>
    </row>
    <row r="510">
      <c r="A510" s="4">
        <v>43658.63519822917</v>
      </c>
      <c r="B510" s="5">
        <v>43658.9268338194</v>
      </c>
      <c r="C510" s="6">
        <v>1.048</v>
      </c>
      <c r="D510" s="6">
        <v>74.0</v>
      </c>
      <c r="E510" s="7" t="s">
        <v>7</v>
      </c>
      <c r="F510" s="7" t="s">
        <v>8</v>
      </c>
      <c r="G510" s="8"/>
    </row>
    <row r="511">
      <c r="A511" s="4">
        <v>43658.646231736115</v>
      </c>
      <c r="B511" s="5">
        <v>43658.937848368</v>
      </c>
      <c r="C511" s="6">
        <v>1.043</v>
      </c>
      <c r="D511" s="6">
        <v>74.0</v>
      </c>
      <c r="E511" s="7" t="s">
        <v>7</v>
      </c>
      <c r="F511" s="7" t="s">
        <v>8</v>
      </c>
      <c r="G511" s="8"/>
    </row>
    <row r="512">
      <c r="A512" s="4">
        <v>43658.656650150464</v>
      </c>
      <c r="B512" s="5">
        <v>43658.9482690277</v>
      </c>
      <c r="C512" s="6">
        <v>1.045</v>
      </c>
      <c r="D512" s="6">
        <v>74.0</v>
      </c>
      <c r="E512" s="7" t="s">
        <v>7</v>
      </c>
      <c r="F512" s="7" t="s">
        <v>8</v>
      </c>
      <c r="G512" s="8"/>
    </row>
    <row r="513">
      <c r="A513" s="4">
        <v>43658.67117822917</v>
      </c>
      <c r="B513" s="5">
        <v>43658.96280625</v>
      </c>
      <c r="C513" s="6">
        <v>1.044</v>
      </c>
      <c r="D513" s="6">
        <v>74.0</v>
      </c>
      <c r="E513" s="7" t="s">
        <v>7</v>
      </c>
      <c r="F513" s="7" t="s">
        <v>8</v>
      </c>
      <c r="G513" s="8"/>
    </row>
    <row r="514">
      <c r="A514" s="4">
        <v>43658.68159799768</v>
      </c>
      <c r="B514" s="5">
        <v>43658.9732286689</v>
      </c>
      <c r="C514" s="6">
        <v>1.045</v>
      </c>
      <c r="D514" s="6">
        <v>74.0</v>
      </c>
      <c r="E514" s="7" t="s">
        <v>7</v>
      </c>
      <c r="F514" s="7" t="s">
        <v>8</v>
      </c>
      <c r="G514" s="8"/>
    </row>
    <row r="515">
      <c r="A515" s="4">
        <v>43658.69201590278</v>
      </c>
      <c r="B515" s="5">
        <v>43658.9836506134</v>
      </c>
      <c r="C515" s="6">
        <v>1.046</v>
      </c>
      <c r="D515" s="6">
        <v>74.0</v>
      </c>
      <c r="E515" s="7" t="s">
        <v>7</v>
      </c>
      <c r="F515" s="7" t="s">
        <v>8</v>
      </c>
      <c r="G515" s="8"/>
    </row>
    <row r="516">
      <c r="A516" s="4">
        <v>43658.70243747685</v>
      </c>
      <c r="B516" s="5">
        <v>43658.994072199</v>
      </c>
      <c r="C516" s="6">
        <v>1.046</v>
      </c>
      <c r="D516" s="6">
        <v>74.0</v>
      </c>
      <c r="E516" s="7" t="s">
        <v>7</v>
      </c>
      <c r="F516" s="7" t="s">
        <v>8</v>
      </c>
      <c r="G516" s="8"/>
    </row>
    <row r="517">
      <c r="A517" s="4">
        <v>43658.71286833333</v>
      </c>
      <c r="B517" s="5">
        <v>43659.0045063888</v>
      </c>
      <c r="C517" s="6">
        <v>1.044</v>
      </c>
      <c r="D517" s="6">
        <v>74.0</v>
      </c>
      <c r="E517" s="7" t="s">
        <v>7</v>
      </c>
      <c r="F517" s="7" t="s">
        <v>8</v>
      </c>
      <c r="G517" s="8"/>
    </row>
    <row r="518">
      <c r="A518" s="4">
        <v>43658.723301805556</v>
      </c>
      <c r="B518" s="5">
        <v>43659.0149285069</v>
      </c>
      <c r="C518" s="6">
        <v>1.042</v>
      </c>
      <c r="D518" s="6">
        <v>74.0</v>
      </c>
      <c r="E518" s="7" t="s">
        <v>7</v>
      </c>
      <c r="F518" s="7" t="s">
        <v>8</v>
      </c>
      <c r="G518" s="8"/>
    </row>
    <row r="519">
      <c r="A519" s="4">
        <v>43658.734393680556</v>
      </c>
      <c r="B519" s="5">
        <v>43659.0260254861</v>
      </c>
      <c r="C519" s="6">
        <v>1.039</v>
      </c>
      <c r="D519" s="6">
        <v>74.0</v>
      </c>
      <c r="E519" s="7" t="s">
        <v>7</v>
      </c>
      <c r="F519" s="7" t="s">
        <v>8</v>
      </c>
      <c r="G519" s="8"/>
    </row>
    <row r="520">
      <c r="A520" s="4">
        <v>43658.74529034722</v>
      </c>
      <c r="B520" s="5">
        <v>43659.0369239351</v>
      </c>
      <c r="C520" s="6">
        <v>1.041</v>
      </c>
      <c r="D520" s="6">
        <v>74.0</v>
      </c>
      <c r="E520" s="7" t="s">
        <v>7</v>
      </c>
      <c r="F520" s="7" t="s">
        <v>8</v>
      </c>
      <c r="G520" s="8"/>
    </row>
    <row r="521">
      <c r="A521" s="4">
        <v>43658.75581559028</v>
      </c>
      <c r="B521" s="5">
        <v>43659.0473917824</v>
      </c>
      <c r="C521" s="6">
        <v>1.044</v>
      </c>
      <c r="D521" s="6">
        <v>74.0</v>
      </c>
      <c r="E521" s="7" t="s">
        <v>7</v>
      </c>
      <c r="F521" s="7" t="s">
        <v>8</v>
      </c>
      <c r="G521" s="8"/>
    </row>
    <row r="522">
      <c r="A522" s="4">
        <v>43658.76617451389</v>
      </c>
      <c r="B522" s="5">
        <v>43659.057813831</v>
      </c>
      <c r="C522" s="6">
        <v>1.043</v>
      </c>
      <c r="D522" s="6">
        <v>74.0</v>
      </c>
      <c r="E522" s="7" t="s">
        <v>7</v>
      </c>
      <c r="F522" s="7" t="s">
        <v>8</v>
      </c>
      <c r="G522" s="8"/>
    </row>
    <row r="523">
      <c r="A523" s="4">
        <v>43658.77665663195</v>
      </c>
      <c r="B523" s="5">
        <v>43659.0682355555</v>
      </c>
      <c r="C523" s="6">
        <v>1.044</v>
      </c>
      <c r="D523" s="6">
        <v>74.0</v>
      </c>
      <c r="E523" s="7" t="s">
        <v>7</v>
      </c>
      <c r="F523" s="7" t="s">
        <v>8</v>
      </c>
      <c r="G523" s="8"/>
    </row>
    <row r="524">
      <c r="A524" s="4">
        <v>43658.78704488426</v>
      </c>
      <c r="B524" s="5">
        <v>43659.0786797685</v>
      </c>
      <c r="C524" s="6">
        <v>1.044</v>
      </c>
      <c r="D524" s="6">
        <v>74.0</v>
      </c>
      <c r="E524" s="7" t="s">
        <v>7</v>
      </c>
      <c r="F524" s="7" t="s">
        <v>8</v>
      </c>
      <c r="G524" s="8"/>
    </row>
    <row r="525">
      <c r="A525" s="4">
        <v>43658.79746966435</v>
      </c>
      <c r="B525" s="5">
        <v>43659.0891005208</v>
      </c>
      <c r="C525" s="6">
        <v>1.043</v>
      </c>
      <c r="D525" s="6">
        <v>74.0</v>
      </c>
      <c r="E525" s="7" t="s">
        <v>7</v>
      </c>
      <c r="F525" s="7" t="s">
        <v>8</v>
      </c>
      <c r="G525" s="8"/>
    </row>
    <row r="526">
      <c r="A526" s="4">
        <v>43658.80789611111</v>
      </c>
      <c r="B526" s="5">
        <v>43659.0995218287</v>
      </c>
      <c r="C526" s="6">
        <v>1.042</v>
      </c>
      <c r="D526" s="6">
        <v>74.0</v>
      </c>
      <c r="E526" s="7" t="s">
        <v>7</v>
      </c>
      <c r="F526" s="7" t="s">
        <v>8</v>
      </c>
      <c r="G526" s="8"/>
    </row>
    <row r="527">
      <c r="A527" s="4">
        <v>43658.81911447916</v>
      </c>
      <c r="B527" s="5">
        <v>43659.110746574</v>
      </c>
      <c r="C527" s="6">
        <v>1.042</v>
      </c>
      <c r="D527" s="6">
        <v>74.0</v>
      </c>
      <c r="E527" s="7" t="s">
        <v>7</v>
      </c>
      <c r="F527" s="7" t="s">
        <v>8</v>
      </c>
      <c r="G527" s="8"/>
    </row>
    <row r="528">
      <c r="A528" s="4">
        <v>43658.829764166665</v>
      </c>
      <c r="B528" s="5">
        <v>43659.1214014351</v>
      </c>
      <c r="C528" s="6">
        <v>1.044</v>
      </c>
      <c r="D528" s="6">
        <v>74.0</v>
      </c>
      <c r="E528" s="7" t="s">
        <v>7</v>
      </c>
      <c r="F528" s="7" t="s">
        <v>8</v>
      </c>
      <c r="G528" s="8"/>
    </row>
    <row r="529">
      <c r="A529" s="4">
        <v>43658.840851875</v>
      </c>
      <c r="B529" s="5">
        <v>43659.1324874189</v>
      </c>
      <c r="C529" s="6">
        <v>1.041</v>
      </c>
      <c r="D529" s="6">
        <v>74.0</v>
      </c>
      <c r="E529" s="7" t="s">
        <v>7</v>
      </c>
      <c r="F529" s="7" t="s">
        <v>8</v>
      </c>
      <c r="G529" s="8"/>
    </row>
    <row r="530">
      <c r="A530" s="4">
        <v>43658.851460081016</v>
      </c>
      <c r="B530" s="5">
        <v>43659.1430948148</v>
      </c>
      <c r="C530" s="6">
        <v>1.043</v>
      </c>
      <c r="D530" s="6">
        <v>74.0</v>
      </c>
      <c r="E530" s="7" t="s">
        <v>7</v>
      </c>
      <c r="F530" s="7" t="s">
        <v>8</v>
      </c>
      <c r="G530" s="8"/>
    </row>
    <row r="531">
      <c r="A531" s="4">
        <v>43658.862068993054</v>
      </c>
      <c r="B531" s="5">
        <v>43659.1537022222</v>
      </c>
      <c r="C531" s="6">
        <v>1.041</v>
      </c>
      <c r="D531" s="6">
        <v>74.0</v>
      </c>
      <c r="E531" s="7" t="s">
        <v>7</v>
      </c>
      <c r="F531" s="7" t="s">
        <v>8</v>
      </c>
      <c r="G531" s="8"/>
    </row>
    <row r="532">
      <c r="A532" s="4">
        <v>43658.8727965162</v>
      </c>
      <c r="B532" s="5">
        <v>43659.1644140162</v>
      </c>
      <c r="C532" s="6">
        <v>1.041</v>
      </c>
      <c r="D532" s="6">
        <v>74.0</v>
      </c>
      <c r="E532" s="7" t="s">
        <v>7</v>
      </c>
      <c r="F532" s="7" t="s">
        <v>8</v>
      </c>
      <c r="G532" s="8"/>
    </row>
    <row r="533">
      <c r="A533" s="4">
        <v>43658.88395253472</v>
      </c>
      <c r="B533" s="5">
        <v>43659.1755925694</v>
      </c>
      <c r="C533" s="6">
        <v>1.043</v>
      </c>
      <c r="D533" s="6">
        <v>74.0</v>
      </c>
      <c r="E533" s="7" t="s">
        <v>7</v>
      </c>
      <c r="F533" s="7" t="s">
        <v>8</v>
      </c>
      <c r="G533" s="8"/>
    </row>
    <row r="534">
      <c r="A534" s="4">
        <v>43658.894395752315</v>
      </c>
      <c r="B534" s="5">
        <v>43659.1860268634</v>
      </c>
      <c r="C534" s="6">
        <v>1.043</v>
      </c>
      <c r="D534" s="6">
        <v>73.0</v>
      </c>
      <c r="E534" s="7" t="s">
        <v>7</v>
      </c>
      <c r="F534" s="7" t="s">
        <v>8</v>
      </c>
      <c r="G534" s="8"/>
    </row>
    <row r="535">
      <c r="A535" s="4">
        <v>43658.907049409725</v>
      </c>
      <c r="B535" s="5">
        <v>43659.1986818634</v>
      </c>
      <c r="C535" s="6">
        <v>1.043</v>
      </c>
      <c r="D535" s="6">
        <v>73.0</v>
      </c>
      <c r="E535" s="7" t="s">
        <v>7</v>
      </c>
      <c r="F535" s="7" t="s">
        <v>8</v>
      </c>
      <c r="G535" s="8"/>
    </row>
    <row r="536">
      <c r="A536" s="4">
        <v>43658.9181384375</v>
      </c>
      <c r="B536" s="5">
        <v>43659.2097661574</v>
      </c>
      <c r="C536" s="6">
        <v>1.043</v>
      </c>
      <c r="D536" s="6">
        <v>73.0</v>
      </c>
      <c r="E536" s="7" t="s">
        <v>7</v>
      </c>
      <c r="F536" s="7" t="s">
        <v>8</v>
      </c>
      <c r="G536" s="8"/>
    </row>
    <row r="537">
      <c r="A537" s="4">
        <v>43658.92981599537</v>
      </c>
      <c r="B537" s="5">
        <v>43659.2214543171</v>
      </c>
      <c r="C537" s="6">
        <v>1.041</v>
      </c>
      <c r="D537" s="6">
        <v>73.0</v>
      </c>
      <c r="E537" s="7" t="s">
        <v>7</v>
      </c>
      <c r="F537" s="7" t="s">
        <v>8</v>
      </c>
      <c r="G537" s="8"/>
    </row>
    <row r="538">
      <c r="A538" s="4">
        <v>43658.9407722801</v>
      </c>
      <c r="B538" s="5">
        <v>43659.2323986805</v>
      </c>
      <c r="C538" s="6">
        <v>1.043</v>
      </c>
      <c r="D538" s="6">
        <v>73.0</v>
      </c>
      <c r="E538" s="7" t="s">
        <v>7</v>
      </c>
      <c r="F538" s="7" t="s">
        <v>8</v>
      </c>
      <c r="G538" s="8"/>
    </row>
    <row r="539">
      <c r="A539" s="4">
        <v>43658.952211909724</v>
      </c>
      <c r="B539" s="5">
        <v>43659.2438440162</v>
      </c>
      <c r="C539" s="6">
        <v>1.041</v>
      </c>
      <c r="D539" s="6">
        <v>73.0</v>
      </c>
      <c r="E539" s="7" t="s">
        <v>7</v>
      </c>
      <c r="F539" s="7" t="s">
        <v>8</v>
      </c>
      <c r="G539" s="8"/>
    </row>
    <row r="540">
      <c r="A540" s="4">
        <v>43658.96264165509</v>
      </c>
      <c r="B540" s="5">
        <v>43659.2542775926</v>
      </c>
      <c r="C540" s="6">
        <v>1.04</v>
      </c>
      <c r="D540" s="6">
        <v>73.0</v>
      </c>
      <c r="E540" s="7" t="s">
        <v>7</v>
      </c>
      <c r="F540" s="7" t="s">
        <v>8</v>
      </c>
      <c r="G540" s="8"/>
    </row>
    <row r="541">
      <c r="A541" s="4">
        <v>43658.97306451389</v>
      </c>
      <c r="B541" s="5">
        <v>43659.2647001273</v>
      </c>
      <c r="C541" s="6">
        <v>1.039</v>
      </c>
      <c r="D541" s="6">
        <v>73.0</v>
      </c>
      <c r="E541" s="7" t="s">
        <v>7</v>
      </c>
      <c r="F541" s="7" t="s">
        <v>8</v>
      </c>
      <c r="G541" s="8"/>
    </row>
    <row r="542">
      <c r="A542" s="4">
        <v>43658.98358244213</v>
      </c>
      <c r="B542" s="5">
        <v>43659.2751343518</v>
      </c>
      <c r="C542" s="6">
        <v>1.041</v>
      </c>
      <c r="D542" s="6">
        <v>73.0</v>
      </c>
      <c r="E542" s="7" t="s">
        <v>7</v>
      </c>
      <c r="F542" s="7" t="s">
        <v>8</v>
      </c>
      <c r="G542" s="8"/>
    </row>
    <row r="543">
      <c r="A543" s="4">
        <v>43658.99394223379</v>
      </c>
      <c r="B543" s="5">
        <v>43659.2855799884</v>
      </c>
      <c r="C543" s="6">
        <v>1.041</v>
      </c>
      <c r="D543" s="6">
        <v>73.0</v>
      </c>
      <c r="E543" s="7" t="s">
        <v>7</v>
      </c>
      <c r="F543" s="7" t="s">
        <v>8</v>
      </c>
      <c r="G543" s="8"/>
    </row>
    <row r="544">
      <c r="A544" s="4">
        <v>43659.00437342592</v>
      </c>
      <c r="B544" s="5">
        <v>43659.2960139583</v>
      </c>
      <c r="C544" s="6">
        <v>1.04</v>
      </c>
      <c r="D544" s="6">
        <v>73.0</v>
      </c>
      <c r="E544" s="7" t="s">
        <v>7</v>
      </c>
      <c r="F544" s="7" t="s">
        <v>8</v>
      </c>
      <c r="G544" s="8"/>
    </row>
    <row r="545">
      <c r="A545" s="4">
        <v>43659.01480609954</v>
      </c>
      <c r="B545" s="5">
        <v>43659.306434155</v>
      </c>
      <c r="C545" s="6">
        <v>1.04</v>
      </c>
      <c r="D545" s="6">
        <v>73.0</v>
      </c>
      <c r="E545" s="7" t="s">
        <v>7</v>
      </c>
      <c r="F545" s="7" t="s">
        <v>8</v>
      </c>
      <c r="G545" s="8"/>
    </row>
    <row r="546">
      <c r="A546" s="4">
        <v>43659.025210567124</v>
      </c>
      <c r="B546" s="5">
        <v>43659.3168542013</v>
      </c>
      <c r="C546" s="6">
        <v>1.039</v>
      </c>
      <c r="D546" s="6">
        <v>73.0</v>
      </c>
      <c r="E546" s="7" t="s">
        <v>7</v>
      </c>
      <c r="F546" s="7" t="s">
        <v>8</v>
      </c>
      <c r="G546" s="8"/>
    </row>
    <row r="547">
      <c r="A547" s="4">
        <v>43659.03566019676</v>
      </c>
      <c r="B547" s="5">
        <v>43659.3272866666</v>
      </c>
      <c r="C547" s="6">
        <v>1.04</v>
      </c>
      <c r="D547" s="6">
        <v>73.0</v>
      </c>
      <c r="E547" s="7" t="s">
        <v>7</v>
      </c>
      <c r="F547" s="7" t="s">
        <v>8</v>
      </c>
      <c r="G547" s="8"/>
    </row>
    <row r="548">
      <c r="A548" s="4">
        <v>43659.046086608796</v>
      </c>
      <c r="B548" s="5">
        <v>43659.3377193055</v>
      </c>
      <c r="C548" s="6">
        <v>1.041</v>
      </c>
      <c r="D548" s="6">
        <v>73.0</v>
      </c>
      <c r="E548" s="7" t="s">
        <v>7</v>
      </c>
      <c r="F548" s="7" t="s">
        <v>8</v>
      </c>
      <c r="G548" s="8"/>
    </row>
    <row r="549">
      <c r="A549" s="4">
        <v>43659.05650436343</v>
      </c>
      <c r="B549" s="5">
        <v>43659.3481397569</v>
      </c>
      <c r="C549" s="6">
        <v>1.041</v>
      </c>
      <c r="D549" s="6">
        <v>73.0</v>
      </c>
      <c r="E549" s="7" t="s">
        <v>7</v>
      </c>
      <c r="F549" s="7" t="s">
        <v>8</v>
      </c>
      <c r="G549" s="8"/>
    </row>
    <row r="550">
      <c r="A550" s="4">
        <v>43659.06693289352</v>
      </c>
      <c r="B550" s="5">
        <v>43659.3585726041</v>
      </c>
      <c r="C550" s="6">
        <v>1.037</v>
      </c>
      <c r="D550" s="6">
        <v>73.0</v>
      </c>
      <c r="E550" s="7" t="s">
        <v>7</v>
      </c>
      <c r="F550" s="7" t="s">
        <v>8</v>
      </c>
      <c r="G550" s="8"/>
    </row>
    <row r="551">
      <c r="A551" s="4">
        <v>43659.07740032407</v>
      </c>
      <c r="B551" s="5">
        <v>43659.3690298726</v>
      </c>
      <c r="C551" s="6">
        <v>1.039</v>
      </c>
      <c r="D551" s="6">
        <v>73.0</v>
      </c>
      <c r="E551" s="7" t="s">
        <v>7</v>
      </c>
      <c r="F551" s="7" t="s">
        <v>8</v>
      </c>
      <c r="G551" s="8"/>
    </row>
    <row r="552">
      <c r="A552" s="4">
        <v>43659.08781109954</v>
      </c>
      <c r="B552" s="5">
        <v>43659.3794518634</v>
      </c>
      <c r="C552" s="6">
        <v>1.04</v>
      </c>
      <c r="D552" s="6">
        <v>73.0</v>
      </c>
      <c r="E552" s="7" t="s">
        <v>7</v>
      </c>
      <c r="F552" s="7" t="s">
        <v>8</v>
      </c>
      <c r="G552" s="8"/>
    </row>
    <row r="553">
      <c r="A553" s="4">
        <v>43659.09823186343</v>
      </c>
      <c r="B553" s="5">
        <v>43659.3898712615</v>
      </c>
      <c r="C553" s="6">
        <v>1.04</v>
      </c>
      <c r="D553" s="6">
        <v>73.0</v>
      </c>
      <c r="E553" s="7" t="s">
        <v>7</v>
      </c>
      <c r="F553" s="7" t="s">
        <v>8</v>
      </c>
      <c r="G553" s="8"/>
    </row>
    <row r="554">
      <c r="A554" s="4">
        <v>43659.10866347222</v>
      </c>
      <c r="B554" s="5">
        <v>43659.4002946527</v>
      </c>
      <c r="C554" s="6">
        <v>1.04</v>
      </c>
      <c r="D554" s="6">
        <v>73.0</v>
      </c>
      <c r="E554" s="7" t="s">
        <v>7</v>
      </c>
      <c r="F554" s="7" t="s">
        <v>8</v>
      </c>
      <c r="G554" s="8"/>
    </row>
    <row r="555">
      <c r="A555" s="4">
        <v>43659.119085185186</v>
      </c>
      <c r="B555" s="5">
        <v>43659.410716875</v>
      </c>
      <c r="C555" s="6">
        <v>1.039</v>
      </c>
      <c r="D555" s="6">
        <v>73.0</v>
      </c>
      <c r="E555" s="7" t="s">
        <v>7</v>
      </c>
      <c r="F555" s="7" t="s">
        <v>8</v>
      </c>
      <c r="G555" s="8"/>
    </row>
    <row r="556">
      <c r="A556" s="4">
        <v>43659.12951886574</v>
      </c>
      <c r="B556" s="5">
        <v>43659.4211492013</v>
      </c>
      <c r="C556" s="6">
        <v>1.037</v>
      </c>
      <c r="D556" s="6">
        <v>72.0</v>
      </c>
      <c r="E556" s="7" t="s">
        <v>7</v>
      </c>
      <c r="F556" s="7" t="s">
        <v>8</v>
      </c>
      <c r="G556" s="8"/>
    </row>
    <row r="557">
      <c r="A557" s="4">
        <v>43659.13993217592</v>
      </c>
      <c r="B557" s="5">
        <v>43659.4315703356</v>
      </c>
      <c r="C557" s="6">
        <v>1.04</v>
      </c>
      <c r="D557" s="6">
        <v>73.0</v>
      </c>
      <c r="E557" s="7" t="s">
        <v>7</v>
      </c>
      <c r="F557" s="7" t="s">
        <v>8</v>
      </c>
      <c r="G557" s="8"/>
    </row>
    <row r="558">
      <c r="A558" s="4">
        <v>43659.15036449074</v>
      </c>
      <c r="B558" s="5">
        <v>43659.4420032754</v>
      </c>
      <c r="C558" s="6">
        <v>1.038</v>
      </c>
      <c r="D558" s="6">
        <v>73.0</v>
      </c>
      <c r="E558" s="7" t="s">
        <v>7</v>
      </c>
      <c r="F558" s="7" t="s">
        <v>8</v>
      </c>
      <c r="G558" s="8"/>
    </row>
    <row r="559">
      <c r="A559" s="4">
        <v>43659.16079790509</v>
      </c>
      <c r="B559" s="5">
        <v>43659.4524351388</v>
      </c>
      <c r="C559" s="6">
        <v>1.038</v>
      </c>
      <c r="D559" s="6">
        <v>73.0</v>
      </c>
      <c r="E559" s="7" t="s">
        <v>7</v>
      </c>
      <c r="F559" s="7" t="s">
        <v>8</v>
      </c>
      <c r="G559" s="8"/>
    </row>
    <row r="560">
      <c r="A560" s="4">
        <v>43659.17123465278</v>
      </c>
      <c r="B560" s="5">
        <v>43659.4628682638</v>
      </c>
      <c r="C560" s="6">
        <v>1.038</v>
      </c>
      <c r="D560" s="6">
        <v>73.0</v>
      </c>
      <c r="E560" s="7" t="s">
        <v>7</v>
      </c>
      <c r="F560" s="7" t="s">
        <v>8</v>
      </c>
      <c r="G560" s="8"/>
    </row>
    <row r="561">
      <c r="A561" s="4">
        <v>43659.18165737268</v>
      </c>
      <c r="B561" s="5">
        <v>43659.4732881481</v>
      </c>
      <c r="C561" s="6">
        <v>1.039</v>
      </c>
      <c r="D561" s="6">
        <v>73.0</v>
      </c>
      <c r="E561" s="7" t="s">
        <v>7</v>
      </c>
      <c r="F561" s="7" t="s">
        <v>8</v>
      </c>
      <c r="G561" s="8"/>
    </row>
    <row r="562">
      <c r="A562" s="4">
        <v>43659.192075</v>
      </c>
      <c r="B562" s="5">
        <v>43659.4837100463</v>
      </c>
      <c r="C562" s="6">
        <v>1.038</v>
      </c>
      <c r="D562" s="6">
        <v>73.0</v>
      </c>
      <c r="E562" s="7" t="s">
        <v>7</v>
      </c>
      <c r="F562" s="7" t="s">
        <v>8</v>
      </c>
      <c r="G562" s="8"/>
    </row>
    <row r="563">
      <c r="A563" s="4">
        <v>43659.20251041667</v>
      </c>
      <c r="B563" s="5">
        <v>43659.4941423148</v>
      </c>
      <c r="C563" s="6">
        <v>1.038</v>
      </c>
      <c r="D563" s="6">
        <v>73.0</v>
      </c>
      <c r="E563" s="7" t="s">
        <v>7</v>
      </c>
      <c r="F563" s="7" t="s">
        <v>8</v>
      </c>
      <c r="G563" s="8"/>
    </row>
    <row r="564">
      <c r="A564" s="4">
        <v>43659.21292261574</v>
      </c>
      <c r="B564" s="5">
        <v>43659.5045624884</v>
      </c>
      <c r="C564" s="6">
        <v>1.038</v>
      </c>
      <c r="D564" s="6">
        <v>73.0</v>
      </c>
      <c r="E564" s="7" t="s">
        <v>7</v>
      </c>
      <c r="F564" s="7" t="s">
        <v>8</v>
      </c>
      <c r="G564" s="8"/>
    </row>
    <row r="565">
      <c r="A565" s="4">
        <v>43659.22334481482</v>
      </c>
      <c r="B565" s="5">
        <v>43659.5149830787</v>
      </c>
      <c r="C565" s="6">
        <v>1.038</v>
      </c>
      <c r="D565" s="6">
        <v>73.0</v>
      </c>
      <c r="E565" s="7" t="s">
        <v>7</v>
      </c>
      <c r="F565" s="7" t="s">
        <v>8</v>
      </c>
      <c r="G565" s="8"/>
    </row>
    <row r="566">
      <c r="A566" s="4">
        <v>43659.23377335648</v>
      </c>
      <c r="B566" s="5">
        <v>43659.5254142939</v>
      </c>
      <c r="C566" s="6">
        <v>1.038</v>
      </c>
      <c r="D566" s="6">
        <v>73.0</v>
      </c>
      <c r="E566" s="7" t="s">
        <v>7</v>
      </c>
      <c r="F566" s="7" t="s">
        <v>8</v>
      </c>
      <c r="G566" s="8"/>
    </row>
    <row r="567">
      <c r="A567" s="4">
        <v>43659.24426090278</v>
      </c>
      <c r="B567" s="5">
        <v>43659.5358355208</v>
      </c>
      <c r="C567" s="6">
        <v>1.036</v>
      </c>
      <c r="D567" s="6">
        <v>73.0</v>
      </c>
      <c r="E567" s="7" t="s">
        <v>7</v>
      </c>
      <c r="F567" s="7" t="s">
        <v>8</v>
      </c>
      <c r="G567" s="8"/>
    </row>
    <row r="568">
      <c r="A568" s="4">
        <v>43659.25465981482</v>
      </c>
      <c r="B568" s="5">
        <v>43659.5462917013</v>
      </c>
      <c r="C568" s="6">
        <v>1.035</v>
      </c>
      <c r="D568" s="6">
        <v>73.0</v>
      </c>
      <c r="E568" s="7" t="s">
        <v>7</v>
      </c>
      <c r="F568" s="7" t="s">
        <v>8</v>
      </c>
      <c r="G568" s="8"/>
    </row>
    <row r="569">
      <c r="A569" s="4">
        <v>43659.26509487268</v>
      </c>
      <c r="B569" s="5">
        <v>43659.5567350115</v>
      </c>
      <c r="C569" s="6">
        <v>1.037</v>
      </c>
      <c r="D569" s="6">
        <v>73.0</v>
      </c>
      <c r="E569" s="7" t="s">
        <v>7</v>
      </c>
      <c r="F569" s="7" t="s">
        <v>8</v>
      </c>
      <c r="G569" s="8"/>
    </row>
    <row r="570">
      <c r="A570" s="4">
        <v>43659.275525694444</v>
      </c>
      <c r="B570" s="5">
        <v>43659.5671677777</v>
      </c>
      <c r="C570" s="6">
        <v>1.039</v>
      </c>
      <c r="D570" s="6">
        <v>73.0</v>
      </c>
      <c r="E570" s="7" t="s">
        <v>7</v>
      </c>
      <c r="F570" s="7" t="s">
        <v>8</v>
      </c>
      <c r="G570" s="8"/>
    </row>
    <row r="571">
      <c r="A571" s="4">
        <v>43659.2859528588</v>
      </c>
      <c r="B571" s="5">
        <v>43659.5775882638</v>
      </c>
      <c r="C571" s="6">
        <v>1.036</v>
      </c>
      <c r="D571" s="6">
        <v>73.0</v>
      </c>
      <c r="E571" s="7" t="s">
        <v>7</v>
      </c>
      <c r="F571" s="7" t="s">
        <v>8</v>
      </c>
      <c r="G571" s="8"/>
    </row>
    <row r="572">
      <c r="A572" s="4">
        <v>43659.29637650463</v>
      </c>
      <c r="B572" s="5">
        <v>43659.5880081713</v>
      </c>
      <c r="C572" s="6">
        <v>1.035</v>
      </c>
      <c r="D572" s="6">
        <v>73.0</v>
      </c>
      <c r="E572" s="7" t="s">
        <v>7</v>
      </c>
      <c r="F572" s="7" t="s">
        <v>8</v>
      </c>
      <c r="G572" s="8"/>
    </row>
    <row r="573">
      <c r="A573" s="4">
        <v>43659.306804374995</v>
      </c>
      <c r="B573" s="5">
        <v>43659.5984409374</v>
      </c>
      <c r="C573" s="6">
        <v>1.037</v>
      </c>
      <c r="D573" s="6">
        <v>73.0</v>
      </c>
      <c r="E573" s="7" t="s">
        <v>7</v>
      </c>
      <c r="F573" s="7" t="s">
        <v>8</v>
      </c>
      <c r="G573" s="8"/>
    </row>
    <row r="574">
      <c r="A574" s="4">
        <v>43659.31723991898</v>
      </c>
      <c r="B574" s="5">
        <v>43659.6088768865</v>
      </c>
      <c r="C574" s="6">
        <v>1.038</v>
      </c>
      <c r="D574" s="6">
        <v>73.0</v>
      </c>
      <c r="E574" s="7" t="s">
        <v>7</v>
      </c>
      <c r="F574" s="7" t="s">
        <v>8</v>
      </c>
      <c r="G574" s="8"/>
    </row>
    <row r="575">
      <c r="A575" s="4">
        <v>43659.32769297453</v>
      </c>
      <c r="B575" s="5">
        <v>43659.6193342245</v>
      </c>
      <c r="C575" s="6">
        <v>1.035</v>
      </c>
      <c r="D575" s="6">
        <v>73.0</v>
      </c>
      <c r="E575" s="7" t="s">
        <v>7</v>
      </c>
      <c r="F575" s="7" t="s">
        <v>8</v>
      </c>
      <c r="G575" s="8"/>
    </row>
    <row r="576">
      <c r="A576" s="4">
        <v>43659.33813859954</v>
      </c>
      <c r="B576" s="5">
        <v>43659.629765</v>
      </c>
      <c r="C576" s="6">
        <v>1.037</v>
      </c>
      <c r="D576" s="6">
        <v>73.0</v>
      </c>
      <c r="E576" s="7" t="s">
        <v>7</v>
      </c>
      <c r="F576" s="7" t="s">
        <v>8</v>
      </c>
      <c r="G576" s="8"/>
    </row>
    <row r="577">
      <c r="A577" s="4">
        <v>43659.34857642361</v>
      </c>
      <c r="B577" s="5">
        <v>43659.6402093518</v>
      </c>
      <c r="C577" s="6">
        <v>1.036</v>
      </c>
      <c r="D577" s="6">
        <v>73.0</v>
      </c>
      <c r="E577" s="7" t="s">
        <v>7</v>
      </c>
      <c r="F577" s="7" t="s">
        <v>8</v>
      </c>
      <c r="G577" s="8"/>
    </row>
    <row r="578">
      <c r="A578" s="4">
        <v>43659.35900329861</v>
      </c>
      <c r="B578" s="5">
        <v>43659.6506314814</v>
      </c>
      <c r="C578" s="6">
        <v>1.035</v>
      </c>
      <c r="D578" s="6">
        <v>73.0</v>
      </c>
      <c r="E578" s="7" t="s">
        <v>7</v>
      </c>
      <c r="F578" s="7" t="s">
        <v>8</v>
      </c>
      <c r="G578" s="8"/>
    </row>
    <row r="579">
      <c r="A579" s="4">
        <v>43659.36945012731</v>
      </c>
      <c r="B579" s="5">
        <v>43659.6610876967</v>
      </c>
      <c r="C579" s="6">
        <v>1.038</v>
      </c>
      <c r="D579" s="6">
        <v>73.0</v>
      </c>
      <c r="E579" s="7" t="s">
        <v>7</v>
      </c>
      <c r="F579" s="7" t="s">
        <v>8</v>
      </c>
      <c r="G579" s="8"/>
    </row>
    <row r="580">
      <c r="A580" s="4">
        <v>43659.37991640046</v>
      </c>
      <c r="B580" s="5">
        <v>43659.6715446064</v>
      </c>
      <c r="C580" s="6">
        <v>1.038</v>
      </c>
      <c r="D580" s="6">
        <v>73.0</v>
      </c>
      <c r="E580" s="7" t="s">
        <v>7</v>
      </c>
      <c r="F580" s="7" t="s">
        <v>8</v>
      </c>
      <c r="G580" s="8"/>
    </row>
    <row r="581">
      <c r="A581" s="4">
        <v>43659.390350104164</v>
      </c>
      <c r="B581" s="5">
        <v>43659.6819790972</v>
      </c>
      <c r="C581" s="6">
        <v>1.036</v>
      </c>
      <c r="D581" s="6">
        <v>73.0</v>
      </c>
      <c r="E581" s="7" t="s">
        <v>7</v>
      </c>
      <c r="F581" s="7" t="s">
        <v>8</v>
      </c>
      <c r="G581" s="8"/>
    </row>
    <row r="582">
      <c r="A582" s="4">
        <v>43659.40076380787</v>
      </c>
      <c r="B582" s="5">
        <v>43659.6924010416</v>
      </c>
      <c r="C582" s="6">
        <v>1.033</v>
      </c>
      <c r="D582" s="6">
        <v>73.0</v>
      </c>
      <c r="E582" s="7" t="s">
        <v>7</v>
      </c>
      <c r="F582" s="7" t="s">
        <v>8</v>
      </c>
      <c r="G582" s="8"/>
    </row>
    <row r="583">
      <c r="A583" s="4">
        <v>43659.41118483796</v>
      </c>
      <c r="B583" s="5">
        <v>43659.7028231018</v>
      </c>
      <c r="C583" s="6">
        <v>1.038</v>
      </c>
      <c r="D583" s="6">
        <v>73.0</v>
      </c>
      <c r="E583" s="7" t="s">
        <v>7</v>
      </c>
      <c r="F583" s="7" t="s">
        <v>8</v>
      </c>
      <c r="G583" s="8"/>
    </row>
    <row r="584">
      <c r="A584" s="4">
        <v>43659.42163506945</v>
      </c>
      <c r="B584" s="5">
        <v>43659.7132455439</v>
      </c>
      <c r="C584" s="6">
        <v>1.039</v>
      </c>
      <c r="D584" s="6">
        <v>73.0</v>
      </c>
      <c r="E584" s="7" t="s">
        <v>7</v>
      </c>
      <c r="F584" s="7" t="s">
        <v>8</v>
      </c>
      <c r="G584" s="8"/>
    </row>
    <row r="585">
      <c r="A585" s="4">
        <v>43659.43209333334</v>
      </c>
      <c r="B585" s="5">
        <v>43659.7236681828</v>
      </c>
      <c r="C585" s="6">
        <v>1.034</v>
      </c>
      <c r="D585" s="6">
        <v>73.0</v>
      </c>
      <c r="E585" s="7" t="s">
        <v>7</v>
      </c>
      <c r="F585" s="7" t="s">
        <v>8</v>
      </c>
      <c r="G585" s="8"/>
    </row>
    <row r="586">
      <c r="A586" s="4">
        <v>43659.44245094908</v>
      </c>
      <c r="B586" s="5">
        <v>43659.7340898032</v>
      </c>
      <c r="C586" s="6">
        <v>1.035</v>
      </c>
      <c r="D586" s="6">
        <v>73.0</v>
      </c>
      <c r="E586" s="7" t="s">
        <v>7</v>
      </c>
      <c r="F586" s="7" t="s">
        <v>8</v>
      </c>
      <c r="G586" s="8"/>
    </row>
    <row r="587">
      <c r="A587" s="4">
        <v>43659.45287090278</v>
      </c>
      <c r="B587" s="5">
        <v>43659.7445113888</v>
      </c>
      <c r="C587" s="6">
        <v>1.033</v>
      </c>
      <c r="D587" s="6">
        <v>73.0</v>
      </c>
      <c r="E587" s="7" t="s">
        <v>7</v>
      </c>
      <c r="F587" s="7" t="s">
        <v>8</v>
      </c>
      <c r="G587" s="8"/>
    </row>
    <row r="588">
      <c r="A588" s="4">
        <v>43659.463306840276</v>
      </c>
      <c r="B588" s="5">
        <v>43659.7549342013</v>
      </c>
      <c r="C588" s="6">
        <v>1.034</v>
      </c>
      <c r="D588" s="6">
        <v>73.0</v>
      </c>
      <c r="E588" s="7" t="s">
        <v>7</v>
      </c>
      <c r="F588" s="7" t="s">
        <v>8</v>
      </c>
      <c r="G588" s="8"/>
    </row>
    <row r="589">
      <c r="A589" s="4">
        <v>43659.47371946759</v>
      </c>
      <c r="B589" s="5">
        <v>43659.7653546875</v>
      </c>
      <c r="C589" s="6">
        <v>1.033</v>
      </c>
      <c r="D589" s="6">
        <v>73.0</v>
      </c>
      <c r="E589" s="7" t="s">
        <v>7</v>
      </c>
      <c r="F589" s="7" t="s">
        <v>8</v>
      </c>
      <c r="G589" s="8"/>
    </row>
    <row r="590">
      <c r="A590" s="4">
        <v>43659.4841696875</v>
      </c>
      <c r="B590" s="5">
        <v>43659.7757985532</v>
      </c>
      <c r="C590" s="6">
        <v>1.037</v>
      </c>
      <c r="D590" s="6">
        <v>73.0</v>
      </c>
      <c r="E590" s="7" t="s">
        <v>7</v>
      </c>
      <c r="F590" s="7" t="s">
        <v>8</v>
      </c>
      <c r="G590" s="8"/>
    </row>
    <row r="591">
      <c r="A591" s="4">
        <v>43659.49458273148</v>
      </c>
      <c r="B591" s="5">
        <v>43659.7862208333</v>
      </c>
      <c r="C591" s="6">
        <v>1.035</v>
      </c>
      <c r="D591" s="6">
        <v>73.0</v>
      </c>
      <c r="E591" s="7" t="s">
        <v>7</v>
      </c>
      <c r="F591" s="7" t="s">
        <v>8</v>
      </c>
      <c r="G591" s="8"/>
    </row>
    <row r="592">
      <c r="A592" s="4">
        <v>43659.50502340277</v>
      </c>
      <c r="B592" s="5">
        <v>43659.7966621874</v>
      </c>
      <c r="C592" s="6">
        <v>1.036</v>
      </c>
      <c r="D592" s="6">
        <v>73.0</v>
      </c>
      <c r="E592" s="7" t="s">
        <v>7</v>
      </c>
      <c r="F592" s="7" t="s">
        <v>8</v>
      </c>
      <c r="G592" s="8"/>
    </row>
    <row r="593">
      <c r="A593" s="4">
        <v>43659.51546255787</v>
      </c>
      <c r="B593" s="5">
        <v>43659.8070948379</v>
      </c>
      <c r="C593" s="6">
        <v>1.034</v>
      </c>
      <c r="D593" s="6">
        <v>73.0</v>
      </c>
      <c r="E593" s="7" t="s">
        <v>7</v>
      </c>
      <c r="F593" s="7" t="s">
        <v>8</v>
      </c>
      <c r="G593" s="8"/>
    </row>
    <row r="594">
      <c r="A594" s="4">
        <v>43659.5258737963</v>
      </c>
      <c r="B594" s="5">
        <v>43659.8175142824</v>
      </c>
      <c r="C594" s="6">
        <v>1.036</v>
      </c>
      <c r="D594" s="6">
        <v>73.0</v>
      </c>
      <c r="E594" s="7" t="s">
        <v>7</v>
      </c>
      <c r="F594" s="7" t="s">
        <v>8</v>
      </c>
      <c r="G594" s="8"/>
    </row>
    <row r="595">
      <c r="A595" s="4">
        <v>43659.53630612268</v>
      </c>
      <c r="B595" s="5">
        <v>43659.8279372453</v>
      </c>
      <c r="C595" s="6">
        <v>1.034</v>
      </c>
      <c r="D595" s="6">
        <v>73.0</v>
      </c>
      <c r="E595" s="7" t="s">
        <v>7</v>
      </c>
      <c r="F595" s="7" t="s">
        <v>8</v>
      </c>
      <c r="G595" s="8"/>
    </row>
    <row r="596">
      <c r="A596" s="4">
        <v>43659.54674508102</v>
      </c>
      <c r="B596" s="5">
        <v>43659.8383715856</v>
      </c>
      <c r="C596" s="6">
        <v>1.034</v>
      </c>
      <c r="D596" s="6">
        <v>73.0</v>
      </c>
      <c r="E596" s="7" t="s">
        <v>7</v>
      </c>
      <c r="F596" s="7" t="s">
        <v>8</v>
      </c>
      <c r="G596" s="8"/>
    </row>
    <row r="597">
      <c r="A597" s="4">
        <v>43659.55716087963</v>
      </c>
      <c r="B597" s="5">
        <v>43659.8487935648</v>
      </c>
      <c r="C597" s="6">
        <v>1.035</v>
      </c>
      <c r="D597" s="6">
        <v>73.0</v>
      </c>
      <c r="E597" s="7" t="s">
        <v>7</v>
      </c>
      <c r="F597" s="7" t="s">
        <v>8</v>
      </c>
      <c r="G597" s="8"/>
    </row>
    <row r="598">
      <c r="A598" s="4">
        <v>43659.56758091435</v>
      </c>
      <c r="B598" s="5">
        <v>43659.8592157175</v>
      </c>
      <c r="C598" s="6">
        <v>1.031</v>
      </c>
      <c r="D598" s="6">
        <v>73.0</v>
      </c>
      <c r="E598" s="7" t="s">
        <v>7</v>
      </c>
      <c r="F598" s="7" t="s">
        <v>8</v>
      </c>
      <c r="G598" s="8"/>
    </row>
    <row r="599">
      <c r="A599" s="4">
        <v>43659.57800359954</v>
      </c>
      <c r="B599" s="5">
        <v>43659.8696391435</v>
      </c>
      <c r="C599" s="6">
        <v>1.029</v>
      </c>
      <c r="D599" s="6">
        <v>73.0</v>
      </c>
      <c r="E599" s="7" t="s">
        <v>7</v>
      </c>
      <c r="F599" s="7" t="s">
        <v>8</v>
      </c>
      <c r="G599" s="8"/>
    </row>
    <row r="600">
      <c r="A600" s="4">
        <v>43659.58841795139</v>
      </c>
      <c r="B600" s="5">
        <v>43659.8800590509</v>
      </c>
      <c r="C600" s="6">
        <v>1.034</v>
      </c>
      <c r="D600" s="6">
        <v>73.0</v>
      </c>
      <c r="E600" s="7" t="s">
        <v>7</v>
      </c>
      <c r="F600" s="7" t="s">
        <v>8</v>
      </c>
      <c r="G600" s="8"/>
    </row>
    <row r="601">
      <c r="A601" s="4">
        <v>43659.59883628473</v>
      </c>
      <c r="B601" s="5">
        <v>43659.8904802083</v>
      </c>
      <c r="C601" s="6">
        <v>1.033</v>
      </c>
      <c r="D601" s="6">
        <v>73.0</v>
      </c>
      <c r="E601" s="7" t="s">
        <v>7</v>
      </c>
      <c r="F601" s="7" t="s">
        <v>8</v>
      </c>
      <c r="G601" s="8"/>
    </row>
    <row r="602">
      <c r="A602" s="4">
        <v>43659.609293333335</v>
      </c>
      <c r="B602" s="5">
        <v>43659.9009243287</v>
      </c>
      <c r="C602" s="6">
        <v>1.034</v>
      </c>
      <c r="D602" s="6">
        <v>73.0</v>
      </c>
      <c r="E602" s="7" t="s">
        <v>7</v>
      </c>
      <c r="F602" s="7" t="s">
        <v>8</v>
      </c>
      <c r="G602" s="8"/>
    </row>
    <row r="603">
      <c r="A603" s="4">
        <v>43659.61974040509</v>
      </c>
      <c r="B603" s="5">
        <v>43659.9113692245</v>
      </c>
      <c r="C603" s="6">
        <v>1.033</v>
      </c>
      <c r="D603" s="6">
        <v>73.0</v>
      </c>
      <c r="E603" s="7" t="s">
        <v>7</v>
      </c>
      <c r="F603" s="7" t="s">
        <v>8</v>
      </c>
      <c r="G603" s="8"/>
    </row>
    <row r="604">
      <c r="A604" s="4">
        <v>43659.63015975694</v>
      </c>
      <c r="B604" s="5">
        <v>43659.9217916087</v>
      </c>
      <c r="C604" s="6">
        <v>1.031</v>
      </c>
      <c r="D604" s="6">
        <v>73.0</v>
      </c>
      <c r="E604" s="7" t="s">
        <v>7</v>
      </c>
      <c r="F604" s="7" t="s">
        <v>8</v>
      </c>
      <c r="G604" s="8"/>
    </row>
    <row r="605">
      <c r="A605" s="4">
        <v>43659.64058987268</v>
      </c>
      <c r="B605" s="5">
        <v>43659.9322232638</v>
      </c>
      <c r="C605" s="6">
        <v>1.032</v>
      </c>
      <c r="D605" s="6">
        <v>73.0</v>
      </c>
      <c r="E605" s="7" t="s">
        <v>7</v>
      </c>
      <c r="F605" s="7" t="s">
        <v>8</v>
      </c>
      <c r="G605" s="8"/>
    </row>
    <row r="606">
      <c r="A606" s="4">
        <v>43659.651007974535</v>
      </c>
      <c r="B606" s="5">
        <v>43659.9426441782</v>
      </c>
      <c r="C606" s="6">
        <v>1.03</v>
      </c>
      <c r="D606" s="6">
        <v>73.0</v>
      </c>
      <c r="E606" s="7" t="s">
        <v>7</v>
      </c>
      <c r="F606" s="7" t="s">
        <v>8</v>
      </c>
      <c r="G606" s="8"/>
    </row>
    <row r="607">
      <c r="A607" s="4">
        <v>43659.6614247338</v>
      </c>
      <c r="B607" s="5">
        <v>43659.9530661111</v>
      </c>
      <c r="C607" s="6">
        <v>1.033</v>
      </c>
      <c r="D607" s="6">
        <v>73.0</v>
      </c>
      <c r="E607" s="7" t="s">
        <v>7</v>
      </c>
      <c r="F607" s="7" t="s">
        <v>8</v>
      </c>
      <c r="G607" s="8"/>
    </row>
    <row r="608">
      <c r="A608" s="4">
        <v>43659.67184663194</v>
      </c>
      <c r="B608" s="5">
        <v>43659.9634879282</v>
      </c>
      <c r="C608" s="6">
        <v>1.03</v>
      </c>
      <c r="D608" s="6">
        <v>73.0</v>
      </c>
      <c r="E608" s="7" t="s">
        <v>7</v>
      </c>
      <c r="F608" s="7" t="s">
        <v>8</v>
      </c>
      <c r="G608" s="8"/>
    </row>
    <row r="609">
      <c r="A609" s="4">
        <v>43659.68227934028</v>
      </c>
      <c r="B609" s="5">
        <v>43659.97390875</v>
      </c>
      <c r="C609" s="6">
        <v>1.034</v>
      </c>
      <c r="D609" s="6">
        <v>73.0</v>
      </c>
      <c r="E609" s="7" t="s">
        <v>7</v>
      </c>
      <c r="F609" s="7" t="s">
        <v>8</v>
      </c>
      <c r="G609" s="8"/>
    </row>
    <row r="610">
      <c r="A610" s="4">
        <v>43659.692715763886</v>
      </c>
      <c r="B610" s="5">
        <v>43659.9843541666</v>
      </c>
      <c r="C610" s="6">
        <v>1.034</v>
      </c>
      <c r="D610" s="6">
        <v>73.0</v>
      </c>
      <c r="E610" s="7" t="s">
        <v>7</v>
      </c>
      <c r="F610" s="7" t="s">
        <v>8</v>
      </c>
      <c r="G610" s="8"/>
    </row>
    <row r="611">
      <c r="A611" s="4">
        <v>43659.703136701384</v>
      </c>
      <c r="B611" s="5">
        <v>43659.9947755208</v>
      </c>
      <c r="C611" s="6">
        <v>1.032</v>
      </c>
      <c r="D611" s="6">
        <v>73.0</v>
      </c>
      <c r="E611" s="7" t="s">
        <v>7</v>
      </c>
      <c r="F611" s="7" t="s">
        <v>8</v>
      </c>
      <c r="G611" s="8"/>
    </row>
    <row r="612">
      <c r="A612" s="4">
        <v>43659.713565694445</v>
      </c>
      <c r="B612" s="5">
        <v>43660.0052082291</v>
      </c>
      <c r="C612" s="6">
        <v>1.032</v>
      </c>
      <c r="D612" s="6">
        <v>73.0</v>
      </c>
      <c r="E612" s="7" t="s">
        <v>7</v>
      </c>
      <c r="F612" s="7" t="s">
        <v>8</v>
      </c>
      <c r="G612" s="8"/>
    </row>
    <row r="613">
      <c r="A613" s="4">
        <v>43659.72399859954</v>
      </c>
      <c r="B613" s="5">
        <v>43660.0156302199</v>
      </c>
      <c r="C613" s="6">
        <v>1.03</v>
      </c>
      <c r="D613" s="6">
        <v>73.0</v>
      </c>
      <c r="E613" s="7" t="s">
        <v>7</v>
      </c>
      <c r="F613" s="7" t="s">
        <v>8</v>
      </c>
      <c r="G613" s="8"/>
    </row>
    <row r="614">
      <c r="A614" s="4">
        <v>43659.734427222225</v>
      </c>
      <c r="B614" s="5">
        <v>43660.0260637615</v>
      </c>
      <c r="C614" s="6">
        <v>1.034</v>
      </c>
      <c r="D614" s="6">
        <v>73.0</v>
      </c>
      <c r="E614" s="7" t="s">
        <v>7</v>
      </c>
      <c r="F614" s="7" t="s">
        <v>8</v>
      </c>
      <c r="G614" s="8"/>
    </row>
    <row r="615">
      <c r="A615" s="4">
        <v>43659.744865960645</v>
      </c>
      <c r="B615" s="5">
        <v>43660.0364971643</v>
      </c>
      <c r="C615" s="6">
        <v>1.032</v>
      </c>
      <c r="D615" s="6">
        <v>73.0</v>
      </c>
      <c r="E615" s="7" t="s">
        <v>7</v>
      </c>
      <c r="F615" s="7" t="s">
        <v>8</v>
      </c>
      <c r="G615" s="8"/>
    </row>
    <row r="616">
      <c r="A616" s="4">
        <v>43659.75527678241</v>
      </c>
      <c r="B616" s="5">
        <v>43660.0469164236</v>
      </c>
      <c r="C616" s="6">
        <v>1.034</v>
      </c>
      <c r="D616" s="6">
        <v>73.0</v>
      </c>
      <c r="E616" s="7" t="s">
        <v>7</v>
      </c>
      <c r="F616" s="7" t="s">
        <v>8</v>
      </c>
      <c r="G616" s="8"/>
    </row>
    <row r="617">
      <c r="A617" s="4">
        <v>43659.765719560186</v>
      </c>
      <c r="B617" s="5">
        <v>43660.0573497916</v>
      </c>
      <c r="C617" s="6">
        <v>1.032</v>
      </c>
      <c r="D617" s="6">
        <v>73.0</v>
      </c>
      <c r="E617" s="7" t="s">
        <v>7</v>
      </c>
      <c r="F617" s="7" t="s">
        <v>8</v>
      </c>
      <c r="G617" s="8"/>
    </row>
    <row r="618">
      <c r="A618" s="4">
        <v>43659.776201608795</v>
      </c>
      <c r="B618" s="5">
        <v>43660.0677706365</v>
      </c>
      <c r="C618" s="6">
        <v>1.032</v>
      </c>
      <c r="D618" s="6">
        <v>73.0</v>
      </c>
      <c r="E618" s="7" t="s">
        <v>7</v>
      </c>
      <c r="F618" s="7" t="s">
        <v>8</v>
      </c>
      <c r="G618" s="8"/>
    </row>
    <row r="619">
      <c r="A619" s="4">
        <v>43659.78656241898</v>
      </c>
      <c r="B619" s="5">
        <v>43660.0781911689</v>
      </c>
      <c r="C619" s="6">
        <v>1.03</v>
      </c>
      <c r="D619" s="6">
        <v>73.0</v>
      </c>
      <c r="E619" s="7" t="s">
        <v>7</v>
      </c>
      <c r="F619" s="7" t="s">
        <v>8</v>
      </c>
      <c r="G619" s="8"/>
    </row>
    <row r="620">
      <c r="A620" s="4">
        <v>43659.79700125</v>
      </c>
      <c r="B620" s="5">
        <v>43660.0886239236</v>
      </c>
      <c r="C620" s="6">
        <v>1.033</v>
      </c>
      <c r="D620" s="6">
        <v>73.0</v>
      </c>
      <c r="E620" s="7" t="s">
        <v>7</v>
      </c>
      <c r="F620" s="7" t="s">
        <v>8</v>
      </c>
      <c r="G620" s="8"/>
    </row>
    <row r="621">
      <c r="A621" s="4">
        <v>43659.80741627315</v>
      </c>
      <c r="B621" s="5">
        <v>43660.0990458449</v>
      </c>
      <c r="C621" s="6">
        <v>1.029</v>
      </c>
      <c r="D621" s="6">
        <v>73.0</v>
      </c>
      <c r="E621" s="7" t="s">
        <v>7</v>
      </c>
      <c r="F621" s="7" t="s">
        <v>8</v>
      </c>
      <c r="G621" s="8"/>
    </row>
    <row r="622">
      <c r="A622" s="4">
        <v>43659.81783681713</v>
      </c>
      <c r="B622" s="5">
        <v>43660.1094678472</v>
      </c>
      <c r="C622" s="6">
        <v>1.031</v>
      </c>
      <c r="D622" s="6">
        <v>73.0</v>
      </c>
      <c r="E622" s="7" t="s">
        <v>7</v>
      </c>
      <c r="F622" s="7" t="s">
        <v>8</v>
      </c>
      <c r="G622" s="8"/>
    </row>
    <row r="623">
      <c r="A623" s="4">
        <v>43659.8282750463</v>
      </c>
      <c r="B623" s="5">
        <v>43660.11990125</v>
      </c>
      <c r="C623" s="6">
        <v>1.028</v>
      </c>
      <c r="D623" s="6">
        <v>73.0</v>
      </c>
      <c r="E623" s="7" t="s">
        <v>7</v>
      </c>
      <c r="F623" s="7" t="s">
        <v>8</v>
      </c>
      <c r="G623" s="8"/>
    </row>
    <row r="624">
      <c r="A624" s="4">
        <v>43659.83871615741</v>
      </c>
      <c r="B624" s="5">
        <v>43660.1303468402</v>
      </c>
      <c r="C624" s="6">
        <v>1.03</v>
      </c>
      <c r="D624" s="6">
        <v>73.0</v>
      </c>
      <c r="E624" s="7" t="s">
        <v>7</v>
      </c>
      <c r="F624" s="7" t="s">
        <v>8</v>
      </c>
      <c r="G624" s="8"/>
    </row>
    <row r="625">
      <c r="A625" s="4">
        <v>43659.849137881945</v>
      </c>
      <c r="B625" s="5">
        <v>43660.1407702083</v>
      </c>
      <c r="C625" s="6">
        <v>1.032</v>
      </c>
      <c r="D625" s="6">
        <v>73.0</v>
      </c>
      <c r="E625" s="7" t="s">
        <v>7</v>
      </c>
      <c r="F625" s="7" t="s">
        <v>8</v>
      </c>
      <c r="G625" s="8"/>
    </row>
    <row r="626">
      <c r="A626" s="4">
        <v>43659.85956038194</v>
      </c>
      <c r="B626" s="5">
        <v>43660.1511917939</v>
      </c>
      <c r="C626" s="6">
        <v>1.031</v>
      </c>
      <c r="D626" s="6">
        <v>73.0</v>
      </c>
      <c r="E626" s="7" t="s">
        <v>7</v>
      </c>
      <c r="F626" s="7" t="s">
        <v>8</v>
      </c>
      <c r="G626" s="8"/>
    </row>
    <row r="627">
      <c r="A627" s="4">
        <v>43659.86997853009</v>
      </c>
      <c r="B627" s="5">
        <v>43660.1616128703</v>
      </c>
      <c r="C627" s="6">
        <v>1.028</v>
      </c>
      <c r="D627" s="6">
        <v>73.0</v>
      </c>
      <c r="E627" s="7" t="s">
        <v>7</v>
      </c>
      <c r="F627" s="7" t="s">
        <v>8</v>
      </c>
      <c r="G627" s="8"/>
    </row>
    <row r="628">
      <c r="A628" s="4">
        <v>43659.880405578704</v>
      </c>
      <c r="B628" s="5">
        <v>43660.1720336342</v>
      </c>
      <c r="C628" s="6">
        <v>1.031</v>
      </c>
      <c r="D628" s="6">
        <v>73.0</v>
      </c>
      <c r="E628" s="7" t="s">
        <v>7</v>
      </c>
      <c r="F628" s="7" t="s">
        <v>8</v>
      </c>
      <c r="G628" s="8"/>
    </row>
    <row r="629">
      <c r="A629" s="4">
        <v>43659.89082240741</v>
      </c>
      <c r="B629" s="5">
        <v>43660.1824545486</v>
      </c>
      <c r="C629" s="6">
        <v>1.03</v>
      </c>
      <c r="D629" s="6">
        <v>73.0</v>
      </c>
      <c r="E629" s="7" t="s">
        <v>7</v>
      </c>
      <c r="F629" s="7" t="s">
        <v>8</v>
      </c>
      <c r="G629" s="8"/>
    </row>
    <row r="630">
      <c r="A630" s="4">
        <v>43659.901243252316</v>
      </c>
      <c r="B630" s="5">
        <v>43660.1928751041</v>
      </c>
      <c r="C630" s="6">
        <v>1.029</v>
      </c>
      <c r="D630" s="6">
        <v>73.0</v>
      </c>
      <c r="E630" s="7" t="s">
        <v>7</v>
      </c>
      <c r="F630" s="7" t="s">
        <v>8</v>
      </c>
      <c r="G630" s="8"/>
    </row>
    <row r="631">
      <c r="A631" s="4">
        <v>43659.91166168981</v>
      </c>
      <c r="B631" s="5">
        <v>43660.2032976157</v>
      </c>
      <c r="C631" s="6">
        <v>1.029</v>
      </c>
      <c r="D631" s="6">
        <v>73.0</v>
      </c>
      <c r="E631" s="7" t="s">
        <v>7</v>
      </c>
      <c r="F631" s="7" t="s">
        <v>8</v>
      </c>
      <c r="G631" s="8"/>
    </row>
    <row r="632">
      <c r="A632" s="4">
        <v>43659.922105844904</v>
      </c>
      <c r="B632" s="5">
        <v>43660.2137405324</v>
      </c>
      <c r="C632" s="6">
        <v>1.027</v>
      </c>
      <c r="D632" s="6">
        <v>73.0</v>
      </c>
      <c r="E632" s="7" t="s">
        <v>7</v>
      </c>
      <c r="F632" s="7" t="s">
        <v>8</v>
      </c>
      <c r="G632" s="8"/>
    </row>
    <row r="633">
      <c r="A633" s="4">
        <v>43659.93252696759</v>
      </c>
      <c r="B633" s="5">
        <v>43660.2241630439</v>
      </c>
      <c r="C633" s="6">
        <v>1.028</v>
      </c>
      <c r="D633" s="6">
        <v>73.0</v>
      </c>
      <c r="E633" s="7" t="s">
        <v>7</v>
      </c>
      <c r="F633" s="7" t="s">
        <v>8</v>
      </c>
      <c r="G633" s="8"/>
    </row>
    <row r="634">
      <c r="A634" s="4">
        <v>43659.942943761576</v>
      </c>
      <c r="B634" s="5">
        <v>43660.2345842245</v>
      </c>
      <c r="C634" s="6">
        <v>1.029</v>
      </c>
      <c r="D634" s="6">
        <v>73.0</v>
      </c>
      <c r="E634" s="7" t="s">
        <v>7</v>
      </c>
      <c r="F634" s="7" t="s">
        <v>8</v>
      </c>
      <c r="G634" s="8"/>
    </row>
    <row r="635">
      <c r="A635" s="4">
        <v>43659.95336717593</v>
      </c>
      <c r="B635" s="5">
        <v>43660.2450048032</v>
      </c>
      <c r="C635" s="6">
        <v>1.028</v>
      </c>
      <c r="D635" s="6">
        <v>73.0</v>
      </c>
      <c r="E635" s="7" t="s">
        <v>7</v>
      </c>
      <c r="F635" s="7" t="s">
        <v>8</v>
      </c>
      <c r="G635" s="8"/>
    </row>
    <row r="636">
      <c r="A636" s="4">
        <v>43659.9637969676</v>
      </c>
      <c r="B636" s="5">
        <v>43660.2554263078</v>
      </c>
      <c r="C636" s="6">
        <v>1.028</v>
      </c>
      <c r="D636" s="6">
        <v>73.0</v>
      </c>
      <c r="E636" s="7" t="s">
        <v>7</v>
      </c>
      <c r="F636" s="7" t="s">
        <v>8</v>
      </c>
      <c r="G636" s="8"/>
    </row>
    <row r="637">
      <c r="A637" s="4">
        <v>43659.97422550926</v>
      </c>
      <c r="B637" s="5">
        <v>43660.2658593981</v>
      </c>
      <c r="C637" s="6">
        <v>1.029</v>
      </c>
      <c r="D637" s="6">
        <v>73.0</v>
      </c>
      <c r="E637" s="7" t="s">
        <v>7</v>
      </c>
      <c r="F637" s="7" t="s">
        <v>8</v>
      </c>
      <c r="G637" s="8"/>
    </row>
    <row r="638">
      <c r="A638" s="4">
        <v>43659.98464643519</v>
      </c>
      <c r="B638" s="5">
        <v>43660.2762811226</v>
      </c>
      <c r="C638" s="6">
        <v>1.027</v>
      </c>
      <c r="D638" s="6">
        <v>73.0</v>
      </c>
      <c r="E638" s="7" t="s">
        <v>7</v>
      </c>
      <c r="F638" s="7" t="s">
        <v>8</v>
      </c>
      <c r="G638" s="8"/>
    </row>
    <row r="639">
      <c r="A639" s="4">
        <v>43659.995069930555</v>
      </c>
      <c r="B639" s="5">
        <v>43660.2867030208</v>
      </c>
      <c r="C639" s="6">
        <v>1.03</v>
      </c>
      <c r="D639" s="6">
        <v>73.0</v>
      </c>
      <c r="E639" s="7" t="s">
        <v>7</v>
      </c>
      <c r="F639" s="7" t="s">
        <v>8</v>
      </c>
      <c r="G639" s="8"/>
    </row>
    <row r="640">
      <c r="A640" s="4">
        <v>43660.00549101851</v>
      </c>
      <c r="B640" s="5">
        <v>43660.2971256018</v>
      </c>
      <c r="C640" s="6">
        <v>1.029</v>
      </c>
      <c r="D640" s="6">
        <v>73.0</v>
      </c>
      <c r="E640" s="7" t="s">
        <v>7</v>
      </c>
      <c r="F640" s="7" t="s">
        <v>8</v>
      </c>
      <c r="G640" s="8"/>
    </row>
    <row r="641">
      <c r="A641" s="4">
        <v>43660.01590726852</v>
      </c>
      <c r="B641" s="5">
        <v>43660.3075461342</v>
      </c>
      <c r="C641" s="6">
        <v>1.031</v>
      </c>
      <c r="D641" s="6">
        <v>73.0</v>
      </c>
      <c r="E641" s="7" t="s">
        <v>7</v>
      </c>
      <c r="F641" s="7" t="s">
        <v>8</v>
      </c>
      <c r="G641" s="8"/>
    </row>
    <row r="642">
      <c r="A642" s="4">
        <v>43660.02637400463</v>
      </c>
      <c r="B642" s="5">
        <v>43660.3180024189</v>
      </c>
      <c r="C642" s="6">
        <v>1.029</v>
      </c>
      <c r="D642" s="6">
        <v>73.0</v>
      </c>
      <c r="E642" s="7" t="s">
        <v>7</v>
      </c>
      <c r="F642" s="7" t="s">
        <v>8</v>
      </c>
      <c r="G642" s="8"/>
    </row>
    <row r="643">
      <c r="A643" s="4">
        <v>43660.03684151621</v>
      </c>
      <c r="B643" s="5">
        <v>43660.3284694907</v>
      </c>
      <c r="C643" s="6">
        <v>1.027</v>
      </c>
      <c r="D643" s="6">
        <v>73.0</v>
      </c>
      <c r="E643" s="7" t="s">
        <v>7</v>
      </c>
      <c r="F643" s="7" t="s">
        <v>8</v>
      </c>
      <c r="G643" s="8"/>
    </row>
    <row r="644">
      <c r="A644" s="4">
        <v>43660.04725849537</v>
      </c>
      <c r="B644" s="5">
        <v>43660.338889618</v>
      </c>
      <c r="C644" s="6">
        <v>1.027</v>
      </c>
      <c r="D644" s="6">
        <v>73.0</v>
      </c>
      <c r="E644" s="7" t="s">
        <v>7</v>
      </c>
      <c r="F644" s="7" t="s">
        <v>8</v>
      </c>
      <c r="G644" s="8"/>
    </row>
    <row r="645">
      <c r="A645" s="4">
        <v>43660.05767001158</v>
      </c>
      <c r="B645" s="5">
        <v>43660.3493100231</v>
      </c>
      <c r="C645" s="6">
        <v>1.026</v>
      </c>
      <c r="D645" s="6">
        <v>73.0</v>
      </c>
      <c r="E645" s="7" t="s">
        <v>7</v>
      </c>
      <c r="F645" s="7" t="s">
        <v>8</v>
      </c>
      <c r="G645" s="8"/>
    </row>
    <row r="646">
      <c r="A646" s="4">
        <v>43660.06810771991</v>
      </c>
      <c r="B646" s="5">
        <v>43660.3597317708</v>
      </c>
      <c r="C646" s="6">
        <v>1.028</v>
      </c>
      <c r="D646" s="6">
        <v>73.0</v>
      </c>
      <c r="E646" s="7" t="s">
        <v>7</v>
      </c>
      <c r="F646" s="7" t="s">
        <v>8</v>
      </c>
      <c r="G646" s="8"/>
    </row>
    <row r="647">
      <c r="A647" s="4">
        <v>43660.07852417824</v>
      </c>
      <c r="B647" s="5">
        <v>43660.3701526851</v>
      </c>
      <c r="C647" s="6">
        <v>1.025</v>
      </c>
      <c r="D647" s="6">
        <v>73.0</v>
      </c>
      <c r="E647" s="7" t="s">
        <v>7</v>
      </c>
      <c r="F647" s="7" t="s">
        <v>8</v>
      </c>
      <c r="G647" s="8"/>
    </row>
    <row r="648">
      <c r="A648" s="4">
        <v>43660.08896429398</v>
      </c>
      <c r="B648" s="5">
        <v>43660.3805954282</v>
      </c>
      <c r="C648" s="6">
        <v>1.027</v>
      </c>
      <c r="D648" s="6">
        <v>73.0</v>
      </c>
      <c r="E648" s="7" t="s">
        <v>7</v>
      </c>
      <c r="F648" s="7" t="s">
        <v>8</v>
      </c>
      <c r="G648" s="8"/>
    </row>
    <row r="649">
      <c r="A649" s="4">
        <v>43660.09939268518</v>
      </c>
      <c r="B649" s="5">
        <v>43660.3910164236</v>
      </c>
      <c r="C649" s="6">
        <v>1.027</v>
      </c>
      <c r="D649" s="6">
        <v>73.0</v>
      </c>
      <c r="E649" s="7" t="s">
        <v>7</v>
      </c>
      <c r="F649" s="7" t="s">
        <v>8</v>
      </c>
      <c r="G649" s="8"/>
    </row>
    <row r="650">
      <c r="A650" s="4">
        <v>43660.109806712964</v>
      </c>
      <c r="B650" s="5">
        <v>43660.4014383912</v>
      </c>
      <c r="C650" s="6">
        <v>1.026</v>
      </c>
      <c r="D650" s="6">
        <v>73.0</v>
      </c>
      <c r="E650" s="7" t="s">
        <v>7</v>
      </c>
      <c r="F650" s="7" t="s">
        <v>8</v>
      </c>
      <c r="G650" s="8"/>
    </row>
    <row r="651">
      <c r="A651" s="4">
        <v>43660.12023478009</v>
      </c>
      <c r="B651" s="5">
        <v>43660.4118595138</v>
      </c>
      <c r="C651" s="6">
        <v>1.029</v>
      </c>
      <c r="D651" s="6">
        <v>73.0</v>
      </c>
      <c r="E651" s="7" t="s">
        <v>7</v>
      </c>
      <c r="F651" s="7" t="s">
        <v>8</v>
      </c>
      <c r="G651" s="8"/>
    </row>
    <row r="652">
      <c r="A652" s="4">
        <v>43660.130649467596</v>
      </c>
      <c r="B652" s="5">
        <v>43660.4222807407</v>
      </c>
      <c r="C652" s="6">
        <v>1.029</v>
      </c>
      <c r="D652" s="6">
        <v>73.0</v>
      </c>
      <c r="E652" s="7" t="s">
        <v>7</v>
      </c>
      <c r="F652" s="7" t="s">
        <v>8</v>
      </c>
      <c r="G652" s="8"/>
    </row>
    <row r="653">
      <c r="A653" s="4">
        <v>43660.14106940972</v>
      </c>
      <c r="B653" s="5">
        <v>43660.4327012152</v>
      </c>
      <c r="C653" s="6">
        <v>1.027</v>
      </c>
      <c r="D653" s="6">
        <v>73.0</v>
      </c>
      <c r="E653" s="7" t="s">
        <v>7</v>
      </c>
      <c r="F653" s="7" t="s">
        <v>8</v>
      </c>
      <c r="G653" s="8"/>
    </row>
    <row r="654">
      <c r="A654" s="4">
        <v>43660.15148939815</v>
      </c>
      <c r="B654" s="5">
        <v>43660.4431216319</v>
      </c>
      <c r="C654" s="6">
        <v>1.024</v>
      </c>
      <c r="D654" s="6">
        <v>73.0</v>
      </c>
      <c r="E654" s="7" t="s">
        <v>7</v>
      </c>
      <c r="F654" s="7" t="s">
        <v>8</v>
      </c>
      <c r="G654" s="8"/>
    </row>
    <row r="655">
      <c r="A655" s="4">
        <v>43660.161913449076</v>
      </c>
      <c r="B655" s="5">
        <v>43660.4535424652</v>
      </c>
      <c r="C655" s="6">
        <v>1.027</v>
      </c>
      <c r="D655" s="6">
        <v>73.0</v>
      </c>
      <c r="E655" s="7" t="s">
        <v>7</v>
      </c>
      <c r="F655" s="7" t="s">
        <v>8</v>
      </c>
      <c r="G655" s="8"/>
    </row>
    <row r="656">
      <c r="A656" s="4">
        <v>43660.17232657407</v>
      </c>
      <c r="B656" s="5">
        <v>43660.4639650347</v>
      </c>
      <c r="C656" s="6">
        <v>1.025</v>
      </c>
      <c r="D656" s="6">
        <v>73.0</v>
      </c>
      <c r="E656" s="7" t="s">
        <v>7</v>
      </c>
      <c r="F656" s="7" t="s">
        <v>8</v>
      </c>
      <c r="G656" s="8"/>
    </row>
    <row r="657">
      <c r="A657" s="4">
        <v>43660.182748657404</v>
      </c>
      <c r="B657" s="5">
        <v>43660.4743882523</v>
      </c>
      <c r="C657" s="6">
        <v>1.027</v>
      </c>
      <c r="D657" s="6">
        <v>73.0</v>
      </c>
      <c r="E657" s="7" t="s">
        <v>7</v>
      </c>
      <c r="F657" s="7" t="s">
        <v>8</v>
      </c>
      <c r="G657" s="8"/>
    </row>
    <row r="658">
      <c r="A658" s="4">
        <v>43660.193213645834</v>
      </c>
      <c r="B658" s="5">
        <v>43660.484831493</v>
      </c>
      <c r="C658" s="6">
        <v>1.025</v>
      </c>
      <c r="D658" s="6">
        <v>73.0</v>
      </c>
      <c r="E658" s="7" t="s">
        <v>7</v>
      </c>
      <c r="F658" s="7" t="s">
        <v>8</v>
      </c>
      <c r="G658" s="8"/>
    </row>
    <row r="659">
      <c r="A659" s="4">
        <v>43660.20363554398</v>
      </c>
      <c r="B659" s="5">
        <v>43660.495264155</v>
      </c>
      <c r="C659" s="6">
        <v>1.025</v>
      </c>
      <c r="D659" s="6">
        <v>73.0</v>
      </c>
      <c r="E659" s="7" t="s">
        <v>7</v>
      </c>
      <c r="F659" s="7" t="s">
        <v>8</v>
      </c>
      <c r="G659" s="8"/>
    </row>
    <row r="660">
      <c r="A660" s="4">
        <v>43660.214063391206</v>
      </c>
      <c r="B660" s="5">
        <v>43660.5056953935</v>
      </c>
      <c r="C660" s="6">
        <v>1.026</v>
      </c>
      <c r="D660" s="6">
        <v>73.0</v>
      </c>
      <c r="E660" s="7" t="s">
        <v>7</v>
      </c>
      <c r="F660" s="7" t="s">
        <v>8</v>
      </c>
      <c r="G660" s="8"/>
    </row>
    <row r="661">
      <c r="A661" s="4">
        <v>43660.22448146991</v>
      </c>
      <c r="B661" s="5">
        <v>43660.5161184953</v>
      </c>
      <c r="C661" s="6">
        <v>1.029</v>
      </c>
      <c r="D661" s="6">
        <v>73.0</v>
      </c>
      <c r="E661" s="7" t="s">
        <v>7</v>
      </c>
      <c r="F661" s="7" t="s">
        <v>8</v>
      </c>
      <c r="G661" s="8"/>
    </row>
    <row r="662">
      <c r="A662" s="4">
        <v>43660.23490239584</v>
      </c>
      <c r="B662" s="5">
        <v>43660.5265390625</v>
      </c>
      <c r="C662" s="6">
        <v>1.024</v>
      </c>
      <c r="D662" s="6">
        <v>73.0</v>
      </c>
      <c r="E662" s="7" t="s">
        <v>7</v>
      </c>
      <c r="F662" s="7" t="s">
        <v>8</v>
      </c>
      <c r="G662" s="8"/>
    </row>
    <row r="663">
      <c r="A663" s="4">
        <v>43660.24532256945</v>
      </c>
      <c r="B663" s="5">
        <v>43660.5369600463</v>
      </c>
      <c r="C663" s="6">
        <v>1.024</v>
      </c>
      <c r="D663" s="6">
        <v>73.0</v>
      </c>
      <c r="E663" s="7" t="s">
        <v>7</v>
      </c>
      <c r="F663" s="7" t="s">
        <v>8</v>
      </c>
      <c r="G663" s="8"/>
    </row>
    <row r="664">
      <c r="A664" s="4">
        <v>43660.255767870374</v>
      </c>
      <c r="B664" s="5">
        <v>43660.5473921527</v>
      </c>
      <c r="C664" s="6">
        <v>1.024</v>
      </c>
      <c r="D664" s="6">
        <v>73.0</v>
      </c>
      <c r="E664" s="7" t="s">
        <v>7</v>
      </c>
      <c r="F664" s="7" t="s">
        <v>8</v>
      </c>
      <c r="G664" s="8"/>
    </row>
    <row r="665">
      <c r="A665" s="4">
        <v>43660.26617931713</v>
      </c>
      <c r="B665" s="5">
        <v>43660.5578140162</v>
      </c>
      <c r="C665" s="6">
        <v>1.026</v>
      </c>
      <c r="D665" s="6">
        <v>73.0</v>
      </c>
      <c r="E665" s="7" t="s">
        <v>7</v>
      </c>
      <c r="F665" s="7" t="s">
        <v>8</v>
      </c>
      <c r="G665" s="8"/>
    </row>
    <row r="666">
      <c r="A666" s="4">
        <v>43660.27664225694</v>
      </c>
      <c r="B666" s="5">
        <v>43660.5682710763</v>
      </c>
      <c r="C666" s="6">
        <v>1.025</v>
      </c>
      <c r="D666" s="6">
        <v>73.0</v>
      </c>
      <c r="E666" s="7" t="s">
        <v>7</v>
      </c>
      <c r="F666" s="7" t="s">
        <v>8</v>
      </c>
      <c r="G666" s="8"/>
    </row>
    <row r="667">
      <c r="A667" s="4">
        <v>43660.28704978009</v>
      </c>
      <c r="B667" s="5">
        <v>43660.5786915509</v>
      </c>
      <c r="C667" s="6">
        <v>1.027</v>
      </c>
      <c r="D667" s="6">
        <v>73.0</v>
      </c>
      <c r="E667" s="7" t="s">
        <v>7</v>
      </c>
      <c r="F667" s="7" t="s">
        <v>8</v>
      </c>
      <c r="G667" s="8"/>
    </row>
    <row r="668">
      <c r="A668" s="4">
        <v>43660.29751469908</v>
      </c>
      <c r="B668" s="5">
        <v>43660.5891474884</v>
      </c>
      <c r="C668" s="6">
        <v>1.024</v>
      </c>
      <c r="D668" s="6">
        <v>73.0</v>
      </c>
      <c r="E668" s="7" t="s">
        <v>7</v>
      </c>
      <c r="F668" s="7" t="s">
        <v>8</v>
      </c>
      <c r="G668" s="8"/>
    </row>
    <row r="669">
      <c r="A669" s="4">
        <v>43660.3079477662</v>
      </c>
      <c r="B669" s="5">
        <v>43660.5995820601</v>
      </c>
      <c r="C669" s="6">
        <v>1.023</v>
      </c>
      <c r="D669" s="6">
        <v>73.0</v>
      </c>
      <c r="E669" s="7" t="s">
        <v>7</v>
      </c>
      <c r="F669" s="7" t="s">
        <v>8</v>
      </c>
      <c r="G669" s="8"/>
    </row>
    <row r="670">
      <c r="A670" s="4">
        <v>43660.31842497685</v>
      </c>
      <c r="B670" s="5">
        <v>43660.6100033796</v>
      </c>
      <c r="C670" s="6">
        <v>1.027</v>
      </c>
      <c r="D670" s="6">
        <v>74.0</v>
      </c>
      <c r="E670" s="7" t="s">
        <v>7</v>
      </c>
      <c r="F670" s="7" t="s">
        <v>8</v>
      </c>
      <c r="G670" s="8"/>
    </row>
    <row r="671">
      <c r="A671" s="4">
        <v>43660.328806481484</v>
      </c>
      <c r="B671" s="5">
        <v>43660.6204367708</v>
      </c>
      <c r="C671" s="6">
        <v>1.027</v>
      </c>
      <c r="D671" s="6">
        <v>73.0</v>
      </c>
      <c r="E671" s="7" t="s">
        <v>7</v>
      </c>
      <c r="F671" s="7" t="s">
        <v>8</v>
      </c>
      <c r="G671" s="8"/>
    </row>
    <row r="672">
      <c r="A672" s="4">
        <v>43660.33922112269</v>
      </c>
      <c r="B672" s="5">
        <v>43660.6308573842</v>
      </c>
      <c r="C672" s="6">
        <v>1.025</v>
      </c>
      <c r="D672" s="6">
        <v>73.0</v>
      </c>
      <c r="E672" s="7" t="s">
        <v>7</v>
      </c>
      <c r="F672" s="7" t="s">
        <v>8</v>
      </c>
      <c r="G672" s="8"/>
    </row>
    <row r="673">
      <c r="A673" s="4">
        <v>43660.349673275465</v>
      </c>
      <c r="B673" s="5">
        <v>43660.6413129629</v>
      </c>
      <c r="C673" s="6">
        <v>1.026</v>
      </c>
      <c r="D673" s="6">
        <v>74.0</v>
      </c>
      <c r="E673" s="7" t="s">
        <v>7</v>
      </c>
      <c r="F673" s="7" t="s">
        <v>8</v>
      </c>
      <c r="G673" s="8"/>
    </row>
    <row r="674">
      <c r="A674" s="4">
        <v>43660.36009864583</v>
      </c>
      <c r="B674" s="5">
        <v>43660.6517350115</v>
      </c>
      <c r="C674" s="6">
        <v>1.026</v>
      </c>
      <c r="D674" s="6">
        <v>73.0</v>
      </c>
      <c r="E674" s="7" t="s">
        <v>7</v>
      </c>
      <c r="F674" s="7" t="s">
        <v>8</v>
      </c>
      <c r="G674" s="8"/>
    </row>
    <row r="675">
      <c r="A675" s="4">
        <v>43660.37053140046</v>
      </c>
      <c r="B675" s="5">
        <v>43660.662168368</v>
      </c>
      <c r="C675" s="6">
        <v>1.028</v>
      </c>
      <c r="D675" s="6">
        <v>73.0</v>
      </c>
      <c r="E675" s="7" t="s">
        <v>7</v>
      </c>
      <c r="F675" s="7" t="s">
        <v>8</v>
      </c>
      <c r="G675" s="8"/>
    </row>
    <row r="676">
      <c r="A676" s="4">
        <v>43660.380956574074</v>
      </c>
      <c r="B676" s="5">
        <v>43660.6725895254</v>
      </c>
      <c r="C676" s="6">
        <v>1.024</v>
      </c>
      <c r="D676" s="6">
        <v>73.0</v>
      </c>
      <c r="E676" s="7" t="s">
        <v>7</v>
      </c>
      <c r="F676" s="7" t="s">
        <v>8</v>
      </c>
      <c r="G676" s="8"/>
    </row>
    <row r="677">
      <c r="A677" s="4">
        <v>43660.3913730787</v>
      </c>
      <c r="B677" s="5">
        <v>43660.6830115856</v>
      </c>
      <c r="C677" s="6">
        <v>1.026</v>
      </c>
      <c r="D677" s="6">
        <v>73.0</v>
      </c>
      <c r="E677" s="7" t="s">
        <v>7</v>
      </c>
      <c r="F677" s="7" t="s">
        <v>8</v>
      </c>
      <c r="G677" s="8"/>
    </row>
    <row r="678">
      <c r="A678" s="4">
        <v>43660.401836296296</v>
      </c>
      <c r="B678" s="5">
        <v>43660.6934684722</v>
      </c>
      <c r="C678" s="6">
        <v>1.021</v>
      </c>
      <c r="D678" s="6">
        <v>73.0</v>
      </c>
      <c r="E678" s="7" t="s">
        <v>7</v>
      </c>
      <c r="F678" s="7" t="s">
        <v>8</v>
      </c>
      <c r="G678" s="8"/>
    </row>
    <row r="679">
      <c r="A679" s="4">
        <v>43660.41226896991</v>
      </c>
      <c r="B679" s="5">
        <v>43660.7039005671</v>
      </c>
      <c r="C679" s="6">
        <v>1.025</v>
      </c>
      <c r="D679" s="6">
        <v>74.0</v>
      </c>
      <c r="E679" s="7" t="s">
        <v>7</v>
      </c>
      <c r="F679" s="7" t="s">
        <v>8</v>
      </c>
      <c r="G679" s="8"/>
    </row>
    <row r="680">
      <c r="A680" s="4">
        <v>43660.42268746528</v>
      </c>
      <c r="B680" s="5">
        <v>43660.7143211111</v>
      </c>
      <c r="C680" s="6">
        <v>1.026</v>
      </c>
      <c r="D680" s="6">
        <v>73.0</v>
      </c>
      <c r="E680" s="7" t="s">
        <v>7</v>
      </c>
      <c r="F680" s="7" t="s">
        <v>8</v>
      </c>
      <c r="G680" s="8"/>
    </row>
    <row r="681">
      <c r="A681" s="4">
        <v>43660.43313152778</v>
      </c>
      <c r="B681" s="5">
        <v>43660.7247679976</v>
      </c>
      <c r="C681" s="6">
        <v>1.023</v>
      </c>
      <c r="D681" s="6">
        <v>73.0</v>
      </c>
      <c r="E681" s="7" t="s">
        <v>7</v>
      </c>
      <c r="F681" s="7" t="s">
        <v>8</v>
      </c>
      <c r="G681" s="8"/>
    </row>
    <row r="682">
      <c r="A682" s="4">
        <v>43660.44357532407</v>
      </c>
      <c r="B682" s="5">
        <v>43660.735213368</v>
      </c>
      <c r="C682" s="6">
        <v>1.023</v>
      </c>
      <c r="D682" s="6">
        <v>73.0</v>
      </c>
      <c r="E682" s="7" t="s">
        <v>7</v>
      </c>
      <c r="F682" s="7" t="s">
        <v>8</v>
      </c>
      <c r="G682" s="8"/>
    </row>
    <row r="683">
      <c r="A683" s="4">
        <v>43660.45401008102</v>
      </c>
      <c r="B683" s="5">
        <v>43660.745646574</v>
      </c>
      <c r="C683" s="6">
        <v>1.022</v>
      </c>
      <c r="D683" s="6">
        <v>73.0</v>
      </c>
      <c r="E683" s="7" t="s">
        <v>7</v>
      </c>
      <c r="F683" s="7" t="s">
        <v>8</v>
      </c>
      <c r="G683" s="8"/>
    </row>
    <row r="684">
      <c r="A684" s="4">
        <v>43660.4644308912</v>
      </c>
      <c r="B684" s="5">
        <v>43660.7560681597</v>
      </c>
      <c r="C684" s="6">
        <v>1.023</v>
      </c>
      <c r="D684" s="6">
        <v>73.0</v>
      </c>
      <c r="E684" s="7" t="s">
        <v>7</v>
      </c>
      <c r="F684" s="7" t="s">
        <v>8</v>
      </c>
      <c r="G684" s="8"/>
    </row>
    <row r="685">
      <c r="A685" s="4">
        <v>43660.50578449074</v>
      </c>
      <c r="B685" s="5">
        <v>43660.7974168518</v>
      </c>
      <c r="C685" s="6">
        <v>1.023</v>
      </c>
      <c r="D685" s="6">
        <v>73.0</v>
      </c>
      <c r="E685" s="7" t="s">
        <v>7</v>
      </c>
      <c r="F685" s="7" t="s">
        <v>8</v>
      </c>
      <c r="G685" s="8"/>
    </row>
    <row r="686">
      <c r="A686" s="4">
        <v>43660.51994189815</v>
      </c>
      <c r="B686" s="5">
        <v>43660.8115725463</v>
      </c>
      <c r="C686" s="6">
        <v>1.021</v>
      </c>
      <c r="D686" s="6">
        <v>73.0</v>
      </c>
      <c r="E686" s="7" t="s">
        <v>7</v>
      </c>
      <c r="F686" s="7" t="s">
        <v>8</v>
      </c>
      <c r="G686" s="8"/>
    </row>
    <row r="687">
      <c r="A687" s="4">
        <v>43660.53125306713</v>
      </c>
      <c r="B687" s="5">
        <v>43660.8228887615</v>
      </c>
      <c r="C687" s="6">
        <v>1.024</v>
      </c>
      <c r="D687" s="6">
        <v>73.0</v>
      </c>
      <c r="E687" s="7" t="s">
        <v>7</v>
      </c>
      <c r="F687" s="7" t="s">
        <v>8</v>
      </c>
      <c r="G687" s="8"/>
    </row>
    <row r="688">
      <c r="A688" s="4">
        <v>43660.54187256945</v>
      </c>
      <c r="B688" s="5">
        <v>43660.8335070833</v>
      </c>
      <c r="C688" s="6">
        <v>1.024</v>
      </c>
      <c r="D688" s="6">
        <v>74.0</v>
      </c>
      <c r="E688" s="7" t="s">
        <v>7</v>
      </c>
      <c r="F688" s="7" t="s">
        <v>8</v>
      </c>
      <c r="G688" s="8"/>
    </row>
    <row r="689">
      <c r="A689" s="4">
        <v>43660.55340912037</v>
      </c>
      <c r="B689" s="5">
        <v>43660.8450438194</v>
      </c>
      <c r="C689" s="6">
        <v>1.022</v>
      </c>
      <c r="D689" s="6">
        <v>74.0</v>
      </c>
      <c r="E689" s="7" t="s">
        <v>7</v>
      </c>
      <c r="F689" s="7" t="s">
        <v>8</v>
      </c>
      <c r="G689" s="8"/>
    </row>
    <row r="690">
      <c r="A690" s="4">
        <v>43660.56847932871</v>
      </c>
      <c r="B690" s="5">
        <v>43660.8601151504</v>
      </c>
      <c r="C690" s="6">
        <v>1.019</v>
      </c>
      <c r="D690" s="6">
        <v>73.0</v>
      </c>
      <c r="E690" s="7" t="s">
        <v>7</v>
      </c>
      <c r="F690" s="7" t="s">
        <v>8</v>
      </c>
      <c r="G690" s="8"/>
    </row>
    <row r="691">
      <c r="A691" s="4">
        <v>43660.60471515046</v>
      </c>
      <c r="B691" s="5">
        <v>43660.89634478</v>
      </c>
      <c r="C691" s="6">
        <v>1.023</v>
      </c>
      <c r="D691" s="6">
        <v>73.0</v>
      </c>
      <c r="E691" s="7" t="s">
        <v>7</v>
      </c>
      <c r="F691" s="7" t="s">
        <v>8</v>
      </c>
      <c r="G691" s="8"/>
    </row>
    <row r="692">
      <c r="A692" s="4">
        <v>43660.615200636574</v>
      </c>
      <c r="B692" s="5">
        <v>43660.9068372916</v>
      </c>
      <c r="C692" s="6">
        <v>1.021</v>
      </c>
      <c r="D692" s="6">
        <v>74.0</v>
      </c>
      <c r="E692" s="7" t="s">
        <v>7</v>
      </c>
      <c r="F692" s="7" t="s">
        <v>8</v>
      </c>
      <c r="G692" s="8"/>
    </row>
    <row r="693">
      <c r="A693" s="4">
        <v>43660.625642997686</v>
      </c>
      <c r="B693" s="5">
        <v>43660.9172691898</v>
      </c>
      <c r="C693" s="6">
        <v>1.021</v>
      </c>
      <c r="D693" s="6">
        <v>74.0</v>
      </c>
      <c r="E693" s="7" t="s">
        <v>7</v>
      </c>
      <c r="F693" s="7" t="s">
        <v>8</v>
      </c>
      <c r="G693" s="8"/>
    </row>
    <row r="694">
      <c r="A694" s="4">
        <v>43660.636091782406</v>
      </c>
      <c r="B694" s="5">
        <v>43660.9277242361</v>
      </c>
      <c r="C694" s="6">
        <v>1.024</v>
      </c>
      <c r="D694" s="6">
        <v>73.0</v>
      </c>
      <c r="E694" s="7" t="s">
        <v>7</v>
      </c>
      <c r="F694" s="7" t="s">
        <v>8</v>
      </c>
      <c r="G694" s="8"/>
    </row>
    <row r="695">
      <c r="A695" s="4">
        <v>43660.64652711806</v>
      </c>
      <c r="B695" s="5">
        <v>43660.938145787</v>
      </c>
      <c r="C695" s="6">
        <v>1.018</v>
      </c>
      <c r="D695" s="6">
        <v>74.0</v>
      </c>
      <c r="E695" s="7" t="s">
        <v>7</v>
      </c>
      <c r="F695" s="7" t="s">
        <v>8</v>
      </c>
      <c r="G695" s="8"/>
    </row>
    <row r="696">
      <c r="A696" s="4">
        <v>43660.65694759259</v>
      </c>
      <c r="B696" s="5">
        <v>43660.9485786921</v>
      </c>
      <c r="C696" s="6">
        <v>1.022</v>
      </c>
      <c r="D696" s="6">
        <v>74.0</v>
      </c>
      <c r="E696" s="7" t="s">
        <v>7</v>
      </c>
      <c r="F696" s="7" t="s">
        <v>8</v>
      </c>
      <c r="G696" s="8"/>
    </row>
    <row r="697">
      <c r="A697" s="4">
        <v>43660.6673803125</v>
      </c>
      <c r="B697" s="5">
        <v>43660.9590107638</v>
      </c>
      <c r="C697" s="6">
        <v>1.021</v>
      </c>
      <c r="D697" s="6">
        <v>74.0</v>
      </c>
      <c r="E697" s="7" t="s">
        <v>7</v>
      </c>
      <c r="F697" s="7" t="s">
        <v>8</v>
      </c>
      <c r="G697" s="8"/>
    </row>
    <row r="698">
      <c r="A698" s="4">
        <v>43660.67780127315</v>
      </c>
      <c r="B698" s="5">
        <v>43660.9694321875</v>
      </c>
      <c r="C698" s="6">
        <v>1.023</v>
      </c>
      <c r="D698" s="6">
        <v>73.0</v>
      </c>
      <c r="E698" s="7" t="s">
        <v>7</v>
      </c>
      <c r="F698" s="7" t="s">
        <v>8</v>
      </c>
      <c r="G698" s="8"/>
    </row>
    <row r="699">
      <c r="A699" s="4">
        <v>43660.68821908565</v>
      </c>
      <c r="B699" s="5">
        <v>43660.9798531828</v>
      </c>
      <c r="C699" s="6">
        <v>1.018</v>
      </c>
      <c r="D699" s="6">
        <v>73.0</v>
      </c>
      <c r="E699" s="7" t="s">
        <v>7</v>
      </c>
      <c r="F699" s="7" t="s">
        <v>8</v>
      </c>
      <c r="G699" s="8"/>
    </row>
    <row r="700">
      <c r="A700" s="4">
        <v>43660.69866681713</v>
      </c>
      <c r="B700" s="5">
        <v>43660.9902978125</v>
      </c>
      <c r="C700" s="6">
        <v>1.02</v>
      </c>
      <c r="D700" s="6">
        <v>73.0</v>
      </c>
      <c r="E700" s="7" t="s">
        <v>7</v>
      </c>
      <c r="F700" s="7" t="s">
        <v>8</v>
      </c>
      <c r="G700" s="8"/>
    </row>
    <row r="701">
      <c r="A701" s="4">
        <v>43660.709083587964</v>
      </c>
      <c r="B701" s="5">
        <v>43661.0007202546</v>
      </c>
      <c r="C701" s="6">
        <v>1.023</v>
      </c>
      <c r="D701" s="6">
        <v>74.0</v>
      </c>
      <c r="E701" s="7" t="s">
        <v>7</v>
      </c>
      <c r="F701" s="7" t="s">
        <v>8</v>
      </c>
      <c r="G701" s="8"/>
    </row>
    <row r="702">
      <c r="A702" s="4">
        <v>43660.71954869213</v>
      </c>
      <c r="B702" s="5">
        <v>43661.0111760416</v>
      </c>
      <c r="C702" s="6">
        <v>1.019</v>
      </c>
      <c r="D702" s="6">
        <v>73.0</v>
      </c>
      <c r="E702" s="7" t="s">
        <v>7</v>
      </c>
      <c r="F702" s="7" t="s">
        <v>8</v>
      </c>
      <c r="G702" s="8"/>
    </row>
    <row r="703">
      <c r="A703" s="4">
        <v>43660.72997760416</v>
      </c>
      <c r="B703" s="5">
        <v>43661.0216092476</v>
      </c>
      <c r="C703" s="6">
        <v>1.018</v>
      </c>
      <c r="D703" s="6">
        <v>74.0</v>
      </c>
      <c r="E703" s="7" t="s">
        <v>7</v>
      </c>
      <c r="F703" s="7" t="s">
        <v>8</v>
      </c>
      <c r="G703" s="8"/>
    </row>
    <row r="704">
      <c r="A704" s="4">
        <v>43660.74041827546</v>
      </c>
      <c r="B704" s="5">
        <v>43661.0320414583</v>
      </c>
      <c r="C704" s="6">
        <v>1.016</v>
      </c>
      <c r="D704" s="6">
        <v>73.0</v>
      </c>
      <c r="E704" s="7" t="s">
        <v>7</v>
      </c>
      <c r="F704" s="7" t="s">
        <v>8</v>
      </c>
      <c r="G704" s="8"/>
    </row>
    <row r="705">
      <c r="A705" s="4">
        <v>43660.750848564814</v>
      </c>
      <c r="B705" s="5">
        <v>43661.0424754513</v>
      </c>
      <c r="C705" s="6">
        <v>1.018</v>
      </c>
      <c r="D705" s="6">
        <v>74.0</v>
      </c>
      <c r="E705" s="7" t="s">
        <v>7</v>
      </c>
      <c r="F705" s="7" t="s">
        <v>8</v>
      </c>
      <c r="G705" s="8"/>
    </row>
    <row r="706">
      <c r="A706" s="4">
        <v>43660.761277314814</v>
      </c>
      <c r="B706" s="5">
        <v>43661.052909618</v>
      </c>
      <c r="C706" s="6">
        <v>1.02</v>
      </c>
      <c r="D706" s="6">
        <v>73.0</v>
      </c>
      <c r="E706" s="7" t="s">
        <v>7</v>
      </c>
      <c r="F706" s="7" t="s">
        <v>8</v>
      </c>
      <c r="G706" s="8"/>
    </row>
    <row r="707">
      <c r="A707" s="4">
        <v>43660.771728657404</v>
      </c>
      <c r="B707" s="5">
        <v>43661.0633666203</v>
      </c>
      <c r="C707" s="6">
        <v>1.019</v>
      </c>
      <c r="D707" s="6">
        <v>74.0</v>
      </c>
      <c r="E707" s="7" t="s">
        <v>7</v>
      </c>
      <c r="F707" s="7" t="s">
        <v>8</v>
      </c>
      <c r="G707" s="8"/>
    </row>
    <row r="708">
      <c r="A708" s="4">
        <v>43660.782161655094</v>
      </c>
      <c r="B708" s="5">
        <v>43661.0737990162</v>
      </c>
      <c r="C708" s="6">
        <v>1.016</v>
      </c>
      <c r="D708" s="6">
        <v>74.0</v>
      </c>
      <c r="E708" s="7" t="s">
        <v>7</v>
      </c>
      <c r="F708" s="7" t="s">
        <v>8</v>
      </c>
      <c r="G708" s="8"/>
    </row>
    <row r="709">
      <c r="A709" s="4">
        <v>43660.79262168982</v>
      </c>
      <c r="B709" s="5">
        <v>43661.084254537</v>
      </c>
      <c r="C709" s="6">
        <v>1.016</v>
      </c>
      <c r="D709" s="6">
        <v>74.0</v>
      </c>
      <c r="E709" s="7" t="s">
        <v>7</v>
      </c>
      <c r="F709" s="7" t="s">
        <v>8</v>
      </c>
      <c r="G709" s="8"/>
    </row>
    <row r="710">
      <c r="A710" s="4">
        <v>43660.803055254626</v>
      </c>
      <c r="B710" s="5">
        <v>43661.0946874074</v>
      </c>
      <c r="C710" s="6">
        <v>1.017</v>
      </c>
      <c r="D710" s="6">
        <v>74.0</v>
      </c>
      <c r="E710" s="7" t="s">
        <v>7</v>
      </c>
      <c r="F710" s="7" t="s">
        <v>8</v>
      </c>
      <c r="G710" s="8"/>
    </row>
    <row r="711">
      <c r="A711" s="4">
        <v>43660.81354027778</v>
      </c>
      <c r="B711" s="5">
        <v>43661.1051087615</v>
      </c>
      <c r="C711" s="6">
        <v>1.021</v>
      </c>
      <c r="D711" s="6">
        <v>73.0</v>
      </c>
      <c r="E711" s="7" t="s">
        <v>7</v>
      </c>
      <c r="F711" s="7" t="s">
        <v>8</v>
      </c>
      <c r="G711" s="8"/>
    </row>
    <row r="712">
      <c r="A712" s="4">
        <v>43660.82390710648</v>
      </c>
      <c r="B712" s="5">
        <v>43661.115530081</v>
      </c>
      <c r="C712" s="6">
        <v>1.021</v>
      </c>
      <c r="D712" s="6">
        <v>74.0</v>
      </c>
      <c r="E712" s="7" t="s">
        <v>7</v>
      </c>
      <c r="F712" s="7" t="s">
        <v>8</v>
      </c>
      <c r="G712" s="8"/>
    </row>
    <row r="713">
      <c r="A713" s="4">
        <v>43660.834330046295</v>
      </c>
      <c r="B713" s="5">
        <v>43661.1259639351</v>
      </c>
      <c r="C713" s="6">
        <v>1.022</v>
      </c>
      <c r="D713" s="6">
        <v>74.0</v>
      </c>
      <c r="E713" s="7" t="s">
        <v>7</v>
      </c>
      <c r="F713" s="7" t="s">
        <v>8</v>
      </c>
      <c r="G713" s="8"/>
    </row>
    <row r="714">
      <c r="A714" s="4">
        <v>43660.844803009255</v>
      </c>
      <c r="B714" s="5">
        <v>43661.1363870949</v>
      </c>
      <c r="C714" s="6">
        <v>1.022</v>
      </c>
      <c r="D714" s="6">
        <v>74.0</v>
      </c>
      <c r="E714" s="7" t="s">
        <v>7</v>
      </c>
      <c r="F714" s="7" t="s">
        <v>8</v>
      </c>
      <c r="G714" s="8"/>
    </row>
    <row r="715">
      <c r="A715" s="4">
        <v>43660.8551687963</v>
      </c>
      <c r="B715" s="5">
        <v>43661.1468075347</v>
      </c>
      <c r="C715" s="6">
        <v>1.022</v>
      </c>
      <c r="D715" s="6">
        <v>74.0</v>
      </c>
      <c r="E715" s="7" t="s">
        <v>7</v>
      </c>
      <c r="F715" s="7" t="s">
        <v>8</v>
      </c>
      <c r="G715" s="8"/>
    </row>
    <row r="716">
      <c r="A716" s="4">
        <v>43660.86565466435</v>
      </c>
      <c r="B716" s="5">
        <v>43661.1572275578</v>
      </c>
      <c r="C716" s="6">
        <v>1.017</v>
      </c>
      <c r="D716" s="6">
        <v>74.0</v>
      </c>
      <c r="E716" s="7" t="s">
        <v>7</v>
      </c>
      <c r="F716" s="7" t="s">
        <v>8</v>
      </c>
      <c r="G716" s="8"/>
    </row>
    <row r="717">
      <c r="A717" s="4">
        <v>43660.87602207176</v>
      </c>
      <c r="B717" s="5">
        <v>43661.1676488425</v>
      </c>
      <c r="C717" s="6">
        <v>1.019</v>
      </c>
      <c r="D717" s="6">
        <v>74.0</v>
      </c>
      <c r="E717" s="7" t="s">
        <v>7</v>
      </c>
      <c r="F717" s="7" t="s">
        <v>8</v>
      </c>
      <c r="G717" s="8"/>
    </row>
    <row r="718">
      <c r="A718" s="4">
        <v>43660.88643565972</v>
      </c>
      <c r="B718" s="5">
        <v>43661.1780681713</v>
      </c>
      <c r="C718" s="6">
        <v>1.021</v>
      </c>
      <c r="D718" s="6">
        <v>74.0</v>
      </c>
      <c r="E718" s="7" t="s">
        <v>7</v>
      </c>
      <c r="F718" s="7" t="s">
        <v>8</v>
      </c>
      <c r="G718" s="8"/>
    </row>
    <row r="719">
      <c r="A719" s="4">
        <v>43660.89685466435</v>
      </c>
      <c r="B719" s="5">
        <v>43661.1884880671</v>
      </c>
      <c r="C719" s="6">
        <v>1.016</v>
      </c>
      <c r="D719" s="6">
        <v>74.0</v>
      </c>
      <c r="E719" s="7" t="s">
        <v>7</v>
      </c>
      <c r="F719" s="7" t="s">
        <v>8</v>
      </c>
      <c r="G719" s="8"/>
    </row>
    <row r="720">
      <c r="A720" s="4">
        <v>43660.90731042824</v>
      </c>
      <c r="B720" s="5">
        <v>43661.1989426273</v>
      </c>
      <c r="C720" s="6">
        <v>1.017</v>
      </c>
      <c r="D720" s="6">
        <v>74.0</v>
      </c>
      <c r="E720" s="7" t="s">
        <v>7</v>
      </c>
      <c r="F720" s="7" t="s">
        <v>8</v>
      </c>
      <c r="G720" s="8"/>
    </row>
    <row r="721">
      <c r="A721" s="4">
        <v>43660.91774422454</v>
      </c>
      <c r="B721" s="5">
        <v>43661.2093742361</v>
      </c>
      <c r="C721" s="6">
        <v>1.02</v>
      </c>
      <c r="D721" s="6">
        <v>74.0</v>
      </c>
      <c r="E721" s="7" t="s">
        <v>7</v>
      </c>
      <c r="F721" s="7" t="s">
        <v>8</v>
      </c>
      <c r="G721" s="8"/>
    </row>
    <row r="722">
      <c r="A722" s="4">
        <v>43660.92820546296</v>
      </c>
      <c r="B722" s="5">
        <v>43661.2198315625</v>
      </c>
      <c r="C722" s="6">
        <v>1.019</v>
      </c>
      <c r="D722" s="6">
        <v>74.0</v>
      </c>
      <c r="E722" s="7" t="s">
        <v>7</v>
      </c>
      <c r="F722" s="7" t="s">
        <v>8</v>
      </c>
      <c r="G722" s="8"/>
    </row>
    <row r="723">
      <c r="A723" s="4">
        <v>43660.93863097222</v>
      </c>
      <c r="B723" s="5">
        <v>43661.2302535069</v>
      </c>
      <c r="C723" s="6">
        <v>1.016</v>
      </c>
      <c r="D723" s="6">
        <v>74.0</v>
      </c>
      <c r="E723" s="7" t="s">
        <v>7</v>
      </c>
      <c r="F723" s="7" t="s">
        <v>8</v>
      </c>
      <c r="G723" s="8"/>
    </row>
    <row r="724">
      <c r="A724" s="4">
        <v>43660.94904559028</v>
      </c>
      <c r="B724" s="5">
        <v>43661.2406747685</v>
      </c>
      <c r="C724" s="6">
        <v>1.018</v>
      </c>
      <c r="D724" s="6">
        <v>74.0</v>
      </c>
      <c r="E724" s="7" t="s">
        <v>7</v>
      </c>
      <c r="F724" s="7" t="s">
        <v>8</v>
      </c>
      <c r="G724" s="8"/>
    </row>
    <row r="725">
      <c r="A725" s="4">
        <v>43660.959514675924</v>
      </c>
      <c r="B725" s="5">
        <v>43661.2510961805</v>
      </c>
      <c r="C725" s="6">
        <v>1.018</v>
      </c>
      <c r="D725" s="6">
        <v>74.0</v>
      </c>
      <c r="E725" s="7" t="s">
        <v>7</v>
      </c>
      <c r="F725" s="7" t="s">
        <v>8</v>
      </c>
      <c r="G725" s="8"/>
    </row>
    <row r="726">
      <c r="A726" s="4">
        <v>43660.969896712966</v>
      </c>
      <c r="B726" s="5">
        <v>43661.261518993</v>
      </c>
      <c r="C726" s="6">
        <v>1.016</v>
      </c>
      <c r="D726" s="6">
        <v>74.0</v>
      </c>
      <c r="E726" s="7" t="s">
        <v>7</v>
      </c>
      <c r="F726" s="7" t="s">
        <v>8</v>
      </c>
      <c r="G726" s="8"/>
    </row>
    <row r="727">
      <c r="A727" s="4">
        <v>43660.98031719908</v>
      </c>
      <c r="B727" s="5">
        <v>43661.2719414699</v>
      </c>
      <c r="C727" s="6">
        <v>1.019</v>
      </c>
      <c r="D727" s="6">
        <v>74.0</v>
      </c>
      <c r="E727" s="7" t="s">
        <v>7</v>
      </c>
      <c r="F727" s="7" t="s">
        <v>8</v>
      </c>
      <c r="G727" s="8"/>
    </row>
    <row r="728">
      <c r="A728" s="4">
        <v>43660.99075993056</v>
      </c>
      <c r="B728" s="5">
        <v>43661.2823860648</v>
      </c>
      <c r="C728" s="6">
        <v>1.018</v>
      </c>
      <c r="D728" s="6">
        <v>74.0</v>
      </c>
      <c r="E728" s="7" t="s">
        <v>7</v>
      </c>
      <c r="F728" s="7" t="s">
        <v>8</v>
      </c>
      <c r="G728" s="8"/>
    </row>
    <row r="729">
      <c r="A729" s="4">
        <v>43661.00118269676</v>
      </c>
      <c r="B729" s="5">
        <v>43661.2928068055</v>
      </c>
      <c r="C729" s="6">
        <v>1.014</v>
      </c>
      <c r="D729" s="6">
        <v>74.0</v>
      </c>
      <c r="E729" s="7" t="s">
        <v>7</v>
      </c>
      <c r="F729" s="7" t="s">
        <v>8</v>
      </c>
      <c r="G729" s="8"/>
    </row>
    <row r="730">
      <c r="A730" s="4">
        <v>43661.011596192126</v>
      </c>
      <c r="B730" s="5">
        <v>43661.3032283217</v>
      </c>
      <c r="C730" s="6">
        <v>1.015</v>
      </c>
      <c r="D730" s="6">
        <v>74.0</v>
      </c>
      <c r="E730" s="7" t="s">
        <v>7</v>
      </c>
      <c r="F730" s="7" t="s">
        <v>8</v>
      </c>
      <c r="G730" s="8"/>
    </row>
    <row r="731">
      <c r="A731" s="4">
        <v>43661.02203034722</v>
      </c>
      <c r="B731" s="5">
        <v>43661.3136618402</v>
      </c>
      <c r="C731" s="6">
        <v>1.015</v>
      </c>
      <c r="D731" s="6">
        <v>74.0</v>
      </c>
      <c r="E731" s="7" t="s">
        <v>7</v>
      </c>
      <c r="F731" s="7" t="s">
        <v>8</v>
      </c>
      <c r="G731" s="8"/>
    </row>
    <row r="732">
      <c r="A732" s="4">
        <v>43661.03244840278</v>
      </c>
      <c r="B732" s="5">
        <v>43661.3240830439</v>
      </c>
      <c r="C732" s="6">
        <v>1.014</v>
      </c>
      <c r="D732" s="6">
        <v>74.0</v>
      </c>
      <c r="E732" s="7" t="s">
        <v>7</v>
      </c>
      <c r="F732" s="7" t="s">
        <v>8</v>
      </c>
      <c r="G732" s="8"/>
    </row>
    <row r="733">
      <c r="A733" s="4">
        <v>43661.04286530093</v>
      </c>
      <c r="B733" s="5">
        <v>43661.3345046527</v>
      </c>
      <c r="C733" s="6">
        <v>1.02</v>
      </c>
      <c r="D733" s="6">
        <v>74.0</v>
      </c>
      <c r="E733" s="7" t="s">
        <v>7</v>
      </c>
      <c r="F733" s="7" t="s">
        <v>8</v>
      </c>
      <c r="G733" s="8"/>
    </row>
    <row r="734">
      <c r="A734" s="4">
        <v>43661.06127741898</v>
      </c>
      <c r="B734" s="5">
        <v>43661.352905706</v>
      </c>
      <c r="C734" s="6">
        <v>1.017</v>
      </c>
      <c r="D734" s="6">
        <v>74.0</v>
      </c>
      <c r="E734" s="7" t="s">
        <v>7</v>
      </c>
      <c r="F734" s="7" t="s">
        <v>8</v>
      </c>
      <c r="G734" s="8"/>
    </row>
    <row r="735">
      <c r="A735" s="4">
        <v>43661.0821218287</v>
      </c>
      <c r="B735" s="5">
        <v>43661.3737470601</v>
      </c>
      <c r="C735" s="6">
        <v>1.012</v>
      </c>
      <c r="D735" s="6">
        <v>74.0</v>
      </c>
      <c r="E735" s="7" t="s">
        <v>7</v>
      </c>
      <c r="F735" s="7" t="s">
        <v>8</v>
      </c>
      <c r="G735" s="8"/>
    </row>
    <row r="736">
      <c r="A736" s="4">
        <v>43661.17565599537</v>
      </c>
      <c r="B736" s="5">
        <v>43661.4672838773</v>
      </c>
      <c r="C736" s="6">
        <v>1.016</v>
      </c>
      <c r="D736" s="6">
        <v>74.0</v>
      </c>
      <c r="E736" s="7" t="s">
        <v>7</v>
      </c>
      <c r="F736" s="7" t="s">
        <v>8</v>
      </c>
      <c r="G736" s="8"/>
    </row>
    <row r="737">
      <c r="A737" s="4">
        <v>43661.19182578704</v>
      </c>
      <c r="B737" s="5">
        <v>43661.48346228</v>
      </c>
      <c r="C737" s="6">
        <v>1.016</v>
      </c>
      <c r="D737" s="6">
        <v>74.0</v>
      </c>
      <c r="E737" s="7" t="s">
        <v>7</v>
      </c>
      <c r="F737" s="7" t="s">
        <v>8</v>
      </c>
      <c r="G737" s="8"/>
    </row>
    <row r="738">
      <c r="A738" s="4">
        <v>43661.208120243056</v>
      </c>
      <c r="B738" s="5">
        <v>43661.4997450925</v>
      </c>
      <c r="C738" s="6">
        <v>1.015</v>
      </c>
      <c r="D738" s="6">
        <v>74.0</v>
      </c>
      <c r="E738" s="7" t="s">
        <v>7</v>
      </c>
      <c r="F738" s="7" t="s">
        <v>8</v>
      </c>
      <c r="G738" s="8"/>
    </row>
    <row r="739">
      <c r="A739" s="4">
        <v>43661.21863319444</v>
      </c>
      <c r="B739" s="5">
        <v>43661.5102123148</v>
      </c>
      <c r="C739" s="6">
        <v>1.014</v>
      </c>
      <c r="D739" s="6">
        <v>74.0</v>
      </c>
      <c r="E739" s="7" t="s">
        <v>7</v>
      </c>
      <c r="F739" s="7" t="s">
        <v>8</v>
      </c>
      <c r="G739" s="8"/>
    </row>
    <row r="740">
      <c r="A740" s="4">
        <v>43661.22907671296</v>
      </c>
      <c r="B740" s="5">
        <v>43661.520645625</v>
      </c>
      <c r="C740" s="6">
        <v>1.014</v>
      </c>
      <c r="D740" s="6">
        <v>74.0</v>
      </c>
      <c r="E740" s="7" t="s">
        <v>7</v>
      </c>
      <c r="F740" s="7" t="s">
        <v>8</v>
      </c>
      <c r="G740" s="8"/>
    </row>
    <row r="741">
      <c r="A741" s="4">
        <v>43661.23944090278</v>
      </c>
      <c r="B741" s="5">
        <v>43661.5310665625</v>
      </c>
      <c r="C741" s="6">
        <v>1.014</v>
      </c>
      <c r="D741" s="6">
        <v>74.0</v>
      </c>
      <c r="E741" s="7" t="s">
        <v>7</v>
      </c>
      <c r="F741" s="7" t="s">
        <v>8</v>
      </c>
      <c r="G741" s="8"/>
    </row>
    <row r="742">
      <c r="A742" s="4">
        <v>43661.24988021991</v>
      </c>
      <c r="B742" s="5">
        <v>43661.5415103125</v>
      </c>
      <c r="C742" s="6">
        <v>1.015</v>
      </c>
      <c r="D742" s="6">
        <v>74.0</v>
      </c>
      <c r="E742" s="7" t="s">
        <v>7</v>
      </c>
      <c r="F742" s="7" t="s">
        <v>8</v>
      </c>
      <c r="G742" s="8"/>
    </row>
    <row r="743">
      <c r="A743" s="4">
        <v>43661.26031547454</v>
      </c>
      <c r="B743" s="5">
        <v>43661.5519312152</v>
      </c>
      <c r="C743" s="6">
        <v>1.016</v>
      </c>
      <c r="D743" s="6">
        <v>74.0</v>
      </c>
      <c r="E743" s="7" t="s">
        <v>7</v>
      </c>
      <c r="F743" s="7" t="s">
        <v>8</v>
      </c>
      <c r="G743" s="8"/>
    </row>
    <row r="744">
      <c r="A744" s="4">
        <v>43661.27073188657</v>
      </c>
      <c r="B744" s="5">
        <v>43661.5623634606</v>
      </c>
      <c r="C744" s="6">
        <v>1.014</v>
      </c>
      <c r="D744" s="6">
        <v>74.0</v>
      </c>
      <c r="E744" s="7" t="s">
        <v>7</v>
      </c>
      <c r="F744" s="7" t="s">
        <v>8</v>
      </c>
      <c r="G744" s="8"/>
    </row>
    <row r="745">
      <c r="A745" s="4">
        <v>43661.281154247685</v>
      </c>
      <c r="B745" s="5">
        <v>43661.5727841435</v>
      </c>
      <c r="C745" s="6">
        <v>1.015</v>
      </c>
      <c r="D745" s="6">
        <v>74.0</v>
      </c>
      <c r="E745" s="7" t="s">
        <v>7</v>
      </c>
      <c r="F745" s="7" t="s">
        <v>8</v>
      </c>
      <c r="G745" s="8"/>
    </row>
    <row r="746">
      <c r="A746" s="4">
        <v>43661.2915672338</v>
      </c>
      <c r="B746" s="5">
        <v>43661.5832052083</v>
      </c>
      <c r="C746" s="6">
        <v>1.013</v>
      </c>
      <c r="D746" s="6">
        <v>74.0</v>
      </c>
      <c r="E746" s="7" t="s">
        <v>7</v>
      </c>
      <c r="F746" s="7" t="s">
        <v>8</v>
      </c>
      <c r="G746" s="8"/>
    </row>
    <row r="747">
      <c r="A747" s="4">
        <v>43661.30200405093</v>
      </c>
      <c r="B747" s="5">
        <v>43661.5936377662</v>
      </c>
      <c r="C747" s="6">
        <v>1.014</v>
      </c>
      <c r="D747" s="6">
        <v>74.0</v>
      </c>
      <c r="E747" s="7" t="s">
        <v>7</v>
      </c>
      <c r="F747" s="7" t="s">
        <v>8</v>
      </c>
      <c r="G747" s="8"/>
    </row>
    <row r="748">
      <c r="A748" s="4">
        <v>43661.312434050924</v>
      </c>
      <c r="B748" s="5">
        <v>43661.6040707523</v>
      </c>
      <c r="C748" s="6">
        <v>1.012</v>
      </c>
      <c r="D748" s="6">
        <v>74.0</v>
      </c>
      <c r="E748" s="7" t="s">
        <v>7</v>
      </c>
      <c r="F748" s="7" t="s">
        <v>8</v>
      </c>
      <c r="G748" s="8"/>
    </row>
    <row r="749">
      <c r="A749" s="4">
        <v>43661.322939907404</v>
      </c>
      <c r="B749" s="5">
        <v>43661.6145147106</v>
      </c>
      <c r="C749" s="6">
        <v>1.014</v>
      </c>
      <c r="D749" s="6">
        <v>74.0</v>
      </c>
      <c r="E749" s="7" t="s">
        <v>7</v>
      </c>
      <c r="F749" s="7" t="s">
        <v>8</v>
      </c>
      <c r="G749" s="8"/>
    </row>
    <row r="750">
      <c r="A750" s="4">
        <v>43661.33331111111</v>
      </c>
      <c r="B750" s="5">
        <v>43661.6249362152</v>
      </c>
      <c r="C750" s="6">
        <v>1.013</v>
      </c>
      <c r="D750" s="6">
        <v>74.0</v>
      </c>
      <c r="E750" s="7" t="s">
        <v>7</v>
      </c>
      <c r="F750" s="7" t="s">
        <v>8</v>
      </c>
      <c r="G750" s="8"/>
    </row>
    <row r="751">
      <c r="A751" s="4">
        <v>43661.34378922454</v>
      </c>
      <c r="B751" s="5">
        <v>43661.6353687037</v>
      </c>
      <c r="C751" s="6">
        <v>1.013</v>
      </c>
      <c r="D751" s="6">
        <v>74.0</v>
      </c>
      <c r="E751" s="7" t="s">
        <v>7</v>
      </c>
      <c r="F751" s="7" t="s">
        <v>8</v>
      </c>
      <c r="G751" s="8"/>
    </row>
    <row r="752">
      <c r="A752" s="4">
        <v>43661.354151990745</v>
      </c>
      <c r="B752" s="5">
        <v>43661.6457889236</v>
      </c>
      <c r="C752" s="6">
        <v>1.013</v>
      </c>
      <c r="D752" s="6">
        <v>74.0</v>
      </c>
      <c r="E752" s="7" t="s">
        <v>7</v>
      </c>
      <c r="F752" s="7" t="s">
        <v>8</v>
      </c>
      <c r="G752" s="8"/>
    </row>
    <row r="753">
      <c r="A753" s="4">
        <v>43661.3645787037</v>
      </c>
      <c r="B753" s="5">
        <v>43661.6562117013</v>
      </c>
      <c r="C753" s="6">
        <v>1.014</v>
      </c>
      <c r="D753" s="6">
        <v>74.0</v>
      </c>
      <c r="E753" s="7" t="s">
        <v>7</v>
      </c>
      <c r="F753" s="7" t="s">
        <v>8</v>
      </c>
      <c r="G753" s="8"/>
    </row>
    <row r="754">
      <c r="A754" s="4">
        <v>43661.37501873843</v>
      </c>
      <c r="B754" s="5">
        <v>43661.6666552199</v>
      </c>
      <c r="C754" s="6">
        <v>1.012</v>
      </c>
      <c r="D754" s="6">
        <v>74.0</v>
      </c>
      <c r="E754" s="7" t="s">
        <v>7</v>
      </c>
      <c r="F754" s="7" t="s">
        <v>8</v>
      </c>
      <c r="G754" s="8"/>
    </row>
    <row r="755">
      <c r="A755" s="4">
        <v>43661.40053532408</v>
      </c>
      <c r="B755" s="5">
        <v>43661.6921746064</v>
      </c>
      <c r="C755" s="6">
        <v>1.013</v>
      </c>
      <c r="D755" s="6">
        <v>74.0</v>
      </c>
      <c r="E755" s="7" t="s">
        <v>7</v>
      </c>
      <c r="F755" s="7" t="s">
        <v>8</v>
      </c>
      <c r="G755" s="8"/>
    </row>
    <row r="756">
      <c r="A756" s="4">
        <v>43661.435408310186</v>
      </c>
      <c r="B756" s="5">
        <v>43661.7270418518</v>
      </c>
      <c r="C756" s="6">
        <v>1.013</v>
      </c>
      <c r="D756" s="6">
        <v>74.0</v>
      </c>
      <c r="E756" s="7" t="s">
        <v>7</v>
      </c>
      <c r="F756" s="7" t="s">
        <v>8</v>
      </c>
      <c r="G756" s="8"/>
    </row>
    <row r="757">
      <c r="A757" s="4">
        <v>43661.447385590276</v>
      </c>
      <c r="B757" s="5">
        <v>43661.7390190277</v>
      </c>
      <c r="C757" s="6">
        <v>1.012</v>
      </c>
      <c r="D757" s="6">
        <v>73.0</v>
      </c>
      <c r="E757" s="7" t="s">
        <v>7</v>
      </c>
      <c r="F757" s="7" t="s">
        <v>8</v>
      </c>
      <c r="G757" s="8"/>
    </row>
    <row r="758">
      <c r="A758" s="4">
        <v>43661.462056585646</v>
      </c>
      <c r="B758" s="5">
        <v>43661.7536866666</v>
      </c>
      <c r="C758" s="6">
        <v>1.013</v>
      </c>
      <c r="D758" s="6">
        <v>74.0</v>
      </c>
      <c r="E758" s="7" t="s">
        <v>7</v>
      </c>
      <c r="F758" s="7" t="s">
        <v>8</v>
      </c>
      <c r="G758" s="8"/>
    </row>
    <row r="759">
      <c r="A759" s="4">
        <v>43661.47249856481</v>
      </c>
      <c r="B759" s="5">
        <v>43661.7641313194</v>
      </c>
      <c r="C759" s="6">
        <v>1.01</v>
      </c>
      <c r="D759" s="6">
        <v>74.0</v>
      </c>
      <c r="E759" s="7" t="s">
        <v>7</v>
      </c>
      <c r="F759" s="7" t="s">
        <v>8</v>
      </c>
      <c r="G759" s="8"/>
    </row>
    <row r="760">
      <c r="A760" s="4">
        <v>43661.48294120371</v>
      </c>
      <c r="B760" s="5">
        <v>43661.7745662037</v>
      </c>
      <c r="C760" s="6">
        <v>1.014</v>
      </c>
      <c r="D760" s="6">
        <v>74.0</v>
      </c>
      <c r="E760" s="7" t="s">
        <v>7</v>
      </c>
      <c r="F760" s="7" t="s">
        <v>8</v>
      </c>
      <c r="G760" s="8"/>
    </row>
    <row r="761">
      <c r="A761" s="4">
        <v>43661.51201436343</v>
      </c>
      <c r="B761" s="5">
        <v>43661.8036427314</v>
      </c>
      <c r="C761" s="6">
        <v>1.013</v>
      </c>
      <c r="D761" s="6">
        <v>73.0</v>
      </c>
      <c r="E761" s="7" t="s">
        <v>7</v>
      </c>
      <c r="F761" s="7" t="s">
        <v>8</v>
      </c>
      <c r="G761" s="8"/>
    </row>
    <row r="762">
      <c r="A762" s="4">
        <v>43661.52424560185</v>
      </c>
      <c r="B762" s="5">
        <v>43661.8158796296</v>
      </c>
      <c r="C762" s="6">
        <v>1.012</v>
      </c>
      <c r="D762" s="6">
        <v>73.0</v>
      </c>
      <c r="E762" s="7" t="s">
        <v>7</v>
      </c>
      <c r="F762" s="7" t="s">
        <v>8</v>
      </c>
      <c r="G762" s="8"/>
    </row>
    <row r="763">
      <c r="A763" s="4">
        <v>43661.54550284722</v>
      </c>
      <c r="B763" s="5">
        <v>43661.8371166087</v>
      </c>
      <c r="C763" s="6">
        <v>1.012</v>
      </c>
      <c r="D763" s="6">
        <v>74.0</v>
      </c>
      <c r="E763" s="7" t="s">
        <v>7</v>
      </c>
      <c r="F763" s="7" t="s">
        <v>8</v>
      </c>
      <c r="G763" s="8"/>
    </row>
    <row r="764">
      <c r="A764" s="4">
        <v>43661.55589998842</v>
      </c>
      <c r="B764" s="5">
        <v>43661.8475364583</v>
      </c>
      <c r="C764" s="6">
        <v>1.008</v>
      </c>
      <c r="D764" s="6">
        <v>73.0</v>
      </c>
      <c r="E764" s="7" t="s">
        <v>7</v>
      </c>
      <c r="F764" s="7" t="s">
        <v>8</v>
      </c>
      <c r="G764" s="8"/>
    </row>
    <row r="765">
      <c r="A765" s="4">
        <v>43661.56634841435</v>
      </c>
      <c r="B765" s="5">
        <v>43661.8579695486</v>
      </c>
      <c r="C765" s="6">
        <v>1.013</v>
      </c>
      <c r="D765" s="6">
        <v>74.0</v>
      </c>
      <c r="E765" s="7" t="s">
        <v>7</v>
      </c>
      <c r="F765" s="7" t="s">
        <v>8</v>
      </c>
      <c r="G765" s="8"/>
    </row>
    <row r="766">
      <c r="A766" s="4">
        <v>43661.57676798612</v>
      </c>
      <c r="B766" s="5">
        <v>43661.8683898958</v>
      </c>
      <c r="C766" s="6">
        <v>1.011</v>
      </c>
      <c r="D766" s="6">
        <v>73.0</v>
      </c>
      <c r="E766" s="7" t="s">
        <v>7</v>
      </c>
      <c r="F766" s="7" t="s">
        <v>8</v>
      </c>
      <c r="G766" s="8"/>
    </row>
    <row r="767">
      <c r="A767" s="4">
        <v>43661.59591950232</v>
      </c>
      <c r="B767" s="5">
        <v>43661.8875350347</v>
      </c>
      <c r="C767" s="6">
        <v>1.012</v>
      </c>
      <c r="D767" s="6">
        <v>74.0</v>
      </c>
      <c r="E767" s="7" t="s">
        <v>7</v>
      </c>
      <c r="F767" s="7" t="s">
        <v>8</v>
      </c>
      <c r="G767" s="8"/>
    </row>
    <row r="768">
      <c r="A768" s="4">
        <v>43661.627583877314</v>
      </c>
      <c r="B768" s="5">
        <v>43661.9192131365</v>
      </c>
      <c r="C768" s="6">
        <v>1.009</v>
      </c>
      <c r="D768" s="6">
        <v>73.0</v>
      </c>
      <c r="E768" s="7" t="s">
        <v>7</v>
      </c>
      <c r="F768" s="7" t="s">
        <v>8</v>
      </c>
      <c r="G768" s="8"/>
    </row>
    <row r="769">
      <c r="A769" s="4">
        <v>43661.639572280095</v>
      </c>
      <c r="B769" s="5">
        <v>43661.9312050694</v>
      </c>
      <c r="C769" s="6">
        <v>1.009</v>
      </c>
      <c r="D769" s="6">
        <v>74.0</v>
      </c>
      <c r="E769" s="7" t="s">
        <v>7</v>
      </c>
      <c r="F769" s="7" t="s">
        <v>8</v>
      </c>
      <c r="G769" s="8"/>
    </row>
    <row r="770">
      <c r="A770" s="4">
        <v>43661.67659971065</v>
      </c>
      <c r="B770" s="5">
        <v>43661.9682364351</v>
      </c>
      <c r="C770" s="6">
        <v>1.009</v>
      </c>
      <c r="D770" s="6">
        <v>74.0</v>
      </c>
      <c r="E770" s="7" t="s">
        <v>7</v>
      </c>
      <c r="F770" s="7" t="s">
        <v>8</v>
      </c>
      <c r="G770" s="8"/>
    </row>
    <row r="771">
      <c r="A771" s="4">
        <v>43661.68984939815</v>
      </c>
      <c r="B771" s="5">
        <v>43661.9814705208</v>
      </c>
      <c r="C771" s="6">
        <v>1.01</v>
      </c>
      <c r="D771" s="6">
        <v>74.0</v>
      </c>
      <c r="E771" s="7" t="s">
        <v>7</v>
      </c>
      <c r="F771" s="7" t="s">
        <v>8</v>
      </c>
      <c r="G771" s="8"/>
    </row>
    <row r="772">
      <c r="A772" s="4">
        <v>43661.72263001157</v>
      </c>
      <c r="B772" s="5">
        <v>43662.0142575578</v>
      </c>
      <c r="C772" s="6">
        <v>1.011</v>
      </c>
      <c r="D772" s="6">
        <v>74.0</v>
      </c>
      <c r="E772" s="7" t="s">
        <v>7</v>
      </c>
      <c r="F772" s="7" t="s">
        <v>8</v>
      </c>
      <c r="G772" s="8"/>
    </row>
    <row r="773">
      <c r="A773" s="4">
        <v>43661.74429953704</v>
      </c>
      <c r="B773" s="5">
        <v>43662.0359376851</v>
      </c>
      <c r="C773" s="6">
        <v>1.007</v>
      </c>
      <c r="D773" s="6">
        <v>74.0</v>
      </c>
      <c r="E773" s="7" t="s">
        <v>7</v>
      </c>
      <c r="F773" s="7" t="s">
        <v>8</v>
      </c>
      <c r="G773" s="8"/>
    </row>
    <row r="774">
      <c r="A774" s="4">
        <v>43661.75984271991</v>
      </c>
      <c r="B774" s="5">
        <v>43662.0514548958</v>
      </c>
      <c r="C774" s="6">
        <v>1.01</v>
      </c>
      <c r="D774" s="6">
        <v>74.0</v>
      </c>
      <c r="E774" s="7" t="s">
        <v>7</v>
      </c>
      <c r="F774" s="7" t="s">
        <v>8</v>
      </c>
      <c r="G774" s="8"/>
    </row>
    <row r="775">
      <c r="A775" s="4">
        <v>43661.77136813657</v>
      </c>
      <c r="B775" s="5">
        <v>43662.0630021875</v>
      </c>
      <c r="C775" s="6">
        <v>1.009</v>
      </c>
      <c r="D775" s="6">
        <v>73.0</v>
      </c>
      <c r="E775" s="7" t="s">
        <v>7</v>
      </c>
      <c r="F775" s="7" t="s">
        <v>8</v>
      </c>
      <c r="G775" s="8"/>
    </row>
    <row r="776">
      <c r="A776" s="4">
        <v>43661.784046643515</v>
      </c>
      <c r="B776" s="5">
        <v>43662.0756784606</v>
      </c>
      <c r="C776" s="6">
        <v>1.009</v>
      </c>
      <c r="D776" s="6">
        <v>74.0</v>
      </c>
      <c r="E776" s="7" t="s">
        <v>7</v>
      </c>
      <c r="F776" s="7" t="s">
        <v>8</v>
      </c>
      <c r="G776" s="8"/>
    </row>
    <row r="777">
      <c r="A777" s="4">
        <v>43661.799420972224</v>
      </c>
      <c r="B777" s="5">
        <v>43662.0909951041</v>
      </c>
      <c r="C777" s="6">
        <v>1.009</v>
      </c>
      <c r="D777" s="6">
        <v>74.0</v>
      </c>
      <c r="E777" s="7" t="s">
        <v>7</v>
      </c>
      <c r="F777" s="7" t="s">
        <v>8</v>
      </c>
      <c r="G777" s="8"/>
    </row>
    <row r="778">
      <c r="A778" s="4">
        <v>43661.80977391204</v>
      </c>
      <c r="B778" s="5">
        <v>43662.1014165624</v>
      </c>
      <c r="C778" s="6">
        <v>1.008</v>
      </c>
      <c r="D778" s="6">
        <v>74.0</v>
      </c>
      <c r="E778" s="7" t="s">
        <v>7</v>
      </c>
      <c r="F778" s="7" t="s">
        <v>8</v>
      </c>
      <c r="G778" s="8"/>
    </row>
    <row r="779">
      <c r="A779" s="4">
        <v>43661.82026096065</v>
      </c>
      <c r="B779" s="5">
        <v>43662.1118378935</v>
      </c>
      <c r="C779" s="6">
        <v>1.007</v>
      </c>
      <c r="D779" s="6">
        <v>74.0</v>
      </c>
      <c r="E779" s="7" t="s">
        <v>7</v>
      </c>
      <c r="F779" s="7" t="s">
        <v>8</v>
      </c>
      <c r="G779" s="8"/>
    </row>
    <row r="780">
      <c r="A780" s="4">
        <v>43661.848444930554</v>
      </c>
      <c r="B780" s="5">
        <v>43662.1400749189</v>
      </c>
      <c r="C780" s="6">
        <v>1.009</v>
      </c>
      <c r="D780" s="6">
        <v>74.0</v>
      </c>
      <c r="E780" s="7" t="s">
        <v>7</v>
      </c>
      <c r="F780" s="7" t="s">
        <v>8</v>
      </c>
      <c r="G780" s="8"/>
    </row>
    <row r="781">
      <c r="A781" s="4">
        <v>43661.874637002315</v>
      </c>
      <c r="B781" s="5">
        <v>43662.1662676157</v>
      </c>
      <c r="C781" s="6">
        <v>1.008</v>
      </c>
      <c r="D781" s="6">
        <v>74.0</v>
      </c>
      <c r="E781" s="7" t="s">
        <v>7</v>
      </c>
      <c r="F781" s="7" t="s">
        <v>8</v>
      </c>
      <c r="G781" s="8"/>
    </row>
    <row r="782">
      <c r="A782" s="4">
        <v>43661.88876729167</v>
      </c>
      <c r="B782" s="5">
        <v>43662.1803998611</v>
      </c>
      <c r="C782" s="6">
        <v>1.009</v>
      </c>
      <c r="D782" s="6">
        <v>74.0</v>
      </c>
      <c r="E782" s="7" t="s">
        <v>7</v>
      </c>
      <c r="F782" s="7" t="s">
        <v>8</v>
      </c>
      <c r="G782" s="8"/>
    </row>
    <row r="783">
      <c r="A783" s="4">
        <v>43661.899195659724</v>
      </c>
      <c r="B783" s="5">
        <v>43662.1908311574</v>
      </c>
      <c r="C783" s="6">
        <v>1.008</v>
      </c>
      <c r="D783" s="6">
        <v>74.0</v>
      </c>
      <c r="E783" s="7" t="s">
        <v>7</v>
      </c>
      <c r="F783" s="7" t="s">
        <v>8</v>
      </c>
      <c r="G783" s="8"/>
    </row>
    <row r="784">
      <c r="A784" s="4">
        <v>43661.923544606485</v>
      </c>
      <c r="B784" s="5">
        <v>43662.2151856597</v>
      </c>
      <c r="C784" s="6">
        <v>1.005</v>
      </c>
      <c r="D784" s="6">
        <v>74.0</v>
      </c>
      <c r="E784" s="7" t="s">
        <v>7</v>
      </c>
      <c r="F784" s="7" t="s">
        <v>8</v>
      </c>
      <c r="G784" s="8"/>
    </row>
    <row r="785">
      <c r="A785" s="4">
        <v>43661.95373039352</v>
      </c>
      <c r="B785" s="5">
        <v>43662.2453685069</v>
      </c>
      <c r="C785" s="6">
        <v>1.011</v>
      </c>
      <c r="D785" s="6">
        <v>74.0</v>
      </c>
      <c r="E785" s="7" t="s">
        <v>7</v>
      </c>
      <c r="F785" s="7" t="s">
        <v>8</v>
      </c>
      <c r="G785" s="8"/>
    </row>
    <row r="786">
      <c r="A786" s="4">
        <v>43661.96414783565</v>
      </c>
      <c r="B786" s="5">
        <v>43662.25578728</v>
      </c>
      <c r="C786" s="6">
        <v>1.01</v>
      </c>
      <c r="D786" s="6">
        <v>74.0</v>
      </c>
      <c r="E786" s="7" t="s">
        <v>7</v>
      </c>
      <c r="F786" s="7" t="s">
        <v>8</v>
      </c>
      <c r="G786" s="8"/>
    </row>
    <row r="787">
      <c r="A787" s="4">
        <v>43661.98781048611</v>
      </c>
      <c r="B787" s="5">
        <v>43662.279444699</v>
      </c>
      <c r="C787" s="6">
        <v>1.007</v>
      </c>
      <c r="D787" s="6">
        <v>74.0</v>
      </c>
      <c r="E787" s="7" t="s">
        <v>7</v>
      </c>
      <c r="F787" s="7" t="s">
        <v>8</v>
      </c>
      <c r="G787" s="8"/>
    </row>
    <row r="788">
      <c r="A788" s="4">
        <v>43662.02272978009</v>
      </c>
      <c r="B788" s="5">
        <v>43662.3143622685</v>
      </c>
      <c r="C788" s="6">
        <v>1.007</v>
      </c>
      <c r="D788" s="6">
        <v>74.0</v>
      </c>
      <c r="E788" s="7" t="s">
        <v>7</v>
      </c>
      <c r="F788" s="7" t="s">
        <v>8</v>
      </c>
      <c r="G788" s="8"/>
    </row>
    <row r="789">
      <c r="A789" s="4">
        <v>43662.03318892361</v>
      </c>
      <c r="B789" s="5">
        <v>43662.3248172453</v>
      </c>
      <c r="C789" s="6">
        <v>1.008</v>
      </c>
      <c r="D789" s="6">
        <v>74.0</v>
      </c>
      <c r="E789" s="7" t="s">
        <v>7</v>
      </c>
      <c r="F789" s="7" t="s">
        <v>8</v>
      </c>
      <c r="G789" s="8"/>
    </row>
    <row r="790">
      <c r="A790" s="4">
        <v>43662.043617523144</v>
      </c>
      <c r="B790" s="5">
        <v>43662.3352489814</v>
      </c>
      <c r="C790" s="6">
        <v>1.007</v>
      </c>
      <c r="D790" s="6">
        <v>74.0</v>
      </c>
      <c r="E790" s="7" t="s">
        <v>7</v>
      </c>
      <c r="F790" s="7" t="s">
        <v>8</v>
      </c>
      <c r="G790" s="8"/>
    </row>
    <row r="791">
      <c r="A791" s="4">
        <v>43662.05406819444</v>
      </c>
      <c r="B791" s="5">
        <v>43662.3457019907</v>
      </c>
      <c r="C791" s="6">
        <v>1.008</v>
      </c>
      <c r="D791" s="6">
        <v>74.0</v>
      </c>
      <c r="E791" s="7" t="s">
        <v>7</v>
      </c>
      <c r="F791" s="7" t="s">
        <v>8</v>
      </c>
      <c r="G791" s="8"/>
    </row>
    <row r="792">
      <c r="A792" s="4">
        <v>43662.064548888884</v>
      </c>
      <c r="B792" s="5">
        <v>43662.3561224537</v>
      </c>
      <c r="C792" s="6">
        <v>1.006</v>
      </c>
      <c r="D792" s="6">
        <v>74.0</v>
      </c>
      <c r="E792" s="7" t="s">
        <v>7</v>
      </c>
      <c r="F792" s="7" t="s">
        <v>8</v>
      </c>
      <c r="G792" s="8"/>
    </row>
    <row r="793">
      <c r="A793" s="4">
        <v>43662.07491240741</v>
      </c>
      <c r="B793" s="5">
        <v>43662.3665444213</v>
      </c>
      <c r="C793" s="6">
        <v>1.004</v>
      </c>
      <c r="D793" s="6">
        <v>74.0</v>
      </c>
      <c r="E793" s="7" t="s">
        <v>7</v>
      </c>
      <c r="F793" s="7" t="s">
        <v>8</v>
      </c>
      <c r="G793" s="8"/>
    </row>
    <row r="794">
      <c r="A794" s="4">
        <v>43662.08536030093</v>
      </c>
      <c r="B794" s="5">
        <v>43662.3769892013</v>
      </c>
      <c r="C794" s="6">
        <v>1.008</v>
      </c>
      <c r="D794" s="6">
        <v>74.0</v>
      </c>
      <c r="E794" s="7" t="s">
        <v>7</v>
      </c>
      <c r="F794" s="7" t="s">
        <v>8</v>
      </c>
      <c r="G794" s="8"/>
    </row>
    <row r="795">
      <c r="A795" s="4">
        <v>43662.09657162037</v>
      </c>
      <c r="B795" s="5">
        <v>43662.3882015393</v>
      </c>
      <c r="C795" s="6">
        <v>1.001</v>
      </c>
      <c r="D795" s="6">
        <v>74.0</v>
      </c>
      <c r="E795" s="7" t="s">
        <v>7</v>
      </c>
      <c r="F795" s="7" t="s">
        <v>8</v>
      </c>
      <c r="G795" s="8"/>
    </row>
    <row r="796">
      <c r="A796" s="4">
        <v>43662.110521215276</v>
      </c>
      <c r="B796" s="5">
        <v>43662.4021593402</v>
      </c>
      <c r="C796" s="6">
        <v>1.007</v>
      </c>
      <c r="D796" s="6">
        <v>74.0</v>
      </c>
      <c r="E796" s="7" t="s">
        <v>7</v>
      </c>
      <c r="F796" s="7" t="s">
        <v>8</v>
      </c>
      <c r="G796" s="8"/>
    </row>
    <row r="797">
      <c r="A797" s="4">
        <v>43662.12094315972</v>
      </c>
      <c r="B797" s="5">
        <v>43662.4125796643</v>
      </c>
      <c r="C797" s="6">
        <v>1.006</v>
      </c>
      <c r="D797" s="6">
        <v>74.0</v>
      </c>
      <c r="E797" s="7" t="s">
        <v>7</v>
      </c>
      <c r="F797" s="7" t="s">
        <v>8</v>
      </c>
      <c r="G797" s="8"/>
    </row>
    <row r="798">
      <c r="A798" s="4">
        <v>43662.137705625</v>
      </c>
      <c r="B798" s="5">
        <v>43662.4293403009</v>
      </c>
      <c r="C798" s="6">
        <v>1.007</v>
      </c>
      <c r="D798" s="6">
        <v>74.0</v>
      </c>
      <c r="E798" s="7" t="s">
        <v>7</v>
      </c>
      <c r="F798" s="7" t="s">
        <v>8</v>
      </c>
      <c r="G798" s="8"/>
    </row>
    <row r="799">
      <c r="A799" s="4">
        <v>43662.1694412037</v>
      </c>
      <c r="B799" s="5">
        <v>43662.4610690972</v>
      </c>
      <c r="C799" s="6">
        <v>1.007</v>
      </c>
      <c r="D799" s="6">
        <v>74.0</v>
      </c>
      <c r="E799" s="7" t="s">
        <v>7</v>
      </c>
      <c r="F799" s="7" t="s">
        <v>8</v>
      </c>
      <c r="G799" s="8"/>
    </row>
    <row r="800">
      <c r="A800" s="4">
        <v>43662.19072090278</v>
      </c>
      <c r="B800" s="5">
        <v>43662.4823514814</v>
      </c>
      <c r="C800" s="6">
        <v>1.006</v>
      </c>
      <c r="D800" s="6">
        <v>74.0</v>
      </c>
      <c r="E800" s="7" t="s">
        <v>7</v>
      </c>
      <c r="F800" s="7" t="s">
        <v>8</v>
      </c>
      <c r="G800" s="8"/>
    </row>
    <row r="801">
      <c r="A801" s="4">
        <v>43662.20114842593</v>
      </c>
      <c r="B801" s="5">
        <v>43662.4927749652</v>
      </c>
      <c r="C801" s="6">
        <v>1.006</v>
      </c>
      <c r="D801" s="6">
        <v>74.0</v>
      </c>
      <c r="E801" s="7" t="s">
        <v>7</v>
      </c>
      <c r="F801" s="7" t="s">
        <v>8</v>
      </c>
      <c r="G801" s="8"/>
    </row>
    <row r="802">
      <c r="A802" s="4">
        <v>43662.21163959491</v>
      </c>
      <c r="B802" s="5">
        <v>43662.5032650115</v>
      </c>
      <c r="C802" s="6">
        <v>1.005</v>
      </c>
      <c r="D802" s="6">
        <v>74.0</v>
      </c>
      <c r="E802" s="7" t="s">
        <v>7</v>
      </c>
      <c r="F802" s="7" t="s">
        <v>8</v>
      </c>
      <c r="G802" s="8"/>
    </row>
    <row r="803">
      <c r="A803" s="4">
        <v>43662.22206971065</v>
      </c>
      <c r="B803" s="5">
        <v>43662.5137010995</v>
      </c>
      <c r="C803" s="6">
        <v>1.006</v>
      </c>
      <c r="D803" s="6">
        <v>74.0</v>
      </c>
      <c r="E803" s="7" t="s">
        <v>7</v>
      </c>
      <c r="F803" s="7" t="s">
        <v>8</v>
      </c>
      <c r="G803" s="8"/>
    </row>
    <row r="804">
      <c r="A804" s="4">
        <v>43662.23249277778</v>
      </c>
      <c r="B804" s="5">
        <v>43662.5241214814</v>
      </c>
      <c r="C804" s="6">
        <v>1.006</v>
      </c>
      <c r="D804" s="6">
        <v>74.0</v>
      </c>
      <c r="E804" s="7" t="s">
        <v>7</v>
      </c>
      <c r="F804" s="7" t="s">
        <v>8</v>
      </c>
      <c r="G804" s="8"/>
    </row>
    <row r="805">
      <c r="A805" s="4">
        <v>43662.24295060185</v>
      </c>
      <c r="B805" s="5">
        <v>43662.5345898726</v>
      </c>
      <c r="C805" s="6">
        <v>1.003</v>
      </c>
      <c r="D805" s="6">
        <v>74.0</v>
      </c>
      <c r="E805" s="7" t="s">
        <v>7</v>
      </c>
      <c r="F805" s="7" t="s">
        <v>8</v>
      </c>
      <c r="G805" s="8"/>
    </row>
    <row r="806">
      <c r="A806" s="4">
        <v>43662.25338729167</v>
      </c>
      <c r="B806" s="5">
        <v>43662.5450224768</v>
      </c>
      <c r="C806" s="6">
        <v>1.004</v>
      </c>
      <c r="D806" s="6">
        <v>74.0</v>
      </c>
      <c r="E806" s="7" t="s">
        <v>7</v>
      </c>
      <c r="F806" s="7" t="s">
        <v>8</v>
      </c>
      <c r="G806" s="8"/>
    </row>
    <row r="807">
      <c r="A807" s="4">
        <v>43662.263815046295</v>
      </c>
      <c r="B807" s="5">
        <v>43662.5554440393</v>
      </c>
      <c r="C807" s="6">
        <v>1.003</v>
      </c>
      <c r="D807" s="6">
        <v>74.0</v>
      </c>
      <c r="E807" s="7" t="s">
        <v>7</v>
      </c>
      <c r="F807" s="7" t="s">
        <v>8</v>
      </c>
      <c r="G807" s="8"/>
    </row>
    <row r="808">
      <c r="A808" s="4">
        <v>43662.27423587963</v>
      </c>
      <c r="B808" s="5">
        <v>43662.5658649884</v>
      </c>
      <c r="C808" s="6">
        <v>1.008</v>
      </c>
      <c r="D808" s="6">
        <v>74.0</v>
      </c>
      <c r="E808" s="7" t="s">
        <v>7</v>
      </c>
      <c r="F808" s="7" t="s">
        <v>8</v>
      </c>
      <c r="G808" s="8"/>
    </row>
    <row r="809">
      <c r="A809" s="4">
        <v>43662.2846524537</v>
      </c>
      <c r="B809" s="5">
        <v>43662.5762849421</v>
      </c>
      <c r="C809" s="6">
        <v>1.005</v>
      </c>
      <c r="D809" s="6">
        <v>74.0</v>
      </c>
      <c r="E809" s="7" t="s">
        <v>7</v>
      </c>
      <c r="F809" s="7" t="s">
        <v>8</v>
      </c>
      <c r="G809" s="8"/>
    </row>
    <row r="810">
      <c r="A810" s="4">
        <v>43662.29509225694</v>
      </c>
      <c r="B810" s="5">
        <v>43662.5867168518</v>
      </c>
      <c r="C810" s="6">
        <v>1.003</v>
      </c>
      <c r="D810" s="6">
        <v>74.0</v>
      </c>
      <c r="E810" s="7" t="s">
        <v>7</v>
      </c>
      <c r="F810" s="7" t="s">
        <v>8</v>
      </c>
      <c r="G810" s="8"/>
    </row>
    <row r="811">
      <c r="A811" s="4">
        <v>43662.305504398144</v>
      </c>
      <c r="B811" s="5">
        <v>43662.5971387384</v>
      </c>
      <c r="C811" s="6">
        <v>1.007</v>
      </c>
      <c r="D811" s="6">
        <v>74.0</v>
      </c>
      <c r="E811" s="7" t="s">
        <v>7</v>
      </c>
      <c r="F811" s="7" t="s">
        <v>8</v>
      </c>
      <c r="G811" s="8"/>
    </row>
    <row r="812">
      <c r="A812" s="4">
        <v>43662.35852047453</v>
      </c>
      <c r="B812" s="5">
        <v>43662.6501532523</v>
      </c>
      <c r="C812" s="6">
        <v>1.005</v>
      </c>
      <c r="D812" s="6">
        <v>74.0</v>
      </c>
      <c r="E812" s="7" t="s">
        <v>7</v>
      </c>
      <c r="F812" s="7" t="s">
        <v>8</v>
      </c>
      <c r="G812" s="8"/>
    </row>
    <row r="813">
      <c r="A813" s="4">
        <v>43662.38432880787</v>
      </c>
      <c r="B813" s="5">
        <v>43662.6759478819</v>
      </c>
      <c r="C813" s="6">
        <v>1.005</v>
      </c>
      <c r="D813" s="6">
        <v>74.0</v>
      </c>
      <c r="E813" s="7" t="s">
        <v>7</v>
      </c>
      <c r="F813" s="7" t="s">
        <v>8</v>
      </c>
      <c r="G813" s="8"/>
    </row>
    <row r="814">
      <c r="A814" s="4">
        <v>43662.39474344907</v>
      </c>
      <c r="B814" s="5">
        <v>43662.6863824421</v>
      </c>
      <c r="C814" s="6">
        <v>1.003</v>
      </c>
      <c r="D814" s="6">
        <v>74.0</v>
      </c>
      <c r="E814" s="7" t="s">
        <v>7</v>
      </c>
      <c r="F814" s="7" t="s">
        <v>8</v>
      </c>
      <c r="G814" s="8"/>
    </row>
    <row r="815">
      <c r="A815" s="4">
        <v>43662.40521582176</v>
      </c>
      <c r="B815" s="5">
        <v>43662.6968513541</v>
      </c>
      <c r="C815" s="6">
        <v>1.006</v>
      </c>
      <c r="D815" s="6">
        <v>74.0</v>
      </c>
      <c r="E815" s="7" t="s">
        <v>7</v>
      </c>
      <c r="F815" s="7" t="s">
        <v>8</v>
      </c>
      <c r="G815" s="8"/>
    </row>
    <row r="816">
      <c r="A816" s="4">
        <v>43662.415664768516</v>
      </c>
      <c r="B816" s="5">
        <v>43662.7072942939</v>
      </c>
      <c r="C816" s="6">
        <v>1.006</v>
      </c>
      <c r="D816" s="6">
        <v>74.0</v>
      </c>
      <c r="E816" s="7" t="s">
        <v>7</v>
      </c>
      <c r="F816" s="7" t="s">
        <v>8</v>
      </c>
      <c r="G816" s="8"/>
    </row>
    <row r="817">
      <c r="A817" s="4">
        <v>43662.42613212963</v>
      </c>
      <c r="B817" s="5">
        <v>43662.71776375</v>
      </c>
      <c r="C817" s="6">
        <v>1.003</v>
      </c>
      <c r="D817" s="6">
        <v>74.0</v>
      </c>
      <c r="E817" s="7" t="s">
        <v>7</v>
      </c>
      <c r="F817" s="7" t="s">
        <v>8</v>
      </c>
      <c r="G817" s="8"/>
    </row>
    <row r="818">
      <c r="A818" s="4">
        <v>43662.43657346065</v>
      </c>
      <c r="B818" s="5">
        <v>43662.7282087847</v>
      </c>
      <c r="C818" s="6">
        <v>1.005</v>
      </c>
      <c r="D818" s="6">
        <v>74.0</v>
      </c>
      <c r="E818" s="7" t="s">
        <v>7</v>
      </c>
      <c r="F818" s="7" t="s">
        <v>8</v>
      </c>
      <c r="G818" s="8"/>
    </row>
    <row r="819">
      <c r="A819" s="4">
        <v>43662.450867418986</v>
      </c>
      <c r="B819" s="5">
        <v>43662.7425037152</v>
      </c>
      <c r="C819" s="6">
        <v>1.002</v>
      </c>
      <c r="D819" s="6">
        <v>74.0</v>
      </c>
      <c r="E819" s="7" t="s">
        <v>7</v>
      </c>
      <c r="F819" s="7" t="s">
        <v>8</v>
      </c>
      <c r="G819" s="8"/>
    </row>
    <row r="820">
      <c r="A820" s="4">
        <v>43662.46131483796</v>
      </c>
      <c r="B820" s="5">
        <v>43662.7529480555</v>
      </c>
      <c r="C820" s="6">
        <v>1.004</v>
      </c>
      <c r="D820" s="6">
        <v>74.0</v>
      </c>
      <c r="E820" s="7" t="s">
        <v>7</v>
      </c>
      <c r="F820" s="7" t="s">
        <v>8</v>
      </c>
      <c r="G820" s="8"/>
    </row>
    <row r="821">
      <c r="A821" s="4">
        <v>43662.481514733794</v>
      </c>
      <c r="B821" s="5">
        <v>43662.7731483333</v>
      </c>
      <c r="C821" s="6">
        <v>1.005</v>
      </c>
      <c r="D821" s="6">
        <v>74.0</v>
      </c>
      <c r="E821" s="7" t="s">
        <v>7</v>
      </c>
      <c r="F821" s="7" t="s">
        <v>8</v>
      </c>
      <c r="G821" s="8"/>
    </row>
    <row r="822">
      <c r="A822" s="4">
        <v>43662.49382836805</v>
      </c>
      <c r="B822" s="5">
        <v>43662.7854540856</v>
      </c>
      <c r="C822" s="6">
        <v>1.004</v>
      </c>
      <c r="D822" s="6">
        <v>74.0</v>
      </c>
      <c r="E822" s="7" t="s">
        <v>7</v>
      </c>
      <c r="F822" s="7" t="s">
        <v>8</v>
      </c>
      <c r="G822" s="8"/>
    </row>
    <row r="823">
      <c r="A823" s="4">
        <v>43662.594874120376</v>
      </c>
      <c r="B823" s="5">
        <v>43662.8865035879</v>
      </c>
      <c r="C823" s="6">
        <v>1.003</v>
      </c>
      <c r="D823" s="6">
        <v>74.0</v>
      </c>
      <c r="E823" s="7" t="s">
        <v>7</v>
      </c>
      <c r="F823" s="7" t="s">
        <v>8</v>
      </c>
      <c r="G823" s="8"/>
    </row>
    <row r="824">
      <c r="A824" s="4">
        <v>43662.6058304051</v>
      </c>
      <c r="B824" s="5">
        <v>43662.8974035879</v>
      </c>
      <c r="C824" s="6">
        <v>1.003</v>
      </c>
      <c r="D824" s="6">
        <v>74.0</v>
      </c>
      <c r="E824" s="7" t="s">
        <v>7</v>
      </c>
      <c r="F824" s="7" t="s">
        <v>8</v>
      </c>
      <c r="G824" s="8"/>
    </row>
    <row r="825">
      <c r="A825" s="4">
        <v>43662.616678923616</v>
      </c>
      <c r="B825" s="5">
        <v>43662.9083017476</v>
      </c>
      <c r="C825" s="6">
        <v>1.003</v>
      </c>
      <c r="D825" s="6">
        <v>74.0</v>
      </c>
      <c r="E825" s="7" t="s">
        <v>7</v>
      </c>
      <c r="F825" s="7" t="s">
        <v>8</v>
      </c>
      <c r="G825" s="8"/>
    </row>
    <row r="826">
      <c r="A826" s="4">
        <v>43662.631076157406</v>
      </c>
      <c r="B826" s="5">
        <v>43662.9227124305</v>
      </c>
      <c r="C826" s="6">
        <v>1.001</v>
      </c>
      <c r="D826" s="6">
        <v>74.0</v>
      </c>
      <c r="E826" s="7" t="s">
        <v>7</v>
      </c>
      <c r="F826" s="7" t="s">
        <v>8</v>
      </c>
      <c r="G826" s="8"/>
    </row>
    <row r="827">
      <c r="A827" s="4">
        <v>43662.64649675926</v>
      </c>
      <c r="B827" s="5">
        <v>43662.9381238888</v>
      </c>
      <c r="C827" s="6">
        <v>1.004</v>
      </c>
      <c r="D827" s="6">
        <v>74.0</v>
      </c>
      <c r="E827" s="7" t="s">
        <v>7</v>
      </c>
      <c r="F827" s="7" t="s">
        <v>8</v>
      </c>
      <c r="G827" s="8"/>
    </row>
    <row r="828">
      <c r="A828" s="4">
        <v>43662.677645</v>
      </c>
      <c r="B828" s="5">
        <v>43662.9692235879</v>
      </c>
      <c r="C828" s="6">
        <v>0.998</v>
      </c>
      <c r="D828" s="6">
        <v>74.0</v>
      </c>
      <c r="E828" s="7" t="s">
        <v>7</v>
      </c>
      <c r="F828" s="7" t="s">
        <v>8</v>
      </c>
      <c r="G828" s="8"/>
    </row>
    <row r="829">
      <c r="A829" s="4">
        <v>43662.70043822916</v>
      </c>
      <c r="B829" s="5">
        <v>43662.9920512499</v>
      </c>
      <c r="C829" s="6">
        <v>1.002</v>
      </c>
      <c r="D829" s="6">
        <v>73.0</v>
      </c>
      <c r="E829" s="7" t="s">
        <v>7</v>
      </c>
      <c r="F829" s="7" t="s">
        <v>8</v>
      </c>
      <c r="G829" s="8"/>
    </row>
    <row r="830">
      <c r="A830" s="4">
        <v>43662.71951763889</v>
      </c>
      <c r="B830" s="5">
        <v>43663.0110923379</v>
      </c>
      <c r="C830" s="6">
        <v>1.003</v>
      </c>
      <c r="D830" s="6">
        <v>73.0</v>
      </c>
      <c r="E830" s="7" t="s">
        <v>7</v>
      </c>
      <c r="F830" s="7" t="s">
        <v>8</v>
      </c>
      <c r="G830" s="8"/>
    </row>
    <row r="831">
      <c r="A831" s="4">
        <v>43662.75485491898</v>
      </c>
      <c r="B831" s="5">
        <v>43663.0464292129</v>
      </c>
      <c r="C831" s="6">
        <v>1.003</v>
      </c>
      <c r="D831" s="6">
        <v>73.0</v>
      </c>
      <c r="E831" s="7" t="s">
        <v>7</v>
      </c>
      <c r="F831" s="7" t="s">
        <v>8</v>
      </c>
      <c r="G831" s="8"/>
    </row>
    <row r="832">
      <c r="A832" s="4">
        <v>43662.836260543976</v>
      </c>
      <c r="B832" s="5">
        <v>43663.1278339467</v>
      </c>
      <c r="C832" s="6">
        <v>1.002</v>
      </c>
      <c r="D832" s="6">
        <v>73.0</v>
      </c>
      <c r="E832" s="7" t="s">
        <v>7</v>
      </c>
      <c r="F832" s="7" t="s">
        <v>8</v>
      </c>
      <c r="G832" s="8"/>
    </row>
    <row r="833">
      <c r="A833" s="4">
        <v>43663.02212606481</v>
      </c>
      <c r="B833" s="5">
        <v>43663.3137618055</v>
      </c>
      <c r="C833" s="6">
        <v>1.0</v>
      </c>
      <c r="D833" s="6">
        <v>72.0</v>
      </c>
      <c r="E833" s="7" t="s">
        <v>7</v>
      </c>
      <c r="F833" s="7" t="s">
        <v>8</v>
      </c>
      <c r="G833" s="8"/>
    </row>
    <row r="834">
      <c r="A834" s="4">
        <v>43663.04061898148</v>
      </c>
      <c r="B834" s="5">
        <v>43663.3321948726</v>
      </c>
      <c r="C834" s="6">
        <v>0.997</v>
      </c>
      <c r="D834" s="6">
        <v>72.0</v>
      </c>
      <c r="E834" s="7" t="s">
        <v>7</v>
      </c>
      <c r="F834" s="7" t="s">
        <v>8</v>
      </c>
      <c r="G834" s="8"/>
    </row>
    <row r="835">
      <c r="A835" s="4">
        <v>43663.09306246528</v>
      </c>
      <c r="B835" s="5">
        <v>43663.3846985532</v>
      </c>
      <c r="C835" s="6">
        <v>0.996</v>
      </c>
      <c r="D835" s="6">
        <v>72.0</v>
      </c>
      <c r="E835" s="7" t="s">
        <v>7</v>
      </c>
      <c r="F835" s="7" t="s">
        <v>8</v>
      </c>
      <c r="G835" s="8"/>
    </row>
    <row r="836">
      <c r="A836" s="4">
        <v>43663.10348365741</v>
      </c>
      <c r="B836" s="5">
        <v>43663.3951192245</v>
      </c>
      <c r="C836" s="6">
        <v>1.0</v>
      </c>
      <c r="D836" s="6">
        <v>72.0</v>
      </c>
      <c r="E836" s="7" t="s">
        <v>7</v>
      </c>
      <c r="F836" s="7" t="s">
        <v>8</v>
      </c>
      <c r="G836" s="8"/>
    </row>
    <row r="837">
      <c r="A837" s="4">
        <v>43663.125939074074</v>
      </c>
      <c r="B837" s="5">
        <v>43663.4175660879</v>
      </c>
      <c r="C837" s="6">
        <v>1.0</v>
      </c>
      <c r="D837" s="6">
        <v>73.0</v>
      </c>
      <c r="E837" s="7" t="s">
        <v>7</v>
      </c>
      <c r="F837" s="7" t="s">
        <v>8</v>
      </c>
      <c r="G837" s="8"/>
    </row>
    <row r="838">
      <c r="A838" s="4">
        <v>43663.13636405092</v>
      </c>
      <c r="B838" s="5">
        <v>43663.4279858564</v>
      </c>
      <c r="C838" s="6">
        <v>1.0</v>
      </c>
      <c r="D838" s="6">
        <v>73.0</v>
      </c>
      <c r="E838" s="7" t="s">
        <v>7</v>
      </c>
      <c r="F838" s="7" t="s">
        <v>8</v>
      </c>
      <c r="G838" s="8"/>
    </row>
    <row r="839">
      <c r="A839" s="4">
        <v>43663.1467790625</v>
      </c>
      <c r="B839" s="5">
        <v>43663.4384080208</v>
      </c>
      <c r="C839" s="6">
        <v>1.001</v>
      </c>
      <c r="D839" s="6">
        <v>73.0</v>
      </c>
      <c r="E839" s="7" t="s">
        <v>7</v>
      </c>
      <c r="F839" s="7" t="s">
        <v>8</v>
      </c>
      <c r="G839" s="8"/>
    </row>
    <row r="840">
      <c r="A840" s="4">
        <v>43663.157216527776</v>
      </c>
      <c r="B840" s="5">
        <v>43663.4488519328</v>
      </c>
      <c r="C840" s="6">
        <v>1.002</v>
      </c>
      <c r="D840" s="6">
        <v>73.0</v>
      </c>
      <c r="E840" s="7" t="s">
        <v>7</v>
      </c>
      <c r="F840" s="7" t="s">
        <v>8</v>
      </c>
      <c r="G840" s="8"/>
    </row>
    <row r="841">
      <c r="A841" s="4">
        <v>43663.20169296296</v>
      </c>
      <c r="B841" s="5">
        <v>43663.4933304513</v>
      </c>
      <c r="C841" s="6">
        <v>0.999</v>
      </c>
      <c r="D841" s="6">
        <v>73.0</v>
      </c>
      <c r="E841" s="7" t="s">
        <v>7</v>
      </c>
      <c r="F841" s="7" t="s">
        <v>8</v>
      </c>
      <c r="G841" s="8"/>
    </row>
    <row r="842">
      <c r="A842" s="4">
        <v>43663.26093034723</v>
      </c>
      <c r="B842" s="5">
        <v>43663.5525552662</v>
      </c>
      <c r="C842" s="6">
        <v>1.0</v>
      </c>
      <c r="D842" s="6">
        <v>73.0</v>
      </c>
      <c r="E842" s="7" t="s">
        <v>7</v>
      </c>
      <c r="F842" s="7" t="s">
        <v>8</v>
      </c>
      <c r="G842" s="8"/>
    </row>
    <row r="843">
      <c r="A843" s="4">
        <v>43663.276388391205</v>
      </c>
      <c r="B843" s="5">
        <v>43663.5680004282</v>
      </c>
      <c r="C843" s="6">
        <v>0.999</v>
      </c>
      <c r="D843" s="6">
        <v>73.0</v>
      </c>
      <c r="E843" s="7" t="s">
        <v>7</v>
      </c>
      <c r="F843" s="7" t="s">
        <v>8</v>
      </c>
      <c r="G843" s="8"/>
    </row>
    <row r="844">
      <c r="A844" s="4">
        <v>43663.34297596065</v>
      </c>
      <c r="B844" s="5">
        <v>43663.6346099189</v>
      </c>
      <c r="C844" s="6">
        <v>0.998</v>
      </c>
      <c r="D844" s="6">
        <v>73.0</v>
      </c>
      <c r="E844" s="7" t="s">
        <v>7</v>
      </c>
      <c r="F844" s="7" t="s">
        <v>8</v>
      </c>
      <c r="G844" s="8"/>
    </row>
    <row r="845">
      <c r="A845" s="4">
        <v>43663.39409206019</v>
      </c>
      <c r="B845" s="5">
        <v>43663.6857259259</v>
      </c>
      <c r="C845" s="6">
        <v>0.999</v>
      </c>
      <c r="D845" s="6">
        <v>73.0</v>
      </c>
      <c r="E845" s="7" t="s">
        <v>7</v>
      </c>
      <c r="F845" s="7" t="s">
        <v>8</v>
      </c>
      <c r="G845" s="8"/>
    </row>
    <row r="846">
      <c r="A846" s="4">
        <v>43663.4462494676</v>
      </c>
      <c r="B846" s="5">
        <v>43663.7378309606</v>
      </c>
      <c r="C846" s="6">
        <v>0.999</v>
      </c>
      <c r="D846" s="6">
        <v>73.0</v>
      </c>
      <c r="E846" s="7" t="s">
        <v>7</v>
      </c>
      <c r="F846" s="7" t="s">
        <v>8</v>
      </c>
      <c r="G846" s="8"/>
    </row>
    <row r="847">
      <c r="A847" s="4">
        <v>43663.46333921296</v>
      </c>
      <c r="B847" s="5">
        <v>43663.7549718981</v>
      </c>
      <c r="C847" s="6">
        <v>0.999</v>
      </c>
      <c r="D847" s="6">
        <v>73.0</v>
      </c>
      <c r="E847" s="7" t="s">
        <v>7</v>
      </c>
      <c r="F847" s="7" t="s">
        <v>8</v>
      </c>
      <c r="G847" s="8"/>
    </row>
    <row r="848">
      <c r="A848" s="4">
        <v>43663.47431494213</v>
      </c>
      <c r="B848" s="5">
        <v>43663.7659517129</v>
      </c>
      <c r="C848" s="6">
        <v>0.998</v>
      </c>
      <c r="D848" s="6">
        <v>73.0</v>
      </c>
      <c r="E848" s="7" t="s">
        <v>7</v>
      </c>
      <c r="F848" s="7" t="s">
        <v>8</v>
      </c>
      <c r="G848" s="8"/>
    </row>
    <row r="849">
      <c r="A849" s="4">
        <v>43663.560490289354</v>
      </c>
      <c r="B849" s="5">
        <v>43663.8521242245</v>
      </c>
      <c r="C849" s="6">
        <v>0.998</v>
      </c>
      <c r="D849" s="6">
        <v>73.0</v>
      </c>
      <c r="E849" s="7" t="s">
        <v>7</v>
      </c>
      <c r="F849" s="7" t="s">
        <v>8</v>
      </c>
      <c r="G849" s="8"/>
    </row>
    <row r="850">
      <c r="A850" s="4">
        <v>43663.580060520835</v>
      </c>
      <c r="B850" s="5">
        <v>43663.871698912</v>
      </c>
      <c r="C850" s="6">
        <v>0.996</v>
      </c>
      <c r="D850" s="6">
        <v>73.0</v>
      </c>
      <c r="E850" s="7" t="s">
        <v>7</v>
      </c>
      <c r="F850" s="7" t="s">
        <v>8</v>
      </c>
      <c r="G850" s="8"/>
    </row>
    <row r="851">
      <c r="A851" s="4">
        <v>43663.59048211806</v>
      </c>
      <c r="B851" s="5">
        <v>43663.8821200694</v>
      </c>
      <c r="C851" s="6">
        <v>0.998</v>
      </c>
      <c r="D851" s="6">
        <v>73.0</v>
      </c>
      <c r="E851" s="7" t="s">
        <v>7</v>
      </c>
      <c r="F851" s="7" t="s">
        <v>8</v>
      </c>
      <c r="G851" s="8"/>
    </row>
    <row r="852">
      <c r="A852" s="4">
        <v>43663.60094282407</v>
      </c>
      <c r="B852" s="5">
        <v>43663.8925766087</v>
      </c>
      <c r="C852" s="6">
        <v>0.998</v>
      </c>
      <c r="D852" s="6">
        <v>73.0</v>
      </c>
      <c r="E852" s="7" t="s">
        <v>7</v>
      </c>
      <c r="F852" s="7" t="s">
        <v>8</v>
      </c>
      <c r="G852" s="8"/>
    </row>
    <row r="853">
      <c r="A853" s="4">
        <v>43663.611424305556</v>
      </c>
      <c r="B853" s="5">
        <v>43663.9030554282</v>
      </c>
      <c r="C853" s="6">
        <v>0.999</v>
      </c>
      <c r="D853" s="6">
        <v>73.0</v>
      </c>
      <c r="E853" s="7" t="s">
        <v>7</v>
      </c>
      <c r="F853" s="7" t="s">
        <v>8</v>
      </c>
      <c r="G853" s="8"/>
    </row>
    <row r="854">
      <c r="A854" s="4">
        <v>43663.62184357639</v>
      </c>
      <c r="B854" s="5">
        <v>43663.9134773842</v>
      </c>
      <c r="C854" s="6">
        <v>0.998</v>
      </c>
      <c r="D854" s="6">
        <v>73.0</v>
      </c>
      <c r="E854" s="7" t="s">
        <v>7</v>
      </c>
      <c r="F854" s="7" t="s">
        <v>8</v>
      </c>
      <c r="G854" s="8"/>
    </row>
    <row r="855">
      <c r="A855" s="4">
        <v>43663.63226614583</v>
      </c>
      <c r="B855" s="5">
        <v>43663.9238977083</v>
      </c>
      <c r="C855" s="6">
        <v>0.997</v>
      </c>
      <c r="D855" s="6">
        <v>73.0</v>
      </c>
      <c r="E855" s="7" t="s">
        <v>7</v>
      </c>
      <c r="F855" s="7" t="s">
        <v>8</v>
      </c>
      <c r="G855" s="8"/>
    </row>
    <row r="856">
      <c r="A856" s="4">
        <v>43663.64271259259</v>
      </c>
      <c r="B856" s="5">
        <v>43663.934342199</v>
      </c>
      <c r="C856" s="6">
        <v>0.998</v>
      </c>
      <c r="D856" s="6">
        <v>73.0</v>
      </c>
      <c r="E856" s="7" t="s">
        <v>7</v>
      </c>
      <c r="F856" s="7" t="s">
        <v>8</v>
      </c>
      <c r="G856" s="8"/>
    </row>
    <row r="857">
      <c r="A857" s="4">
        <v>43663.65319138889</v>
      </c>
      <c r="B857" s="5">
        <v>43663.9448217708</v>
      </c>
      <c r="C857" s="6">
        <v>0.998</v>
      </c>
      <c r="D857" s="6">
        <v>73.0</v>
      </c>
      <c r="E857" s="7" t="s">
        <v>7</v>
      </c>
      <c r="F857" s="7" t="s">
        <v>8</v>
      </c>
      <c r="G857" s="8"/>
    </row>
    <row r="858">
      <c r="A858" s="4">
        <v>43663.66398096065</v>
      </c>
      <c r="B858" s="5">
        <v>43663.9556163078</v>
      </c>
      <c r="C858" s="6">
        <v>0.997</v>
      </c>
      <c r="D858" s="6">
        <v>73.0</v>
      </c>
      <c r="E858" s="7" t="s">
        <v>7</v>
      </c>
      <c r="F858" s="7" t="s">
        <v>8</v>
      </c>
      <c r="G858" s="8"/>
    </row>
    <row r="859">
      <c r="A859" s="4">
        <v>43663.67484842593</v>
      </c>
      <c r="B859" s="5">
        <v>43663.9664795023</v>
      </c>
      <c r="C859" s="6">
        <v>0.996</v>
      </c>
      <c r="D859" s="6">
        <v>73.0</v>
      </c>
      <c r="E859" s="7" t="s">
        <v>7</v>
      </c>
      <c r="F859" s="7" t="s">
        <v>8</v>
      </c>
      <c r="G859" s="8"/>
    </row>
    <row r="860">
      <c r="A860" s="4">
        <v>43663.68546222222</v>
      </c>
      <c r="B860" s="5">
        <v>43663.9770987499</v>
      </c>
      <c r="C860" s="6">
        <v>0.998</v>
      </c>
      <c r="D860" s="6">
        <v>73.0</v>
      </c>
      <c r="E860" s="7" t="s">
        <v>7</v>
      </c>
      <c r="F860" s="7" t="s">
        <v>8</v>
      </c>
      <c r="G860" s="8"/>
    </row>
    <row r="861">
      <c r="A861" s="4">
        <v>43663.695984398146</v>
      </c>
      <c r="B861" s="5">
        <v>43663.9876229398</v>
      </c>
      <c r="C861" s="6">
        <v>0.998</v>
      </c>
      <c r="D861" s="6">
        <v>73.0</v>
      </c>
      <c r="E861" s="7" t="s">
        <v>7</v>
      </c>
      <c r="F861" s="7" t="s">
        <v>8</v>
      </c>
      <c r="G861" s="8"/>
    </row>
    <row r="862">
      <c r="A862" s="4">
        <v>43663.72851483796</v>
      </c>
      <c r="B862" s="5">
        <v>43664.0201419791</v>
      </c>
      <c r="C862" s="6">
        <v>0.996</v>
      </c>
      <c r="D862" s="6">
        <v>73.0</v>
      </c>
      <c r="E862" s="7" t="s">
        <v>7</v>
      </c>
      <c r="F862" s="7" t="s">
        <v>8</v>
      </c>
      <c r="G862" s="8"/>
    </row>
    <row r="863">
      <c r="A863" s="4">
        <v>43663.85147571759</v>
      </c>
      <c r="B863" s="5">
        <v>43664.1431152777</v>
      </c>
      <c r="C863" s="6">
        <v>0.996</v>
      </c>
      <c r="D863" s="6">
        <v>73.0</v>
      </c>
      <c r="E863" s="7" t="s">
        <v>7</v>
      </c>
      <c r="F863" s="7" t="s">
        <v>8</v>
      </c>
      <c r="G863" s="8"/>
    </row>
    <row r="864">
      <c r="A864" s="4">
        <v>43663.86195688657</v>
      </c>
      <c r="B864" s="5">
        <v>43664.153538368</v>
      </c>
      <c r="C864" s="6">
        <v>0.996</v>
      </c>
      <c r="D864" s="6">
        <v>73.0</v>
      </c>
      <c r="E864" s="7" t="s">
        <v>7</v>
      </c>
      <c r="F864" s="7" t="s">
        <v>8</v>
      </c>
      <c r="G864" s="8"/>
    </row>
    <row r="865">
      <c r="A865" s="4">
        <v>43663.872371562495</v>
      </c>
      <c r="B865" s="5">
        <v>43664.1639949074</v>
      </c>
      <c r="C865" s="6">
        <v>0.997</v>
      </c>
      <c r="D865" s="6">
        <v>73.0</v>
      </c>
      <c r="E865" s="7" t="s">
        <v>7</v>
      </c>
      <c r="F865" s="7" t="s">
        <v>8</v>
      </c>
      <c r="G865" s="8"/>
    </row>
    <row r="866">
      <c r="A866" s="4">
        <v>43663.88288292824</v>
      </c>
      <c r="B866" s="5">
        <v>43664.1744536458</v>
      </c>
      <c r="C866" s="6">
        <v>0.995</v>
      </c>
      <c r="D866" s="6">
        <v>73.0</v>
      </c>
      <c r="E866" s="7" t="s">
        <v>7</v>
      </c>
      <c r="F866" s="7" t="s">
        <v>8</v>
      </c>
      <c r="G866" s="8"/>
    </row>
    <row r="867">
      <c r="A867" s="4">
        <v>43663.8933003125</v>
      </c>
      <c r="B867" s="5">
        <v>43664.1849315625</v>
      </c>
      <c r="C867" s="6">
        <v>0.997</v>
      </c>
      <c r="D867" s="6">
        <v>73.0</v>
      </c>
      <c r="E867" s="7" t="s">
        <v>7</v>
      </c>
      <c r="F867" s="7" t="s">
        <v>8</v>
      </c>
      <c r="G867" s="8"/>
    </row>
    <row r="868">
      <c r="A868" s="4">
        <v>43663.90372478009</v>
      </c>
      <c r="B868" s="5">
        <v>43664.1953532407</v>
      </c>
      <c r="C868" s="6">
        <v>0.996</v>
      </c>
      <c r="D868" s="6">
        <v>73.0</v>
      </c>
      <c r="E868" s="7" t="s">
        <v>7</v>
      </c>
      <c r="F868" s="7" t="s">
        <v>8</v>
      </c>
      <c r="G868" s="8"/>
    </row>
    <row r="869">
      <c r="A869" s="4">
        <v>43663.91501804398</v>
      </c>
      <c r="B869" s="5">
        <v>43664.2066474074</v>
      </c>
      <c r="C869" s="6">
        <v>0.996</v>
      </c>
      <c r="D869" s="6">
        <v>73.0</v>
      </c>
      <c r="E869" s="7" t="s">
        <v>7</v>
      </c>
      <c r="F869" s="7" t="s">
        <v>8</v>
      </c>
      <c r="G869" s="8"/>
    </row>
    <row r="870">
      <c r="A870" s="4">
        <v>43663.92544129629</v>
      </c>
      <c r="B870" s="5">
        <v>43664.2170785069</v>
      </c>
      <c r="C870" s="6">
        <v>0.996</v>
      </c>
      <c r="D870" s="6">
        <v>73.0</v>
      </c>
      <c r="E870" s="7" t="s">
        <v>7</v>
      </c>
      <c r="F870" s="7" t="s">
        <v>8</v>
      </c>
      <c r="G870" s="8"/>
    </row>
    <row r="871">
      <c r="A871" s="4">
        <v>43663.935882488426</v>
      </c>
      <c r="B871" s="5">
        <v>43664.2275237384</v>
      </c>
      <c r="C871" s="6">
        <v>0.997</v>
      </c>
      <c r="D871" s="6">
        <v>74.0</v>
      </c>
      <c r="E871" s="7" t="s">
        <v>7</v>
      </c>
      <c r="F871" s="7" t="s">
        <v>8</v>
      </c>
      <c r="G871" s="8"/>
    </row>
    <row r="872">
      <c r="A872" s="4">
        <v>43663.94648126158</v>
      </c>
      <c r="B872" s="5">
        <v>43664.2380613657</v>
      </c>
      <c r="C872" s="6">
        <v>0.996</v>
      </c>
      <c r="D872" s="6">
        <v>74.0</v>
      </c>
      <c r="E872" s="7" t="s">
        <v>7</v>
      </c>
      <c r="F872" s="7" t="s">
        <v>8</v>
      </c>
      <c r="G872" s="8"/>
    </row>
    <row r="873">
      <c r="A873" s="4">
        <v>43663.956857708334</v>
      </c>
      <c r="B873" s="5">
        <v>43664.2484946643</v>
      </c>
      <c r="C873" s="6">
        <v>0.997</v>
      </c>
      <c r="D873" s="6">
        <v>74.0</v>
      </c>
      <c r="E873" s="7" t="s">
        <v>7</v>
      </c>
      <c r="F873" s="7" t="s">
        <v>8</v>
      </c>
      <c r="G873" s="8"/>
    </row>
    <row r="874">
      <c r="A874" s="4">
        <v>43663.96738607639</v>
      </c>
      <c r="B874" s="5">
        <v>43664.2590206712</v>
      </c>
      <c r="C874" s="6">
        <v>0.997</v>
      </c>
      <c r="D874" s="6">
        <v>74.0</v>
      </c>
      <c r="E874" s="7" t="s">
        <v>7</v>
      </c>
      <c r="F874" s="7" t="s">
        <v>8</v>
      </c>
      <c r="G874" s="8"/>
    </row>
    <row r="875">
      <c r="A875" s="4">
        <v>43663.977807442134</v>
      </c>
      <c r="B875" s="5">
        <v>43664.2694395601</v>
      </c>
      <c r="C875" s="6">
        <v>0.996</v>
      </c>
      <c r="D875" s="6">
        <v>74.0</v>
      </c>
      <c r="E875" s="7" t="s">
        <v>7</v>
      </c>
      <c r="F875" s="7" t="s">
        <v>8</v>
      </c>
      <c r="G875" s="8"/>
    </row>
    <row r="876">
      <c r="A876" s="4">
        <v>43663.98826534722</v>
      </c>
      <c r="B876" s="5">
        <v>43664.2798951736</v>
      </c>
      <c r="C876" s="6">
        <v>0.996</v>
      </c>
      <c r="D876" s="6">
        <v>74.0</v>
      </c>
      <c r="E876" s="7" t="s">
        <v>7</v>
      </c>
      <c r="F876" s="7" t="s">
        <v>8</v>
      </c>
      <c r="G876" s="8"/>
    </row>
    <row r="877">
      <c r="A877" s="4">
        <v>43663.998748275466</v>
      </c>
      <c r="B877" s="5">
        <v>43664.2903758912</v>
      </c>
      <c r="C877" s="6">
        <v>0.996</v>
      </c>
      <c r="D877" s="6">
        <v>74.0</v>
      </c>
      <c r="E877" s="7" t="s">
        <v>7</v>
      </c>
      <c r="F877" s="7" t="s">
        <v>8</v>
      </c>
      <c r="G877" s="8"/>
    </row>
    <row r="878">
      <c r="A878" s="4">
        <v>43664.00916997685</v>
      </c>
      <c r="B878" s="5">
        <v>43664.300798831</v>
      </c>
      <c r="C878" s="6">
        <v>0.995</v>
      </c>
      <c r="D878" s="6">
        <v>74.0</v>
      </c>
      <c r="E878" s="7" t="s">
        <v>7</v>
      </c>
      <c r="F878" s="7" t="s">
        <v>8</v>
      </c>
      <c r="G878" s="8"/>
    </row>
    <row r="879">
      <c r="A879" s="4">
        <v>43664.019588379626</v>
      </c>
      <c r="B879" s="5">
        <v>43664.3112205787</v>
      </c>
      <c r="C879" s="6">
        <v>0.996</v>
      </c>
      <c r="D879" s="6">
        <v>74.0</v>
      </c>
      <c r="E879" s="7" t="s">
        <v>7</v>
      </c>
      <c r="F879" s="7" t="s">
        <v>8</v>
      </c>
      <c r="G879" s="8"/>
    </row>
    <row r="880">
      <c r="A880" s="4">
        <v>43664.03009128472</v>
      </c>
      <c r="B880" s="5">
        <v>43664.3217221759</v>
      </c>
      <c r="C880" s="6">
        <v>0.996</v>
      </c>
      <c r="D880" s="6">
        <v>74.0</v>
      </c>
      <c r="E880" s="7" t="s">
        <v>7</v>
      </c>
      <c r="F880" s="7" t="s">
        <v>8</v>
      </c>
      <c r="G880" s="8"/>
    </row>
    <row r="881">
      <c r="A881" s="4">
        <v>43664.0405193287</v>
      </c>
      <c r="B881" s="5">
        <v>43664.3321544791</v>
      </c>
      <c r="C881" s="6">
        <v>0.995</v>
      </c>
      <c r="D881" s="6">
        <v>74.0</v>
      </c>
      <c r="E881" s="7" t="s">
        <v>7</v>
      </c>
      <c r="F881" s="7" t="s">
        <v>8</v>
      </c>
      <c r="G881" s="8"/>
    </row>
    <row r="882">
      <c r="A882" s="4">
        <v>43664.050949247685</v>
      </c>
      <c r="B882" s="5">
        <v>43664.3425879398</v>
      </c>
      <c r="C882" s="6">
        <v>0.995</v>
      </c>
      <c r="D882" s="6">
        <v>74.0</v>
      </c>
      <c r="E882" s="7" t="s">
        <v>7</v>
      </c>
      <c r="F882" s="7" t="s">
        <v>8</v>
      </c>
      <c r="G882" s="8"/>
    </row>
    <row r="883">
      <c r="A883" s="4">
        <v>43664.06144766204</v>
      </c>
      <c r="B883" s="5">
        <v>43664.3530783912</v>
      </c>
      <c r="C883" s="6">
        <v>0.996</v>
      </c>
      <c r="D883" s="6">
        <v>74.0</v>
      </c>
      <c r="E883" s="7" t="s">
        <v>7</v>
      </c>
      <c r="F883" s="7" t="s">
        <v>8</v>
      </c>
      <c r="G883" s="8"/>
    </row>
    <row r="884">
      <c r="A884" s="4">
        <v>43664.07186384259</v>
      </c>
      <c r="B884" s="5">
        <v>43664.363500949</v>
      </c>
      <c r="C884" s="6">
        <v>0.996</v>
      </c>
      <c r="D884" s="6">
        <v>74.0</v>
      </c>
      <c r="E884" s="7" t="s">
        <v>7</v>
      </c>
      <c r="F884" s="7" t="s">
        <v>8</v>
      </c>
      <c r="G884" s="8"/>
    </row>
    <row r="885">
      <c r="A885" s="4">
        <v>43664.08238141204</v>
      </c>
      <c r="B885" s="5">
        <v>43664.3740168287</v>
      </c>
      <c r="C885" s="6">
        <v>0.995</v>
      </c>
      <c r="D885" s="6">
        <v>74.0</v>
      </c>
      <c r="E885" s="7" t="s">
        <v>7</v>
      </c>
      <c r="F885" s="7" t="s">
        <v>8</v>
      </c>
      <c r="G885" s="8"/>
    </row>
    <row r="886">
      <c r="A886" s="4">
        <v>43664.09320570602</v>
      </c>
      <c r="B886" s="5">
        <v>43664.3848348148</v>
      </c>
      <c r="C886" s="6">
        <v>0.995</v>
      </c>
      <c r="D886" s="6">
        <v>74.0</v>
      </c>
      <c r="E886" s="7" t="s">
        <v>7</v>
      </c>
      <c r="F886" s="7" t="s">
        <v>8</v>
      </c>
      <c r="G886" s="8"/>
    </row>
    <row r="887">
      <c r="A887" s="4">
        <v>43664.1036330787</v>
      </c>
      <c r="B887" s="5">
        <v>43664.3952660069</v>
      </c>
      <c r="C887" s="6">
        <v>0.995</v>
      </c>
      <c r="D887" s="6">
        <v>74.0</v>
      </c>
      <c r="E887" s="7" t="s">
        <v>7</v>
      </c>
      <c r="F887" s="7" t="s">
        <v>8</v>
      </c>
      <c r="G887" s="8"/>
    </row>
    <row r="888">
      <c r="A888" s="4">
        <v>43664.114149560184</v>
      </c>
      <c r="B888" s="5">
        <v>43664.4057792129</v>
      </c>
      <c r="C888" s="6">
        <v>0.995</v>
      </c>
      <c r="D888" s="6">
        <v>74.0</v>
      </c>
      <c r="E888" s="7" t="s">
        <v>7</v>
      </c>
      <c r="F888" s="7" t="s">
        <v>8</v>
      </c>
      <c r="G888" s="8"/>
    </row>
    <row r="889">
      <c r="A889" s="4">
        <v>43664.127080335646</v>
      </c>
      <c r="B889" s="5">
        <v>43664.4187124884</v>
      </c>
      <c r="C889" s="6">
        <v>0.996</v>
      </c>
      <c r="D889" s="6">
        <v>74.0</v>
      </c>
      <c r="E889" s="7" t="s">
        <v>7</v>
      </c>
      <c r="F889" s="7" t="s">
        <v>8</v>
      </c>
      <c r="G889" s="8"/>
    </row>
    <row r="890">
      <c r="A890" s="4">
        <v>43664.13752012732</v>
      </c>
      <c r="B890" s="5">
        <v>43664.4291332407</v>
      </c>
      <c r="C890" s="6">
        <v>0.995</v>
      </c>
      <c r="D890" s="6">
        <v>74.0</v>
      </c>
      <c r="E890" s="7" t="s">
        <v>7</v>
      </c>
      <c r="F890" s="7" t="s">
        <v>8</v>
      </c>
      <c r="G890" s="8"/>
    </row>
    <row r="891">
      <c r="A891" s="4">
        <v>43664.14875197917</v>
      </c>
      <c r="B891" s="5">
        <v>43664.4403329398</v>
      </c>
      <c r="C891" s="6">
        <v>0.996</v>
      </c>
      <c r="D891" s="6">
        <v>74.0</v>
      </c>
      <c r="E891" s="7" t="s">
        <v>7</v>
      </c>
      <c r="F891" s="7" t="s">
        <v>8</v>
      </c>
      <c r="G891" s="8"/>
    </row>
    <row r="892">
      <c r="A892" s="4">
        <v>43664.161504918986</v>
      </c>
      <c r="B892" s="5">
        <v>43664.4531290509</v>
      </c>
      <c r="C892" s="6">
        <v>0.996</v>
      </c>
      <c r="D892" s="6">
        <v>74.0</v>
      </c>
      <c r="E892" s="7" t="s">
        <v>7</v>
      </c>
      <c r="F892" s="7" t="s">
        <v>8</v>
      </c>
      <c r="G892" s="8"/>
    </row>
    <row r="893">
      <c r="A893" s="4">
        <v>43664.44584836806</v>
      </c>
      <c r="B893" s="5">
        <v>43664.7374832523</v>
      </c>
      <c r="C893" s="6">
        <v>0.995</v>
      </c>
      <c r="D893" s="6">
        <v>74.0</v>
      </c>
      <c r="E893" s="7" t="s">
        <v>7</v>
      </c>
      <c r="F893" s="7" t="s">
        <v>8</v>
      </c>
      <c r="G893" s="8"/>
    </row>
    <row r="894">
      <c r="A894" s="4">
        <v>43664.45808611111</v>
      </c>
      <c r="B894" s="5">
        <v>43664.7497214236</v>
      </c>
      <c r="C894" s="6">
        <v>0.995</v>
      </c>
      <c r="D894" s="6">
        <v>74.0</v>
      </c>
      <c r="E894" s="7" t="s">
        <v>7</v>
      </c>
      <c r="F894" s="7" t="s">
        <v>8</v>
      </c>
      <c r="G894" s="8"/>
    </row>
    <row r="895">
      <c r="A895" s="4">
        <v>43664.468519421294</v>
      </c>
      <c r="B895" s="5">
        <v>43664.7601537615</v>
      </c>
      <c r="C895" s="6">
        <v>0.994</v>
      </c>
      <c r="D895" s="6">
        <v>74.0</v>
      </c>
      <c r="E895" s="7" t="s">
        <v>7</v>
      </c>
      <c r="F895" s="7" t="s">
        <v>8</v>
      </c>
      <c r="G895" s="8"/>
    </row>
    <row r="896">
      <c r="A896" s="4">
        <v>43664.478977025465</v>
      </c>
      <c r="B896" s="5">
        <v>43664.7706097453</v>
      </c>
      <c r="C896" s="6">
        <v>0.994</v>
      </c>
      <c r="D896" s="6">
        <v>74.0</v>
      </c>
      <c r="E896" s="7" t="s">
        <v>7</v>
      </c>
      <c r="F896" s="7" t="s">
        <v>8</v>
      </c>
      <c r="G896" s="8"/>
    </row>
    <row r="897">
      <c r="A897" s="4">
        <v>43664.48939086805</v>
      </c>
      <c r="B897" s="5">
        <v>43664.7810293981</v>
      </c>
      <c r="C897" s="6">
        <v>0.995</v>
      </c>
      <c r="D897" s="6">
        <v>74.0</v>
      </c>
      <c r="E897" s="7" t="s">
        <v>7</v>
      </c>
      <c r="F897" s="7" t="s">
        <v>8</v>
      </c>
      <c r="G897" s="8"/>
    </row>
    <row r="898">
      <c r="A898" s="4">
        <v>43664.499829340275</v>
      </c>
      <c r="B898" s="5">
        <v>43664.7914518634</v>
      </c>
      <c r="C898" s="6">
        <v>0.994</v>
      </c>
      <c r="D898" s="6">
        <v>74.0</v>
      </c>
      <c r="E898" s="7" t="s">
        <v>7</v>
      </c>
      <c r="F898" s="7" t="s">
        <v>8</v>
      </c>
      <c r="G898" s="8"/>
    </row>
    <row r="899">
      <c r="A899" s="4">
        <v>43664.51029579861</v>
      </c>
      <c r="B899" s="5">
        <v>43664.8019310763</v>
      </c>
      <c r="C899" s="6">
        <v>0.994</v>
      </c>
      <c r="D899" s="6">
        <v>74.0</v>
      </c>
      <c r="E899" s="7" t="s">
        <v>7</v>
      </c>
      <c r="F899" s="7" t="s">
        <v>8</v>
      </c>
      <c r="G899" s="8"/>
    </row>
    <row r="900">
      <c r="A900" s="4">
        <v>43664.52085262732</v>
      </c>
      <c r="B900" s="5">
        <v>43664.8124787384</v>
      </c>
      <c r="C900" s="6">
        <v>0.994</v>
      </c>
      <c r="D900" s="6">
        <v>74.0</v>
      </c>
      <c r="E900" s="7" t="s">
        <v>7</v>
      </c>
      <c r="F900" s="7" t="s">
        <v>8</v>
      </c>
      <c r="G900" s="8"/>
    </row>
    <row r="901">
      <c r="A901" s="4">
        <v>43664.53127186342</v>
      </c>
      <c r="B901" s="5">
        <v>43664.8229002083</v>
      </c>
      <c r="C901" s="6">
        <v>0.994</v>
      </c>
      <c r="D901" s="6">
        <v>74.0</v>
      </c>
      <c r="E901" s="7" t="s">
        <v>7</v>
      </c>
      <c r="F901" s="7" t="s">
        <v>8</v>
      </c>
      <c r="G901" s="8"/>
    </row>
    <row r="902">
      <c r="A902" s="4">
        <v>43664.541711516205</v>
      </c>
      <c r="B902" s="5">
        <v>43664.8333462268</v>
      </c>
      <c r="C902" s="6">
        <v>0.994</v>
      </c>
      <c r="D902" s="6">
        <v>74.0</v>
      </c>
      <c r="E902" s="7" t="s">
        <v>7</v>
      </c>
      <c r="F902" s="7" t="s">
        <v>8</v>
      </c>
      <c r="G902" s="8"/>
    </row>
    <row r="903">
      <c r="A903" s="4">
        <v>43664.5521409375</v>
      </c>
      <c r="B903" s="5">
        <v>43664.8437796412</v>
      </c>
      <c r="C903" s="6">
        <v>0.994</v>
      </c>
      <c r="D903" s="6">
        <v>74.0</v>
      </c>
      <c r="E903" s="7" t="s">
        <v>7</v>
      </c>
      <c r="F903" s="7" t="s">
        <v>8</v>
      </c>
      <c r="G903" s="8"/>
    </row>
    <row r="904">
      <c r="A904" s="4">
        <v>43664.562596539356</v>
      </c>
      <c r="B904" s="5">
        <v>43664.8542251388</v>
      </c>
      <c r="C904" s="6">
        <v>0.994</v>
      </c>
      <c r="D904" s="6">
        <v>74.0</v>
      </c>
      <c r="E904" s="7" t="s">
        <v>7</v>
      </c>
      <c r="F904" s="7" t="s">
        <v>8</v>
      </c>
      <c r="G904" s="8"/>
    </row>
    <row r="905">
      <c r="A905" s="4">
        <v>43664.57306403935</v>
      </c>
      <c r="B905" s="5">
        <v>43664.8646935648</v>
      </c>
      <c r="C905" s="6">
        <v>0.994</v>
      </c>
      <c r="D905" s="6">
        <v>74.0</v>
      </c>
      <c r="E905" s="7" t="s">
        <v>7</v>
      </c>
      <c r="F905" s="7" t="s">
        <v>8</v>
      </c>
      <c r="G905" s="8"/>
    </row>
    <row r="906">
      <c r="A906" s="4">
        <v>43664.58351979167</v>
      </c>
      <c r="B906" s="5">
        <v>43664.8751496296</v>
      </c>
      <c r="C906" s="6">
        <v>0.994</v>
      </c>
      <c r="D906" s="6">
        <v>74.0</v>
      </c>
      <c r="E906" s="7" t="s">
        <v>7</v>
      </c>
      <c r="F906" s="7" t="s">
        <v>8</v>
      </c>
      <c r="G906" s="8"/>
    </row>
    <row r="907">
      <c r="A907" s="4">
        <v>43664.59398846065</v>
      </c>
      <c r="B907" s="5">
        <v>43664.8856162268</v>
      </c>
      <c r="C907" s="6">
        <v>0.994</v>
      </c>
      <c r="D907" s="6">
        <v>74.0</v>
      </c>
      <c r="E907" s="7" t="s">
        <v>7</v>
      </c>
      <c r="F907" s="7" t="s">
        <v>8</v>
      </c>
      <c r="G907" s="8"/>
    </row>
    <row r="908">
      <c r="A908" s="4">
        <v>43664.60446559028</v>
      </c>
      <c r="B908" s="5">
        <v>43664.8960968518</v>
      </c>
      <c r="C908" s="6">
        <v>0.994</v>
      </c>
      <c r="D908" s="6">
        <v>74.0</v>
      </c>
      <c r="E908" s="7" t="s">
        <v>7</v>
      </c>
      <c r="F908" s="7" t="s">
        <v>8</v>
      </c>
      <c r="G908" s="8"/>
    </row>
    <row r="909">
      <c r="A909" s="4">
        <v>43664.61492118056</v>
      </c>
      <c r="B909" s="5">
        <v>43664.9065510185</v>
      </c>
      <c r="C909" s="6">
        <v>0.994</v>
      </c>
      <c r="D909" s="6">
        <v>74.0</v>
      </c>
      <c r="E909" s="7" t="s">
        <v>7</v>
      </c>
      <c r="F909" s="7" t="s">
        <v>8</v>
      </c>
      <c r="G909" s="8"/>
    </row>
    <row r="910">
      <c r="A910" s="4">
        <v>43664.625432141205</v>
      </c>
      <c r="B910" s="5">
        <v>43664.9170073495</v>
      </c>
      <c r="C910" s="6">
        <v>0.994</v>
      </c>
      <c r="D910" s="6">
        <v>74.0</v>
      </c>
      <c r="E910" s="7" t="s">
        <v>7</v>
      </c>
      <c r="F910" s="7" t="s">
        <v>8</v>
      </c>
      <c r="G910" s="8"/>
    </row>
    <row r="911">
      <c r="A911" s="4">
        <v>43664.63583143518</v>
      </c>
      <c r="B911" s="5">
        <v>43664.9274638078</v>
      </c>
      <c r="C911" s="6">
        <v>0.994</v>
      </c>
      <c r="D911" s="6">
        <v>74.0</v>
      </c>
      <c r="E911" s="7" t="s">
        <v>7</v>
      </c>
      <c r="F911" s="7" t="s">
        <v>8</v>
      </c>
      <c r="G911" s="8"/>
    </row>
    <row r="912">
      <c r="A912" s="4">
        <v>43664.64627990741</v>
      </c>
      <c r="B912" s="5">
        <v>43664.9379197106</v>
      </c>
      <c r="C912" s="6">
        <v>0.994</v>
      </c>
      <c r="D912" s="6">
        <v>74.0</v>
      </c>
      <c r="E912" s="7" t="s">
        <v>7</v>
      </c>
      <c r="F912" s="7" t="s">
        <v>8</v>
      </c>
      <c r="G912" s="8"/>
    </row>
    <row r="913">
      <c r="A913" s="4">
        <v>43664.65670975695</v>
      </c>
      <c r="B913" s="5">
        <v>43664.9483416319</v>
      </c>
      <c r="C913" s="6">
        <v>0.994</v>
      </c>
      <c r="D913" s="6">
        <v>74.0</v>
      </c>
      <c r="E913" s="7" t="s">
        <v>7</v>
      </c>
      <c r="F913" s="7" t="s">
        <v>8</v>
      </c>
      <c r="G913" s="8"/>
    </row>
    <row r="914">
      <c r="A914" s="4">
        <v>43664.66719153935</v>
      </c>
      <c r="B914" s="5">
        <v>43664.9588199421</v>
      </c>
      <c r="C914" s="6">
        <v>0.994</v>
      </c>
      <c r="D914" s="6">
        <v>74.0</v>
      </c>
      <c r="E914" s="7" t="s">
        <v>7</v>
      </c>
      <c r="F914" s="7" t="s">
        <v>8</v>
      </c>
      <c r="G914" s="8"/>
    </row>
    <row r="915">
      <c r="A915" s="4">
        <v>43664.67762113426</v>
      </c>
      <c r="B915" s="5">
        <v>43664.9692544212</v>
      </c>
      <c r="C915" s="6">
        <v>0.994</v>
      </c>
      <c r="D915" s="6">
        <v>74.0</v>
      </c>
      <c r="E915" s="7" t="s">
        <v>7</v>
      </c>
      <c r="F915" s="7" t="s">
        <v>8</v>
      </c>
      <c r="G915" s="8"/>
    </row>
    <row r="916">
      <c r="A916" s="4">
        <v>43664.688047442134</v>
      </c>
      <c r="B916" s="5">
        <v>43664.979677743</v>
      </c>
      <c r="C916" s="6">
        <v>0.994</v>
      </c>
      <c r="D916" s="6">
        <v>74.0</v>
      </c>
      <c r="E916" s="7" t="s">
        <v>7</v>
      </c>
      <c r="F916" s="7" t="s">
        <v>8</v>
      </c>
      <c r="G916" s="8"/>
    </row>
    <row r="917">
      <c r="A917" s="4">
        <v>43664.69850075232</v>
      </c>
      <c r="B917" s="5">
        <v>43664.9901342013</v>
      </c>
      <c r="C917" s="6">
        <v>0.994</v>
      </c>
      <c r="D917" s="6">
        <v>74.0</v>
      </c>
      <c r="E917" s="7" t="s">
        <v>7</v>
      </c>
      <c r="F917" s="7" t="s">
        <v>8</v>
      </c>
      <c r="G917" s="8"/>
    </row>
    <row r="918">
      <c r="A918" s="4">
        <v>43664.70893799768</v>
      </c>
      <c r="B918" s="5">
        <v>43665.0005664351</v>
      </c>
      <c r="C918" s="6">
        <v>0.994</v>
      </c>
      <c r="D918" s="6">
        <v>74.0</v>
      </c>
      <c r="E918" s="7" t="s">
        <v>7</v>
      </c>
      <c r="F918" s="7" t="s">
        <v>8</v>
      </c>
      <c r="G918" s="8"/>
    </row>
    <row r="919">
      <c r="A919" s="4">
        <v>43664.719362488424</v>
      </c>
      <c r="B919" s="5">
        <v>43665.0109871296</v>
      </c>
      <c r="C919" s="6">
        <v>0.994</v>
      </c>
      <c r="D919" s="6">
        <v>74.0</v>
      </c>
      <c r="E919" s="7" t="s">
        <v>7</v>
      </c>
      <c r="F919" s="7" t="s">
        <v>8</v>
      </c>
      <c r="G919" s="8"/>
    </row>
    <row r="920">
      <c r="A920" s="4">
        <v>43664.7298175</v>
      </c>
      <c r="B920" s="5">
        <v>43665.0214425578</v>
      </c>
      <c r="C920" s="6">
        <v>0.993</v>
      </c>
      <c r="D920" s="6">
        <v>74.0</v>
      </c>
      <c r="E920" s="7" t="s">
        <v>7</v>
      </c>
      <c r="F920" s="7" t="s">
        <v>8</v>
      </c>
      <c r="G920" s="8"/>
    </row>
    <row r="921">
      <c r="A921" s="4">
        <v>43664.740286064814</v>
      </c>
      <c r="B921" s="5">
        <v>43665.0318625115</v>
      </c>
      <c r="C921" s="6">
        <v>0.993</v>
      </c>
      <c r="D921" s="6">
        <v>74.0</v>
      </c>
      <c r="E921" s="7" t="s">
        <v>7</v>
      </c>
      <c r="F921" s="7" t="s">
        <v>8</v>
      </c>
      <c r="G921" s="8"/>
    </row>
    <row r="922">
      <c r="A922" s="4">
        <v>43664.75065905093</v>
      </c>
      <c r="B922" s="5">
        <v>43665.0422863078</v>
      </c>
      <c r="C922" s="6">
        <v>0.994</v>
      </c>
      <c r="D922" s="6">
        <v>74.0</v>
      </c>
      <c r="E922" s="7" t="s">
        <v>7</v>
      </c>
      <c r="F922" s="7" t="s">
        <v>8</v>
      </c>
      <c r="G922" s="8"/>
    </row>
    <row r="923">
      <c r="A923" s="4">
        <v>43664.76109706018</v>
      </c>
      <c r="B923" s="5">
        <v>43665.0527190625</v>
      </c>
      <c r="C923" s="6">
        <v>0.994</v>
      </c>
      <c r="D923" s="6">
        <v>74.0</v>
      </c>
      <c r="E923" s="7" t="s">
        <v>7</v>
      </c>
      <c r="F923" s="7" t="s">
        <v>8</v>
      </c>
      <c r="G923" s="8"/>
    </row>
    <row r="924">
      <c r="A924" s="4">
        <v>43664.77150741898</v>
      </c>
      <c r="B924" s="5">
        <v>43665.0631407176</v>
      </c>
      <c r="C924" s="6">
        <v>0.994</v>
      </c>
      <c r="D924" s="6">
        <v>74.0</v>
      </c>
      <c r="E924" s="7" t="s">
        <v>7</v>
      </c>
      <c r="F924" s="7" t="s">
        <v>8</v>
      </c>
      <c r="G924" s="8"/>
    </row>
    <row r="925">
      <c r="A925" s="4">
        <v>43664.781942511574</v>
      </c>
      <c r="B925" s="5">
        <v>43665.0735744791</v>
      </c>
      <c r="C925" s="6">
        <v>0.993</v>
      </c>
      <c r="D925" s="6">
        <v>74.0</v>
      </c>
      <c r="E925" s="7" t="s">
        <v>7</v>
      </c>
      <c r="F925" s="7" t="s">
        <v>8</v>
      </c>
      <c r="G925" s="8"/>
    </row>
    <row r="926">
      <c r="A926" s="4">
        <v>43664.792371724536</v>
      </c>
      <c r="B926" s="5">
        <v>43665.0840076967</v>
      </c>
      <c r="C926" s="6">
        <v>0.994</v>
      </c>
      <c r="D926" s="6">
        <v>74.0</v>
      </c>
      <c r="E926" s="7" t="s">
        <v>7</v>
      </c>
      <c r="F926" s="7" t="s">
        <v>8</v>
      </c>
      <c r="G926" s="8"/>
    </row>
    <row r="927">
      <c r="A927" s="4">
        <v>43664.802806458334</v>
      </c>
      <c r="B927" s="5">
        <v>43665.0944377777</v>
      </c>
      <c r="C927" s="6">
        <v>0.994</v>
      </c>
      <c r="D927" s="6">
        <v>74.0</v>
      </c>
      <c r="E927" s="7" t="s">
        <v>7</v>
      </c>
      <c r="F927" s="7" t="s">
        <v>8</v>
      </c>
      <c r="G927" s="8"/>
    </row>
    <row r="928">
      <c r="A928" s="4">
        <v>43664.81323133102</v>
      </c>
      <c r="B928" s="5">
        <v>43665.1048584606</v>
      </c>
      <c r="C928" s="6">
        <v>0.994</v>
      </c>
      <c r="D928" s="6">
        <v>74.0</v>
      </c>
      <c r="E928" s="7" t="s">
        <v>7</v>
      </c>
      <c r="F928" s="7" t="s">
        <v>8</v>
      </c>
      <c r="G928" s="8"/>
    </row>
    <row r="929">
      <c r="A929" s="4">
        <v>43664.82365167824</v>
      </c>
      <c r="B929" s="5">
        <v>43665.1152808217</v>
      </c>
      <c r="C929" s="6">
        <v>0.994</v>
      </c>
      <c r="D929" s="6">
        <v>74.0</v>
      </c>
      <c r="E929" s="7" t="s">
        <v>7</v>
      </c>
      <c r="F929" s="7" t="s">
        <v>8</v>
      </c>
      <c r="G929" s="8"/>
    </row>
    <row r="930">
      <c r="A930" s="4">
        <v>43664.834071481484</v>
      </c>
      <c r="B930" s="5">
        <v>43665.1257019328</v>
      </c>
      <c r="C930" s="6">
        <v>0.994</v>
      </c>
      <c r="D930" s="6">
        <v>74.0</v>
      </c>
      <c r="E930" s="7" t="s">
        <v>7</v>
      </c>
      <c r="F930" s="7" t="s">
        <v>8</v>
      </c>
      <c r="G930" s="8"/>
    </row>
    <row r="931">
      <c r="A931" s="4">
        <v>43664.844493321754</v>
      </c>
      <c r="B931" s="5">
        <v>43665.1361235763</v>
      </c>
      <c r="C931" s="6">
        <v>0.994</v>
      </c>
      <c r="D931" s="6">
        <v>74.0</v>
      </c>
      <c r="E931" s="7" t="s">
        <v>7</v>
      </c>
      <c r="F931" s="7" t="s">
        <v>8</v>
      </c>
      <c r="G931" s="8"/>
    </row>
    <row r="932">
      <c r="A932" s="4">
        <v>43664.854982696765</v>
      </c>
      <c r="B932" s="5">
        <v>43665.146557662</v>
      </c>
      <c r="C932" s="6">
        <v>0.994</v>
      </c>
      <c r="D932" s="6">
        <v>74.0</v>
      </c>
      <c r="E932" s="7" t="s">
        <v>7</v>
      </c>
      <c r="F932" s="7" t="s">
        <v>8</v>
      </c>
      <c r="G932" s="8"/>
    </row>
    <row r="933">
      <c r="A933" s="4">
        <v>43664.865368541665</v>
      </c>
      <c r="B933" s="5">
        <v>43665.1570011574</v>
      </c>
      <c r="C933" s="6">
        <v>0.993</v>
      </c>
      <c r="D933" s="6">
        <v>74.0</v>
      </c>
      <c r="E933" s="7" t="s">
        <v>7</v>
      </c>
      <c r="F933" s="7" t="s">
        <v>8</v>
      </c>
      <c r="G933" s="8"/>
    </row>
    <row r="934">
      <c r="A934" s="4">
        <v>43664.87579189814</v>
      </c>
      <c r="B934" s="5">
        <v>43665.1674209722</v>
      </c>
      <c r="C934" s="6">
        <v>0.993</v>
      </c>
      <c r="D934" s="6">
        <v>74.0</v>
      </c>
      <c r="E934" s="7" t="s">
        <v>7</v>
      </c>
      <c r="F934" s="7" t="s">
        <v>8</v>
      </c>
      <c r="G934" s="8"/>
    </row>
    <row r="935">
      <c r="A935" s="4">
        <v>43664.886202650465</v>
      </c>
      <c r="B935" s="5">
        <v>43665.177842037</v>
      </c>
      <c r="C935" s="6">
        <v>0.994</v>
      </c>
      <c r="D935" s="6">
        <v>74.0</v>
      </c>
      <c r="E935" s="7" t="s">
        <v>7</v>
      </c>
      <c r="F935" s="7" t="s">
        <v>8</v>
      </c>
      <c r="G935" s="8"/>
    </row>
    <row r="936">
      <c r="A936" s="4">
        <v>43664.89662591435</v>
      </c>
      <c r="B936" s="5">
        <v>43665.1882637152</v>
      </c>
      <c r="C936" s="6">
        <v>0.993</v>
      </c>
      <c r="D936" s="6">
        <v>74.0</v>
      </c>
      <c r="E936" s="7" t="s">
        <v>7</v>
      </c>
      <c r="F936" s="7" t="s">
        <v>8</v>
      </c>
      <c r="G936" s="8"/>
    </row>
    <row r="937">
      <c r="A937" s="4">
        <v>43664.90713787037</v>
      </c>
      <c r="B937" s="5">
        <v>43665.1986964236</v>
      </c>
      <c r="C937" s="6">
        <v>0.994</v>
      </c>
      <c r="D937" s="6">
        <v>74.0</v>
      </c>
      <c r="E937" s="7" t="s">
        <v>7</v>
      </c>
      <c r="F937" s="7" t="s">
        <v>8</v>
      </c>
      <c r="G937" s="8"/>
    </row>
    <row r="938">
      <c r="A938" s="4">
        <v>43664.91749266203</v>
      </c>
      <c r="B938" s="5">
        <v>43665.2091280092</v>
      </c>
      <c r="C938" s="6">
        <v>0.994</v>
      </c>
      <c r="D938" s="6">
        <v>74.0</v>
      </c>
      <c r="E938" s="7" t="s">
        <v>7</v>
      </c>
      <c r="F938" s="7" t="s">
        <v>8</v>
      </c>
      <c r="G938" s="8"/>
    </row>
    <row r="939">
      <c r="A939" s="4">
        <v>43664.92791370371</v>
      </c>
      <c r="B939" s="5">
        <v>43665.2195490856</v>
      </c>
      <c r="C939" s="6">
        <v>0.993</v>
      </c>
      <c r="D939" s="6">
        <v>74.0</v>
      </c>
      <c r="E939" s="7" t="s">
        <v>7</v>
      </c>
      <c r="F939" s="7" t="s">
        <v>8</v>
      </c>
      <c r="G939" s="8"/>
    </row>
    <row r="940">
      <c r="A940" s="4">
        <v>43664.938398541664</v>
      </c>
      <c r="B940" s="5">
        <v>43665.2300278356</v>
      </c>
      <c r="C940" s="6">
        <v>0.994</v>
      </c>
      <c r="D940" s="6">
        <v>74.0</v>
      </c>
      <c r="E940" s="7" t="s">
        <v>7</v>
      </c>
      <c r="F940" s="7" t="s">
        <v>8</v>
      </c>
      <c r="G940" s="8"/>
    </row>
    <row r="941">
      <c r="A941" s="4">
        <v>43664.94881324074</v>
      </c>
      <c r="B941" s="5">
        <v>43665.24044853</v>
      </c>
      <c r="C941" s="6">
        <v>0.993</v>
      </c>
      <c r="D941" s="6">
        <v>74.0</v>
      </c>
      <c r="E941" s="7" t="s">
        <v>7</v>
      </c>
      <c r="F941" s="7" t="s">
        <v>8</v>
      </c>
      <c r="G941" s="8"/>
    </row>
    <row r="942">
      <c r="A942" s="4">
        <v>43664.95924462963</v>
      </c>
      <c r="B942" s="5">
        <v>43665.250881412</v>
      </c>
      <c r="C942" s="6">
        <v>0.993</v>
      </c>
      <c r="D942" s="6">
        <v>74.0</v>
      </c>
      <c r="E942" s="7" t="s">
        <v>7</v>
      </c>
      <c r="F942" s="7" t="s">
        <v>8</v>
      </c>
      <c r="G942" s="8"/>
    </row>
    <row r="943">
      <c r="A943" s="4">
        <v>43664.96966927084</v>
      </c>
      <c r="B943" s="5">
        <v>43665.2613026273</v>
      </c>
      <c r="C943" s="6">
        <v>0.994</v>
      </c>
      <c r="D943" s="6">
        <v>74.0</v>
      </c>
      <c r="E943" s="7" t="s">
        <v>7</v>
      </c>
      <c r="F943" s="7" t="s">
        <v>8</v>
      </c>
      <c r="G943" s="8"/>
    </row>
    <row r="944">
      <c r="A944" s="4">
        <v>43664.980091562495</v>
      </c>
      <c r="B944" s="5">
        <v>43665.2717231712</v>
      </c>
      <c r="C944" s="6">
        <v>0.993</v>
      </c>
      <c r="D944" s="6">
        <v>74.0</v>
      </c>
      <c r="E944" s="7" t="s">
        <v>7</v>
      </c>
      <c r="F944" s="7" t="s">
        <v>8</v>
      </c>
      <c r="G944" s="8"/>
    </row>
    <row r="945">
      <c r="A945" s="4">
        <v>43664.990521562504</v>
      </c>
      <c r="B945" s="5">
        <v>43665.2821459838</v>
      </c>
      <c r="C945" s="6">
        <v>0.993</v>
      </c>
      <c r="D945" s="6">
        <v>74.0</v>
      </c>
      <c r="E945" s="7" t="s">
        <v>7</v>
      </c>
      <c r="F945" s="7" t="s">
        <v>8</v>
      </c>
      <c r="G945" s="8"/>
    </row>
    <row r="946">
      <c r="A946" s="4">
        <v>43665.00095202547</v>
      </c>
      <c r="B946" s="5">
        <v>43665.2925792129</v>
      </c>
      <c r="C946" s="6">
        <v>0.993</v>
      </c>
      <c r="D946" s="6">
        <v>74.0</v>
      </c>
      <c r="E946" s="7" t="s">
        <v>7</v>
      </c>
      <c r="F946" s="7" t="s">
        <v>8</v>
      </c>
      <c r="G946" s="8"/>
    </row>
    <row r="947">
      <c r="A947" s="4">
        <v>43665.01140024306</v>
      </c>
      <c r="B947" s="5">
        <v>43665.3030352893</v>
      </c>
      <c r="C947" s="6">
        <v>0.993</v>
      </c>
      <c r="D947" s="6">
        <v>74.0</v>
      </c>
      <c r="E947" s="7" t="s">
        <v>7</v>
      </c>
      <c r="F947" s="7" t="s">
        <v>8</v>
      </c>
      <c r="G947" s="8"/>
    </row>
    <row r="948">
      <c r="A948" s="4">
        <v>43665.021834687504</v>
      </c>
      <c r="B948" s="5">
        <v>43665.3134666435</v>
      </c>
      <c r="C948" s="6">
        <v>0.994</v>
      </c>
      <c r="D948" s="6">
        <v>74.0</v>
      </c>
      <c r="E948" s="7" t="s">
        <v>7</v>
      </c>
      <c r="F948" s="7" t="s">
        <v>8</v>
      </c>
      <c r="G948" s="8"/>
    </row>
    <row r="949">
      <c r="A949" s="4">
        <v>43665.032261458335</v>
      </c>
      <c r="B949" s="5">
        <v>43665.3238883101</v>
      </c>
      <c r="C949" s="6">
        <v>0.993</v>
      </c>
      <c r="D949" s="6">
        <v>74.0</v>
      </c>
      <c r="E949" s="7" t="s">
        <v>7</v>
      </c>
      <c r="F949" s="7" t="s">
        <v>8</v>
      </c>
      <c r="G949" s="8"/>
    </row>
    <row r="950">
      <c r="A950" s="4">
        <v>43665.042688726855</v>
      </c>
      <c r="B950" s="5">
        <v>43665.3343209027</v>
      </c>
      <c r="C950" s="6">
        <v>0.993</v>
      </c>
      <c r="D950" s="6">
        <v>74.0</v>
      </c>
      <c r="E950" s="7" t="s">
        <v>7</v>
      </c>
      <c r="F950" s="7" t="s">
        <v>8</v>
      </c>
      <c r="G950" s="8"/>
    </row>
    <row r="951">
      <c r="A951" s="4">
        <v>43665.05311528935</v>
      </c>
      <c r="B951" s="5">
        <v>43665.3447529976</v>
      </c>
      <c r="C951" s="6">
        <v>0.993</v>
      </c>
      <c r="D951" s="6">
        <v>74.0</v>
      </c>
      <c r="E951" s="7" t="s">
        <v>7</v>
      </c>
      <c r="F951" s="7" t="s">
        <v>8</v>
      </c>
      <c r="G951" s="8"/>
    </row>
    <row r="952">
      <c r="A952" s="4">
        <v>43665.06361565972</v>
      </c>
      <c r="B952" s="5">
        <v>43665.3551978125</v>
      </c>
      <c r="C952" s="6">
        <v>0.993</v>
      </c>
      <c r="D952" s="6">
        <v>74.0</v>
      </c>
      <c r="E952" s="7" t="s">
        <v>7</v>
      </c>
      <c r="F952" s="7" t="s">
        <v>8</v>
      </c>
      <c r="G952" s="8"/>
    </row>
    <row r="953">
      <c r="A953" s="4">
        <v>43665.07400278935</v>
      </c>
      <c r="B953" s="5">
        <v>43665.3656314699</v>
      </c>
      <c r="C953" s="6">
        <v>0.993</v>
      </c>
      <c r="D953" s="6">
        <v>74.0</v>
      </c>
      <c r="E953" s="7" t="s">
        <v>7</v>
      </c>
      <c r="F953" s="7" t="s">
        <v>8</v>
      </c>
      <c r="G953" s="8"/>
    </row>
    <row r="954">
      <c r="A954" s="4">
        <v>43665.08450733796</v>
      </c>
      <c r="B954" s="5">
        <v>43665.3760522453</v>
      </c>
      <c r="C954" s="6">
        <v>0.993</v>
      </c>
      <c r="D954" s="6">
        <v>74.0</v>
      </c>
      <c r="E954" s="7" t="s">
        <v>7</v>
      </c>
      <c r="F954" s="7" t="s">
        <v>8</v>
      </c>
      <c r="G954" s="8"/>
    </row>
    <row r="955">
      <c r="A955" s="4">
        <v>43665.094839826386</v>
      </c>
      <c r="B955" s="5">
        <v>43665.3864732291</v>
      </c>
      <c r="C955" s="6">
        <v>0.993</v>
      </c>
      <c r="D955" s="6">
        <v>74.0</v>
      </c>
      <c r="E955" s="7" t="s">
        <v>7</v>
      </c>
      <c r="F955" s="7" t="s">
        <v>8</v>
      </c>
      <c r="G955" s="8"/>
    </row>
    <row r="956">
      <c r="A956" s="4">
        <v>43665.10526119213</v>
      </c>
      <c r="B956" s="5">
        <v>43665.3968948842</v>
      </c>
      <c r="C956" s="6">
        <v>0.993</v>
      </c>
      <c r="D956" s="6">
        <v>74.0</v>
      </c>
      <c r="E956" s="7" t="s">
        <v>7</v>
      </c>
      <c r="F956" s="7" t="s">
        <v>8</v>
      </c>
      <c r="G956" s="8"/>
    </row>
    <row r="957">
      <c r="A957" s="4">
        <v>43665.11570278935</v>
      </c>
      <c r="B957" s="5">
        <v>43665.407338912</v>
      </c>
      <c r="C957" s="6">
        <v>0.993</v>
      </c>
      <c r="D957" s="6">
        <v>74.0</v>
      </c>
      <c r="E957" s="7" t="s">
        <v>7</v>
      </c>
      <c r="F957" s="7" t="s">
        <v>8</v>
      </c>
      <c r="G957" s="8"/>
    </row>
    <row r="958">
      <c r="A958" s="4">
        <v>43665.126176226855</v>
      </c>
      <c r="B958" s="5">
        <v>43665.4177962963</v>
      </c>
      <c r="C958" s="6">
        <v>0.993</v>
      </c>
      <c r="D958" s="6">
        <v>74.0</v>
      </c>
      <c r="E958" s="7" t="s">
        <v>7</v>
      </c>
      <c r="F958" s="7" t="s">
        <v>8</v>
      </c>
      <c r="G958" s="8"/>
    </row>
    <row r="959">
      <c r="A959" s="4">
        <v>43665.13669983797</v>
      </c>
      <c r="B959" s="5">
        <v>43665.4282173726</v>
      </c>
      <c r="C959" s="6">
        <v>0.993</v>
      </c>
      <c r="D959" s="6">
        <v>74.0</v>
      </c>
      <c r="E959" s="7" t="s">
        <v>7</v>
      </c>
      <c r="F959" s="7" t="s">
        <v>8</v>
      </c>
      <c r="G959" s="8"/>
    </row>
    <row r="960">
      <c r="A960" s="4">
        <v>43665.14701509259</v>
      </c>
      <c r="B960" s="5">
        <v>43665.4386502199</v>
      </c>
      <c r="C960" s="6">
        <v>0.993</v>
      </c>
      <c r="D960" s="6">
        <v>74.0</v>
      </c>
      <c r="E960" s="7" t="s">
        <v>7</v>
      </c>
      <c r="F960" s="7" t="s">
        <v>8</v>
      </c>
      <c r="G960" s="8"/>
    </row>
    <row r="961">
      <c r="A961" s="4">
        <v>43665.15744548611</v>
      </c>
      <c r="B961" s="5">
        <v>43665.4490835532</v>
      </c>
      <c r="C961" s="6">
        <v>0.993</v>
      </c>
      <c r="D961" s="6">
        <v>74.0</v>
      </c>
      <c r="E961" s="7" t="s">
        <v>7</v>
      </c>
      <c r="F961" s="7" t="s">
        <v>8</v>
      </c>
      <c r="G961" s="8"/>
    </row>
    <row r="962">
      <c r="A962" s="4">
        <v>43665.16787965278</v>
      </c>
      <c r="B962" s="5">
        <v>43665.4595167013</v>
      </c>
      <c r="C962" s="6">
        <v>0.993</v>
      </c>
      <c r="D962" s="6">
        <v>74.0</v>
      </c>
      <c r="E962" s="7" t="s">
        <v>7</v>
      </c>
      <c r="F962" s="7" t="s">
        <v>8</v>
      </c>
      <c r="G962" s="8"/>
    </row>
    <row r="963">
      <c r="A963" s="4">
        <v>43665.17830841435</v>
      </c>
      <c r="B963" s="5">
        <v>43665.4699390509</v>
      </c>
      <c r="C963" s="6">
        <v>0.993</v>
      </c>
      <c r="D963" s="6">
        <v>74.0</v>
      </c>
      <c r="E963" s="7" t="s">
        <v>7</v>
      </c>
      <c r="F963" s="7" t="s">
        <v>8</v>
      </c>
      <c r="G963" s="8"/>
    </row>
    <row r="964">
      <c r="A964" s="4">
        <v>43665.188760543984</v>
      </c>
      <c r="B964" s="5">
        <v>43665.4803965856</v>
      </c>
      <c r="C964" s="6">
        <v>0.993</v>
      </c>
      <c r="D964" s="6">
        <v>74.0</v>
      </c>
      <c r="E964" s="7" t="s">
        <v>7</v>
      </c>
      <c r="F964" s="7" t="s">
        <v>8</v>
      </c>
      <c r="G964" s="8"/>
    </row>
    <row r="965">
      <c r="A965" s="4">
        <v>43665.1992044213</v>
      </c>
      <c r="B965" s="5">
        <v>43665.4908412152</v>
      </c>
      <c r="C965" s="6">
        <v>0.993</v>
      </c>
      <c r="D965" s="6">
        <v>74.0</v>
      </c>
      <c r="E965" s="7" t="s">
        <v>7</v>
      </c>
      <c r="F965" s="7" t="s">
        <v>8</v>
      </c>
      <c r="G965" s="8"/>
    </row>
    <row r="966">
      <c r="A966" s="4">
        <v>43665.209669710646</v>
      </c>
      <c r="B966" s="5">
        <v>43665.5013090625</v>
      </c>
      <c r="C966" s="6">
        <v>0.993</v>
      </c>
      <c r="D966" s="6">
        <v>74.0</v>
      </c>
      <c r="E966" s="7" t="s">
        <v>7</v>
      </c>
      <c r="F966" s="7" t="s">
        <v>8</v>
      </c>
      <c r="G966" s="8"/>
    </row>
    <row r="967">
      <c r="A967" s="4">
        <v>43665.22015512732</v>
      </c>
      <c r="B967" s="5">
        <v>43665.5117881712</v>
      </c>
      <c r="C967" s="6">
        <v>0.993</v>
      </c>
      <c r="D967" s="6">
        <v>74.0</v>
      </c>
      <c r="E967" s="7" t="s">
        <v>7</v>
      </c>
      <c r="F967" s="7" t="s">
        <v>8</v>
      </c>
      <c r="G967" s="8"/>
    </row>
    <row r="968">
      <c r="A968" s="4">
        <v>43665.23060342592</v>
      </c>
      <c r="B968" s="5">
        <v>43665.5222329398</v>
      </c>
      <c r="C968" s="6">
        <v>0.993</v>
      </c>
      <c r="D968" s="6">
        <v>74.0</v>
      </c>
      <c r="E968" s="7" t="s">
        <v>7</v>
      </c>
      <c r="F968" s="7" t="s">
        <v>8</v>
      </c>
      <c r="G968" s="8"/>
    </row>
    <row r="969">
      <c r="A969" s="4">
        <v>43665.24103310185</v>
      </c>
      <c r="B969" s="5">
        <v>43665.5326671412</v>
      </c>
      <c r="C969" s="6">
        <v>0.993</v>
      </c>
      <c r="D969" s="6">
        <v>74.0</v>
      </c>
      <c r="E969" s="7" t="s">
        <v>7</v>
      </c>
      <c r="F969" s="7" t="s">
        <v>8</v>
      </c>
      <c r="G969" s="8"/>
    </row>
    <row r="970">
      <c r="A970" s="4">
        <v>43665.25145306713</v>
      </c>
      <c r="B970" s="5">
        <v>43665.5430867476</v>
      </c>
      <c r="C970" s="6">
        <v>0.993</v>
      </c>
      <c r="D970" s="6">
        <v>74.0</v>
      </c>
      <c r="E970" s="7" t="s">
        <v>7</v>
      </c>
      <c r="F970" s="7" t="s">
        <v>8</v>
      </c>
      <c r="G970" s="8"/>
    </row>
    <row r="971">
      <c r="A971" s="4">
        <v>43665.26188619213</v>
      </c>
      <c r="B971" s="5">
        <v>43665.5535174884</v>
      </c>
      <c r="C971" s="6">
        <v>0.993</v>
      </c>
      <c r="D971" s="6">
        <v>74.0</v>
      </c>
      <c r="E971" s="7" t="s">
        <v>7</v>
      </c>
      <c r="F971" s="7" t="s">
        <v>8</v>
      </c>
      <c r="G971" s="8"/>
    </row>
    <row r="972">
      <c r="A972" s="4">
        <v>43665.2723196875</v>
      </c>
      <c r="B972" s="5">
        <v>43665.5639525347</v>
      </c>
      <c r="C972" s="6">
        <v>0.993</v>
      </c>
      <c r="D972" s="6">
        <v>74.0</v>
      </c>
      <c r="E972" s="7" t="s">
        <v>7</v>
      </c>
      <c r="F972" s="7" t="s">
        <v>8</v>
      </c>
      <c r="G972" s="8"/>
    </row>
    <row r="973">
      <c r="A973" s="4">
        <v>43665.28276263889</v>
      </c>
      <c r="B973" s="5">
        <v>43665.5743968402</v>
      </c>
      <c r="C973" s="6">
        <v>0.993</v>
      </c>
      <c r="D973" s="6">
        <v>74.0</v>
      </c>
      <c r="E973" s="7" t="s">
        <v>7</v>
      </c>
      <c r="F973" s="7" t="s">
        <v>8</v>
      </c>
      <c r="G973" s="8"/>
    </row>
    <row r="974">
      <c r="A974" s="4">
        <v>43665.29320417824</v>
      </c>
      <c r="B974" s="5">
        <v>43665.5848417939</v>
      </c>
      <c r="C974" s="6">
        <v>0.993</v>
      </c>
      <c r="D974" s="6">
        <v>74.0</v>
      </c>
      <c r="E974" s="7" t="s">
        <v>7</v>
      </c>
      <c r="F974" s="7" t="s">
        <v>8</v>
      </c>
      <c r="G974" s="8"/>
    </row>
    <row r="975">
      <c r="A975" s="4">
        <v>43665.303682604164</v>
      </c>
      <c r="B975" s="5">
        <v>43665.5952636921</v>
      </c>
      <c r="C975" s="6">
        <v>0.993</v>
      </c>
      <c r="D975" s="6">
        <v>74.0</v>
      </c>
      <c r="E975" s="7" t="s">
        <v>7</v>
      </c>
      <c r="F975" s="7" t="s">
        <v>8</v>
      </c>
      <c r="G975" s="8"/>
    </row>
    <row r="976">
      <c r="A976" s="4">
        <v>43665.314050381945</v>
      </c>
      <c r="B976" s="5">
        <v>43665.6056851967</v>
      </c>
      <c r="C976" s="6">
        <v>0.993</v>
      </c>
      <c r="D976" s="6">
        <v>74.0</v>
      </c>
      <c r="E976" s="7" t="s">
        <v>7</v>
      </c>
      <c r="F976" s="7" t="s">
        <v>8</v>
      </c>
      <c r="G976" s="8"/>
    </row>
    <row r="977">
      <c r="A977" s="4">
        <v>43665.32449817129</v>
      </c>
      <c r="B977" s="5">
        <v>43665.6161311574</v>
      </c>
      <c r="C977" s="6">
        <v>0.993</v>
      </c>
      <c r="D977" s="6">
        <v>74.0</v>
      </c>
      <c r="E977" s="7" t="s">
        <v>7</v>
      </c>
      <c r="F977" s="7" t="s">
        <v>8</v>
      </c>
      <c r="G977" s="8"/>
    </row>
    <row r="978">
      <c r="A978" s="4">
        <v>43665.33491024305</v>
      </c>
      <c r="B978" s="5">
        <v>43665.6265530671</v>
      </c>
      <c r="C978" s="6">
        <v>0.993</v>
      </c>
      <c r="D978" s="6">
        <v>74.0</v>
      </c>
      <c r="E978" s="7" t="s">
        <v>7</v>
      </c>
      <c r="F978" s="7" t="s">
        <v>8</v>
      </c>
      <c r="G978" s="8"/>
    </row>
    <row r="979">
      <c r="A979" s="4">
        <v>43665.345334756945</v>
      </c>
      <c r="B979" s="5">
        <v>43665.6369733217</v>
      </c>
      <c r="C979" s="6">
        <v>0.993</v>
      </c>
      <c r="D979" s="6">
        <v>74.0</v>
      </c>
      <c r="E979" s="7" t="s">
        <v>7</v>
      </c>
      <c r="F979" s="7" t="s">
        <v>8</v>
      </c>
      <c r="G979" s="8"/>
    </row>
    <row r="980">
      <c r="A980" s="4">
        <v>43665.35577671297</v>
      </c>
      <c r="B980" s="5">
        <v>43665.6474162615</v>
      </c>
      <c r="C980" s="6">
        <v>0.993</v>
      </c>
      <c r="D980" s="6">
        <v>74.0</v>
      </c>
      <c r="E980" s="7" t="s">
        <v>7</v>
      </c>
      <c r="F980" s="7" t="s">
        <v>8</v>
      </c>
      <c r="G980" s="8"/>
    </row>
    <row r="981">
      <c r="A981" s="4">
        <v>43665.36628769676</v>
      </c>
      <c r="B981" s="5">
        <v>43665.6578614583</v>
      </c>
      <c r="C981" s="6">
        <v>0.993</v>
      </c>
      <c r="D981" s="6">
        <v>74.0</v>
      </c>
      <c r="E981" s="7" t="s">
        <v>7</v>
      </c>
      <c r="F981" s="7" t="s">
        <v>8</v>
      </c>
      <c r="G981" s="8"/>
    </row>
    <row r="982">
      <c r="A982" s="4">
        <v>43665.37666412037</v>
      </c>
      <c r="B982" s="5">
        <v>43665.6682942476</v>
      </c>
      <c r="C982" s="6">
        <v>0.993</v>
      </c>
      <c r="D982" s="6">
        <v>74.0</v>
      </c>
      <c r="E982" s="7" t="s">
        <v>7</v>
      </c>
      <c r="F982" s="7" t="s">
        <v>8</v>
      </c>
      <c r="G982" s="8"/>
    </row>
    <row r="983">
      <c r="A983" s="4">
        <v>43665.387078113425</v>
      </c>
      <c r="B983" s="5">
        <v>43665.6787168287</v>
      </c>
      <c r="C983" s="6">
        <v>0.993</v>
      </c>
      <c r="D983" s="6">
        <v>74.0</v>
      </c>
      <c r="E983" s="7" t="s">
        <v>7</v>
      </c>
      <c r="F983" s="7" t="s">
        <v>8</v>
      </c>
      <c r="G983" s="8"/>
    </row>
    <row r="984">
      <c r="A984" s="4">
        <v>43665.39757490741</v>
      </c>
      <c r="B984" s="5">
        <v>43665.689148449</v>
      </c>
      <c r="C984" s="6">
        <v>0.993</v>
      </c>
      <c r="D984" s="6">
        <v>74.0</v>
      </c>
      <c r="E984" s="7" t="s">
        <v>7</v>
      </c>
      <c r="F984" s="7" t="s">
        <v>8</v>
      </c>
      <c r="G984" s="8"/>
    </row>
    <row r="985">
      <c r="A985" s="4">
        <v>43665.407942245365</v>
      </c>
      <c r="B985" s="5">
        <v>43665.6995798148</v>
      </c>
      <c r="C985" s="6">
        <v>0.993</v>
      </c>
      <c r="D985" s="6">
        <v>74.0</v>
      </c>
      <c r="E985" s="7" t="s">
        <v>7</v>
      </c>
      <c r="F985" s="7" t="s">
        <v>8</v>
      </c>
      <c r="G985" s="8"/>
    </row>
    <row r="986">
      <c r="A986" s="4">
        <v>43665.4183603125</v>
      </c>
      <c r="B986" s="5">
        <v>43665.7100012962</v>
      </c>
      <c r="C986" s="6">
        <v>0.992</v>
      </c>
      <c r="D986" s="6">
        <v>74.0</v>
      </c>
      <c r="E986" s="7" t="s">
        <v>7</v>
      </c>
      <c r="F986" s="7" t="s">
        <v>8</v>
      </c>
      <c r="G986" s="8"/>
    </row>
    <row r="987">
      <c r="A987" s="4">
        <v>43665.42879048611</v>
      </c>
      <c r="B987" s="5">
        <v>43665.7204215393</v>
      </c>
      <c r="C987" s="6">
        <v>0.993</v>
      </c>
      <c r="D987" s="6">
        <v>74.0</v>
      </c>
      <c r="E987" s="7" t="s">
        <v>7</v>
      </c>
      <c r="F987" s="7" t="s">
        <v>8</v>
      </c>
      <c r="G987" s="8"/>
    </row>
    <row r="988">
      <c r="A988" s="4">
        <v>43665.43926834491</v>
      </c>
      <c r="B988" s="5">
        <v>43665.7308432175</v>
      </c>
      <c r="C988" s="6">
        <v>0.993</v>
      </c>
      <c r="D988" s="6">
        <v>74.0</v>
      </c>
      <c r="E988" s="7" t="s">
        <v>7</v>
      </c>
      <c r="F988" s="7" t="s">
        <v>8</v>
      </c>
      <c r="G988" s="8"/>
    </row>
    <row r="989">
      <c r="A989" s="4">
        <v>43665.449648912036</v>
      </c>
      <c r="B989" s="5">
        <v>43665.7412738194</v>
      </c>
      <c r="C989" s="6">
        <v>0.992</v>
      </c>
      <c r="D989" s="6">
        <v>74.0</v>
      </c>
      <c r="E989" s="7" t="s">
        <v>7</v>
      </c>
      <c r="F989" s="7" t="s">
        <v>8</v>
      </c>
      <c r="G989" s="8"/>
    </row>
    <row r="990">
      <c r="A990" s="4">
        <v>43665.46007046296</v>
      </c>
      <c r="B990" s="5">
        <v>43665.751706412</v>
      </c>
      <c r="C990" s="6">
        <v>0.992</v>
      </c>
      <c r="D990" s="6">
        <v>74.0</v>
      </c>
      <c r="E990" s="7" t="s">
        <v>7</v>
      </c>
      <c r="F990" s="7" t="s">
        <v>8</v>
      </c>
      <c r="G990" s="8"/>
    </row>
    <row r="991">
      <c r="A991" s="4">
        <v>43665.47051699074</v>
      </c>
      <c r="B991" s="5">
        <v>43665.7621523958</v>
      </c>
      <c r="C991" s="6">
        <v>0.993</v>
      </c>
      <c r="D991" s="6">
        <v>74.0</v>
      </c>
      <c r="E991" s="7" t="s">
        <v>7</v>
      </c>
      <c r="F991" s="7" t="s">
        <v>8</v>
      </c>
      <c r="G991" s="8"/>
    </row>
    <row r="992">
      <c r="A992" s="4">
        <v>43665.48095210648</v>
      </c>
      <c r="B992" s="5">
        <v>43665.7725860185</v>
      </c>
      <c r="C992" s="6">
        <v>0.993</v>
      </c>
      <c r="D992" s="6">
        <v>74.0</v>
      </c>
      <c r="E992" s="7" t="s">
        <v>7</v>
      </c>
      <c r="F992" s="7" t="s">
        <v>8</v>
      </c>
      <c r="G992" s="8"/>
    </row>
    <row r="993">
      <c r="A993" s="4">
        <v>43665.49138527778</v>
      </c>
      <c r="B993" s="5">
        <v>43665.78302</v>
      </c>
      <c r="C993" s="6">
        <v>0.992</v>
      </c>
      <c r="D993" s="6">
        <v>74.0</v>
      </c>
      <c r="E993" s="7" t="s">
        <v>7</v>
      </c>
      <c r="F993" s="7" t="s">
        <v>8</v>
      </c>
      <c r="G993" s="8"/>
    </row>
    <row r="994">
      <c r="A994" s="4">
        <v>43665.50180655092</v>
      </c>
      <c r="B994" s="5">
        <v>43665.7934410069</v>
      </c>
      <c r="C994" s="6">
        <v>0.992</v>
      </c>
      <c r="D994" s="6">
        <v>74.0</v>
      </c>
      <c r="E994" s="7" t="s">
        <v>7</v>
      </c>
      <c r="F994" s="7" t="s">
        <v>8</v>
      </c>
      <c r="G994" s="8"/>
    </row>
    <row r="995">
      <c r="A995" s="4">
        <v>43665.51222042824</v>
      </c>
      <c r="B995" s="5">
        <v>43665.803863287</v>
      </c>
      <c r="C995" s="6">
        <v>0.993</v>
      </c>
      <c r="D995" s="6">
        <v>74.0</v>
      </c>
      <c r="E995" s="7" t="s">
        <v>7</v>
      </c>
      <c r="F995" s="7" t="s">
        <v>8</v>
      </c>
      <c r="G995" s="8"/>
    </row>
    <row r="996">
      <c r="A996" s="4">
        <v>43665.52265366898</v>
      </c>
      <c r="B996" s="5">
        <v>43665.8142953819</v>
      </c>
      <c r="C996" s="6">
        <v>0.992</v>
      </c>
      <c r="D996" s="6">
        <v>74.0</v>
      </c>
      <c r="E996" s="7" t="s">
        <v>7</v>
      </c>
      <c r="F996" s="7" t="s">
        <v>8</v>
      </c>
      <c r="G996" s="8"/>
    </row>
    <row r="997">
      <c r="A997" s="4">
        <v>43665.533091516205</v>
      </c>
      <c r="B997" s="5">
        <v>43665.8247172685</v>
      </c>
      <c r="C997" s="6">
        <v>0.992</v>
      </c>
      <c r="D997" s="6">
        <v>74.0</v>
      </c>
      <c r="E997" s="7" t="s">
        <v>7</v>
      </c>
      <c r="F997" s="7" t="s">
        <v>8</v>
      </c>
      <c r="G997" s="8"/>
    </row>
    <row r="998">
      <c r="A998" s="4">
        <v>43665.543518125</v>
      </c>
      <c r="B998" s="5">
        <v>43665.8351511921</v>
      </c>
      <c r="C998" s="6">
        <v>0.992</v>
      </c>
      <c r="D998" s="6">
        <v>74.0</v>
      </c>
      <c r="E998" s="7" t="s">
        <v>7</v>
      </c>
      <c r="F998" s="7" t="s">
        <v>8</v>
      </c>
      <c r="G998" s="8"/>
    </row>
    <row r="999">
      <c r="A999" s="4">
        <v>43665.55393435185</v>
      </c>
      <c r="B999" s="5">
        <v>43665.8455729166</v>
      </c>
      <c r="C999" s="6">
        <v>0.993</v>
      </c>
      <c r="D999" s="6">
        <v>74.0</v>
      </c>
      <c r="E999" s="7" t="s">
        <v>7</v>
      </c>
      <c r="F999" s="7" t="s">
        <v>8</v>
      </c>
      <c r="G999" s="8"/>
    </row>
    <row r="1000">
      <c r="A1000" s="4">
        <v>43665.56440215278</v>
      </c>
      <c r="B1000" s="5">
        <v>43665.8560418865</v>
      </c>
      <c r="C1000" s="6">
        <v>0.993</v>
      </c>
      <c r="D1000" s="6">
        <v>74.0</v>
      </c>
      <c r="E1000" s="7" t="s">
        <v>7</v>
      </c>
      <c r="F1000" s="7" t="s">
        <v>8</v>
      </c>
      <c r="G1000" s="8"/>
    </row>
    <row r="1001">
      <c r="A1001" s="4">
        <v>43665.57484173611</v>
      </c>
      <c r="B1001" s="5">
        <v>43665.8664755439</v>
      </c>
      <c r="C1001" s="6">
        <v>0.993</v>
      </c>
      <c r="D1001" s="6">
        <v>74.0</v>
      </c>
      <c r="E1001" s="7" t="s">
        <v>7</v>
      </c>
      <c r="F1001" s="7" t="s">
        <v>8</v>
      </c>
      <c r="G1001" s="8"/>
    </row>
    <row r="1002">
      <c r="A1002" s="4">
        <v>43665.58526020833</v>
      </c>
      <c r="B1002" s="5">
        <v>43665.876896493</v>
      </c>
      <c r="C1002" s="6">
        <v>0.993</v>
      </c>
      <c r="D1002" s="6">
        <v>74.0</v>
      </c>
      <c r="E1002" s="7" t="s">
        <v>7</v>
      </c>
      <c r="F1002" s="7" t="s">
        <v>8</v>
      </c>
      <c r="G1002" s="8"/>
    </row>
    <row r="1003">
      <c r="A1003" s="4">
        <v>43665.59569956019</v>
      </c>
      <c r="B1003" s="5">
        <v>43665.8873287268</v>
      </c>
      <c r="C1003" s="6">
        <v>0.993</v>
      </c>
      <c r="D1003" s="6">
        <v>74.0</v>
      </c>
      <c r="E1003" s="7" t="s">
        <v>7</v>
      </c>
      <c r="F1003" s="7" t="s">
        <v>8</v>
      </c>
      <c r="G1003" s="8"/>
    </row>
    <row r="1004">
      <c r="A1004" s="4">
        <v>43665.60611238426</v>
      </c>
      <c r="B1004" s="5">
        <v>43665.8977493171</v>
      </c>
      <c r="C1004" s="6">
        <v>0.993</v>
      </c>
      <c r="D1004" s="6">
        <v>74.0</v>
      </c>
      <c r="E1004" s="7" t="s">
        <v>7</v>
      </c>
      <c r="F1004" s="7" t="s">
        <v>8</v>
      </c>
      <c r="G1004" s="8"/>
    </row>
    <row r="1005">
      <c r="A1005" s="4">
        <v>43665.616549687504</v>
      </c>
      <c r="B1005" s="5">
        <v>43665.9081824074</v>
      </c>
      <c r="C1005" s="6">
        <v>0.993</v>
      </c>
      <c r="D1005" s="6">
        <v>74.0</v>
      </c>
      <c r="E1005" s="7" t="s">
        <v>7</v>
      </c>
      <c r="F1005" s="7" t="s">
        <v>8</v>
      </c>
      <c r="G1005" s="8"/>
    </row>
    <row r="1006">
      <c r="A1006" s="4">
        <v>43665.62703682871</v>
      </c>
      <c r="B1006" s="5">
        <v>43665.9186168981</v>
      </c>
      <c r="C1006" s="6">
        <v>0.993</v>
      </c>
      <c r="D1006" s="6">
        <v>74.0</v>
      </c>
      <c r="E1006" s="7" t="s">
        <v>7</v>
      </c>
      <c r="F1006" s="7" t="s">
        <v>8</v>
      </c>
      <c r="G1006" s="8"/>
    </row>
    <row r="1007">
      <c r="A1007" s="4">
        <v>43665.63740619213</v>
      </c>
      <c r="B1007" s="5">
        <v>43665.9290492129</v>
      </c>
      <c r="C1007" s="6">
        <v>0.993</v>
      </c>
      <c r="D1007" s="6">
        <v>74.0</v>
      </c>
      <c r="E1007" s="7" t="s">
        <v>7</v>
      </c>
      <c r="F1007" s="7" t="s">
        <v>8</v>
      </c>
      <c r="G1007" s="8"/>
    </row>
    <row r="1008">
      <c r="A1008" s="4">
        <v>43665.64782899305</v>
      </c>
      <c r="B1008" s="5">
        <v>43665.9394688657</v>
      </c>
      <c r="C1008" s="6">
        <v>0.992</v>
      </c>
      <c r="D1008" s="6">
        <v>74.0</v>
      </c>
      <c r="E1008" s="7" t="s">
        <v>7</v>
      </c>
      <c r="F1008" s="7" t="s">
        <v>8</v>
      </c>
      <c r="G1008" s="8"/>
    </row>
    <row r="1009">
      <c r="A1009" s="4">
        <v>43665.65828898148</v>
      </c>
      <c r="B1009" s="5">
        <v>43665.9499255439</v>
      </c>
      <c r="C1009" s="6">
        <v>0.993</v>
      </c>
      <c r="D1009" s="6">
        <v>74.0</v>
      </c>
      <c r="E1009" s="7" t="s">
        <v>7</v>
      </c>
      <c r="F1009" s="7" t="s">
        <v>8</v>
      </c>
      <c r="G1009" s="8"/>
    </row>
    <row r="1010">
      <c r="A1010" s="4">
        <v>43665.6687046875</v>
      </c>
      <c r="B1010" s="5">
        <v>43665.9603474189</v>
      </c>
      <c r="C1010" s="6">
        <v>0.993</v>
      </c>
      <c r="D1010" s="6">
        <v>74.0</v>
      </c>
      <c r="E1010" s="7" t="s">
        <v>7</v>
      </c>
      <c r="F1010" s="7" t="s">
        <v>8</v>
      </c>
      <c r="G1010" s="8"/>
    </row>
    <row r="1011">
      <c r="A1011" s="4">
        <v>43665.67914247685</v>
      </c>
      <c r="B1011" s="5">
        <v>43665.9707672453</v>
      </c>
      <c r="C1011" s="6">
        <v>0.992</v>
      </c>
      <c r="D1011" s="6">
        <v>74.0</v>
      </c>
      <c r="E1011" s="7" t="s">
        <v>7</v>
      </c>
      <c r="F1011" s="7" t="s">
        <v>8</v>
      </c>
      <c r="G1011" s="8"/>
    </row>
    <row r="1012">
      <c r="A1012" s="4">
        <v>43665.68958366898</v>
      </c>
      <c r="B1012" s="5">
        <v>43665.9811903124</v>
      </c>
      <c r="C1012" s="6">
        <v>0.992</v>
      </c>
      <c r="D1012" s="6">
        <v>74.0</v>
      </c>
      <c r="E1012" s="7" t="s">
        <v>7</v>
      </c>
      <c r="F1012" s="7" t="s">
        <v>8</v>
      </c>
      <c r="G1012" s="8"/>
    </row>
    <row r="1013">
      <c r="A1013" s="4">
        <v>43665.71120493056</v>
      </c>
      <c r="B1013" s="5">
        <v>43666.0028351967</v>
      </c>
      <c r="C1013" s="6">
        <v>0.991</v>
      </c>
      <c r="D1013" s="6">
        <v>74.0</v>
      </c>
      <c r="E1013" s="7" t="s">
        <v>7</v>
      </c>
      <c r="F1013" s="7" t="s">
        <v>8</v>
      </c>
      <c r="G1013" s="8"/>
    </row>
    <row r="1014">
      <c r="A1014" s="4">
        <v>43665.72163159722</v>
      </c>
      <c r="B1014" s="5">
        <v>43666.0132562384</v>
      </c>
      <c r="C1014" s="6">
        <v>1.096</v>
      </c>
      <c r="D1014" s="6">
        <v>74.0</v>
      </c>
      <c r="E1014" s="7" t="s">
        <v>7</v>
      </c>
      <c r="F1014" s="7" t="s">
        <v>8</v>
      </c>
      <c r="G1014" s="8"/>
    </row>
    <row r="1015">
      <c r="A1015" s="4">
        <v>43665.75947471065</v>
      </c>
      <c r="B1015" s="5">
        <v>43666.0511094791</v>
      </c>
      <c r="C1015" s="6">
        <v>1.004</v>
      </c>
      <c r="D1015" s="6">
        <v>999.0</v>
      </c>
      <c r="E1015" s="7" t="s">
        <v>7</v>
      </c>
      <c r="F1015" s="7" t="s">
        <v>8</v>
      </c>
      <c r="G1015" s="8"/>
    </row>
  </sheetData>
  <customSheetViews>
    <customSheetView guid="{7C1E1014-A9F5-4E0F-AF6A-8959C406C335}" filter="1" showAutoFilter="1">
      <autoFilter ref="$B$1:$E$1015">
        <filterColumn colId="3">
          <filters>
            <filter val="BLACK"/>
          </filters>
        </filterColumn>
      </autoFilter>
    </customSheetView>
    <customSheetView guid="{6FFDB774-6F14-4B45-8C21-2F9DFC12FA62}" filter="1" showAutoFilter="1">
      <autoFilter ref="$B$1:$E$1015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