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codeName="ThisWorkbook" autoCompressPictures="0"/>
  <bookViews>
    <workbookView xWindow="20" yWindow="280" windowWidth="38260" windowHeight="19640" tabRatio="967" activeTab="3"/>
  </bookViews>
  <sheets>
    <sheet name="T_Nivel_Area_Geografica" sheetId="17" r:id="rId1"/>
    <sheet name="T_AREAS_GEOGRAFICAS" sheetId="18" r:id="rId2"/>
    <sheet name="T_Sector" sheetId="15" r:id="rId3"/>
    <sheet name="T_Empresa" sheetId="14" r:id="rId4"/>
    <sheet name="T_capitulo" sheetId="2" r:id="rId5"/>
    <sheet name="T_Ambitos" sheetId="3" r:id="rId6"/>
    <sheet name="T_Modelo" sheetId="6" r:id="rId7"/>
    <sheet name="T_Objetivos" sheetId="1" r:id="rId8"/>
    <sheet name="T_Objetivos Relacionados" sheetId="16" r:id="rId9"/>
    <sheet name="T_Metas" sheetId="4" r:id="rId10"/>
    <sheet name="T_Metas_relacionadas" sheetId="5" r:id="rId11"/>
    <sheet name="T_Tipo_objetivo" sheetId="7" r:id="rId12"/>
    <sheet name="T_Benchmarking" sheetId="9" r:id="rId13"/>
    <sheet name="T_ACCIONES_META" sheetId="11" r:id="rId14"/>
    <sheet name="T_Indicador_Acción_Proceso" sheetId="12" r:id="rId15"/>
    <sheet name="T_Seguimiento_Indicadores" sheetId="13" r:id="rId16"/>
    <sheet name="Desarrollo Metas" sheetId="8" r:id="rId17"/>
  </sheets>
  <definedNames>
    <definedName name="B_Borrar">"Rectángulo redondeado 2"</definedName>
    <definedName name="Borrar">"Rectángulo redondeado 2"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4" l="1"/>
  <c r="L10" i="14"/>
  <c r="F5" i="14"/>
  <c r="F4" i="14"/>
  <c r="F3" i="14"/>
  <c r="O18" i="14"/>
  <c r="K18" i="14"/>
  <c r="L14" i="14"/>
  <c r="K14" i="14"/>
  <c r="L12" i="14"/>
  <c r="K12" i="14"/>
  <c r="K18" i="17"/>
  <c r="O18" i="17"/>
  <c r="L14" i="17"/>
  <c r="L12" i="17"/>
  <c r="E4" i="17"/>
  <c r="E5" i="17"/>
  <c r="E6" i="17"/>
  <c r="E7" i="17"/>
  <c r="E8" i="17"/>
  <c r="E3" i="17"/>
  <c r="L10" i="17"/>
  <c r="K14" i="17"/>
  <c r="K12" i="17"/>
  <c r="K10" i="17"/>
  <c r="G7" i="16"/>
  <c r="H7" i="16"/>
  <c r="I7" i="16"/>
  <c r="G8" i="16"/>
  <c r="H8" i="16"/>
  <c r="I8" i="16"/>
  <c r="G9" i="16"/>
  <c r="H9" i="16"/>
  <c r="I9" i="16"/>
  <c r="G10" i="16"/>
  <c r="H10" i="16"/>
  <c r="I10" i="16"/>
  <c r="G11" i="16"/>
  <c r="H11" i="16"/>
  <c r="I11" i="16"/>
  <c r="G12" i="16"/>
  <c r="H12" i="16"/>
  <c r="I12" i="16"/>
  <c r="G13" i="16"/>
  <c r="H13" i="16"/>
  <c r="I13" i="16"/>
  <c r="G14" i="16"/>
  <c r="H14" i="16"/>
  <c r="I14" i="16"/>
  <c r="G4" i="16"/>
  <c r="H4" i="16"/>
  <c r="I4" i="16"/>
  <c r="G5" i="16"/>
  <c r="H5" i="16"/>
  <c r="I5" i="16"/>
  <c r="G6" i="16"/>
  <c r="H6" i="16"/>
  <c r="I6" i="16"/>
  <c r="I3" i="16"/>
  <c r="H3" i="16"/>
  <c r="G3" i="16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I22" i="1"/>
  <c r="J22" i="1"/>
  <c r="L22" i="1"/>
  <c r="M22" i="1"/>
  <c r="N22" i="1"/>
  <c r="O22" i="1"/>
  <c r="I23" i="1"/>
  <c r="J23" i="1"/>
  <c r="L23" i="1"/>
  <c r="M23" i="1"/>
  <c r="N23" i="1"/>
  <c r="O23" i="1"/>
  <c r="I24" i="1"/>
  <c r="J24" i="1"/>
  <c r="L24" i="1"/>
  <c r="M24" i="1"/>
  <c r="N24" i="1"/>
  <c r="O24" i="1"/>
  <c r="I25" i="1"/>
  <c r="J25" i="1"/>
  <c r="L25" i="1"/>
  <c r="M25" i="1"/>
  <c r="N25" i="1"/>
  <c r="O25" i="1"/>
  <c r="I26" i="1"/>
  <c r="J26" i="1"/>
  <c r="L26" i="1"/>
  <c r="M26" i="1"/>
  <c r="N26" i="1"/>
  <c r="O26" i="1"/>
  <c r="I27" i="1"/>
  <c r="J27" i="1"/>
  <c r="L27" i="1"/>
  <c r="M27" i="1"/>
  <c r="N27" i="1"/>
  <c r="O27" i="1"/>
  <c r="I28" i="1"/>
  <c r="J28" i="1"/>
  <c r="L28" i="1"/>
  <c r="M28" i="1"/>
  <c r="N28" i="1"/>
  <c r="O28" i="1"/>
  <c r="I29" i="1"/>
  <c r="J29" i="1"/>
  <c r="L29" i="1"/>
  <c r="M29" i="1"/>
  <c r="N29" i="1"/>
  <c r="O29" i="1"/>
  <c r="I30" i="1"/>
  <c r="J30" i="1"/>
  <c r="L30" i="1"/>
  <c r="M30" i="1"/>
  <c r="N30" i="1"/>
  <c r="O30" i="1"/>
  <c r="I31" i="1"/>
  <c r="J31" i="1"/>
  <c r="L31" i="1"/>
  <c r="M31" i="1"/>
  <c r="N31" i="1"/>
  <c r="O31" i="1"/>
  <c r="I32" i="1"/>
  <c r="J32" i="1"/>
  <c r="L32" i="1"/>
  <c r="M32" i="1"/>
  <c r="N32" i="1"/>
  <c r="O32" i="1"/>
  <c r="I33" i="1"/>
  <c r="J33" i="1"/>
  <c r="L33" i="1"/>
  <c r="M33" i="1"/>
  <c r="N33" i="1"/>
  <c r="O33" i="1"/>
  <c r="I34" i="1"/>
  <c r="J34" i="1"/>
  <c r="L34" i="1"/>
  <c r="M34" i="1"/>
  <c r="N34" i="1"/>
  <c r="O34" i="1"/>
  <c r="I35" i="1"/>
  <c r="J35" i="1"/>
  <c r="L35" i="1"/>
  <c r="M35" i="1"/>
  <c r="N35" i="1"/>
  <c r="O3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O5" i="1"/>
  <c r="N5" i="1"/>
  <c r="M5" i="1"/>
  <c r="L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5" i="1"/>
  <c r="S14" i="8"/>
  <c r="Q10" i="8"/>
</calcChain>
</file>

<file path=xl/sharedStrings.xml><?xml version="1.0" encoding="utf-8"?>
<sst xmlns="http://schemas.openxmlformats.org/spreadsheetml/2006/main" count="635" uniqueCount="344">
  <si>
    <t>Id_Objetivo</t>
  </si>
  <si>
    <t>Id_Capitulo</t>
  </si>
  <si>
    <t>Id_Tipo_Objetivo</t>
  </si>
  <si>
    <t>Nombre</t>
  </si>
  <si>
    <t>Descripción</t>
  </si>
  <si>
    <t>Codificación</t>
  </si>
  <si>
    <t>Año</t>
  </si>
  <si>
    <t>Fin de la Pobreza</t>
  </si>
  <si>
    <t/>
  </si>
  <si>
    <t>1.1</t>
  </si>
  <si>
    <t>Reducción de las desigualdades</t>
  </si>
  <si>
    <t>3.1</t>
  </si>
  <si>
    <t>Producción y Consumo Sostenibles</t>
  </si>
  <si>
    <t>3.2</t>
  </si>
  <si>
    <t>Acción por el Clima</t>
  </si>
  <si>
    <t>2.1</t>
  </si>
  <si>
    <t>Océanos y Vida Submarina</t>
  </si>
  <si>
    <t>2.2</t>
  </si>
  <si>
    <t>Vida de Ecosistemas Terrestres</t>
  </si>
  <si>
    <t>2.3</t>
  </si>
  <si>
    <t>Paz, Justicia e instituciones sólidas</t>
  </si>
  <si>
    <t>2.4</t>
  </si>
  <si>
    <t>Alianzas para lograr los objetivos</t>
  </si>
  <si>
    <t>2.5</t>
  </si>
  <si>
    <t>Hambre 0</t>
  </si>
  <si>
    <t>1.2</t>
  </si>
  <si>
    <t>Salud y Bienestar</t>
  </si>
  <si>
    <t>1.3</t>
  </si>
  <si>
    <t>Educación de calidad</t>
  </si>
  <si>
    <t>1.4</t>
  </si>
  <si>
    <t>Igualdad de Género</t>
  </si>
  <si>
    <t>1.5</t>
  </si>
  <si>
    <t>Agua y Saneamiento</t>
  </si>
  <si>
    <t>1.6</t>
  </si>
  <si>
    <t>Energía asequible y no contaminante</t>
  </si>
  <si>
    <t>1.7</t>
  </si>
  <si>
    <t>Trabajo decente y crecimiento económico</t>
  </si>
  <si>
    <t>3.3</t>
  </si>
  <si>
    <t>Infraestructuras</t>
  </si>
  <si>
    <t>3.4</t>
  </si>
  <si>
    <t>Sostenibilidad Económica</t>
  </si>
  <si>
    <t>Sostenibilidad Social</t>
  </si>
  <si>
    <t>Sostenibilidad Ambiental</t>
  </si>
  <si>
    <t>Personas</t>
  </si>
  <si>
    <t>Planeta</t>
  </si>
  <si>
    <t>Prosperidad</t>
  </si>
  <si>
    <t>MT_Id_Meta</t>
  </si>
  <si>
    <t>MT_ID_Objetivo</t>
  </si>
  <si>
    <t>MT_Codificacion</t>
  </si>
  <si>
    <t>MT_Nombre</t>
  </si>
  <si>
    <t>MT_Descripcion</t>
  </si>
  <si>
    <t>Erradicar la pobreza extrema</t>
  </si>
  <si>
    <t>Para 2030, erradicar la pobreza extrema para todas las personas en el mundo, actualmente medida por un ingreso por persona inferior a 1,25 dólares al día.</t>
  </si>
  <si>
    <t>Reducir a la mitad la población en cualquier nivel de pobreza</t>
  </si>
  <si>
    <t>Para 2030, reducir al menos a la mitad la proporción de hombres, mujeres y niños y niñas de todas las edades que viven en la pobreza en todas sus dimensiones con arreglo a las definiciones nacionales.</t>
  </si>
  <si>
    <t>Protección social Universal</t>
  </si>
  <si>
    <t>Poner en práctica a nivel nacional sistemas y medidas apropiadas de protección social para todos y, para 2030, lograr una amplia cobertura de los pobres y los más vulnerables.</t>
  </si>
  <si>
    <t>Igualdad de Oportunidades universal</t>
  </si>
  <si>
    <t xml:space="preserve">Para 2030, garantizar que todos los hombres y mujeres, en particular los pobres y los más vulnerables, tengan los mismos derechos a los recursos económicos, así como acceso a los servicios básicos, la propiedad y el control de las tierras y otros bienes, </t>
  </si>
  <si>
    <t>Resiliencia de los desfavorecidos</t>
  </si>
  <si>
    <t>Para 2030, fomentar la resiliencia de los pobres y las personas que se encuentran en situaciones vulnerables y reducir su exposición y vulnerabilidad a los fenómenos extremos relacionados con el clima y a otros desastres económicos, sociales y ambientales</t>
  </si>
  <si>
    <t>1.a</t>
  </si>
  <si>
    <t>Movilización de recursos</t>
  </si>
  <si>
    <t xml:space="preserve"> Garantizar una movilización importante de recursos procedentes de diversas fuentes, incluso mediante la mejora de la cooperación para el desarrollo, a fin de proporcionar medios suficientes y previsibles para los países en desarrollo, en particular los p</t>
  </si>
  <si>
    <t>1.b</t>
  </si>
  <si>
    <t>Marcos normativos para las estrategias de desarrollo</t>
  </si>
  <si>
    <t>Crear marcos normativos sólidos en el ámbito nacional, regional e internacional, sobre la base de estrategias de desarrollo en favor de los pobres que tengan en cuenta las cuestiones de género, a fin de apoyar la inversión acelerada en medidas para erradi</t>
  </si>
  <si>
    <t>Fin del Hambre</t>
  </si>
  <si>
    <t>Para 2030, poner fin al hambre y asegurar el acceso de todas las personas, en particular los pobres y las personas en situaciones vulnerables, incluidos los lactantes, a una alimentación sana, nutritiva y suficiente durante todo el año</t>
  </si>
  <si>
    <t>Fin de la malnutrición</t>
  </si>
  <si>
    <t>Para 2030, poner fin a todas las formas de malnutrición, incluso logrando, a más tardar en 2025, las metas convenidas internacionalmente sobre el retraso del crecimiento y la emaciación de los niños menores de 5 años, y abordar las necesidades de nutrició</t>
  </si>
  <si>
    <t>Productividad agrícola</t>
  </si>
  <si>
    <t>Para 2030, duplicar la productividad agrícola y los ingresos de los productores de alimentos en pequeña escala, en particular las mujeres, los pueblos indígenas, los agricultores familiares, los pastores y los pescadores, entre otras cosas mediante un acc</t>
  </si>
  <si>
    <t>Sostenibilidad agrícola y ganadera</t>
  </si>
  <si>
    <t>Para 2030, asegurar la sostenibilidad de los sistemas de producción de alimentos y aplicar prácticas agrícolas resilientes que aumenten la productividad y la producción, contribuyan al mantenimiento de los ecosistemas, fortalezcan la capacidad de adaptaci</t>
  </si>
  <si>
    <t>Diversidad Genética de animales y plantas</t>
  </si>
  <si>
    <t>Para 2020, mantener la diversidad genética de las semillas, las plantas cultivadas y los animales de granja y domesticados y sus especies silvestres conexas, entre otras cosas mediante una buena gestión y diversificación de los bancos de semillas y planta</t>
  </si>
  <si>
    <t>2.a</t>
  </si>
  <si>
    <t>Aumento de las inversiones</t>
  </si>
  <si>
    <t>Aumentar las inversiones, incluso mediante una mayor cooperación internacional, en la infraestructura rural, la investigación agrícola y los servicios de extensión, el desarrollo tecnológico y los bancos de genes de plantas y ganado a fin de mejorar la ca</t>
  </si>
  <si>
    <t>2.b</t>
  </si>
  <si>
    <t>Mercados agropecuarios justos</t>
  </si>
  <si>
    <t>Corregir y prevenir las restricciones y distorsiones comerciales en los mercados agropecuarios mundiales, entre otras cosas mediante la eliminación paralela de todas las formas de subvenciones a las exportaciones agrícolas y todas las medidas de exportaci</t>
  </si>
  <si>
    <t>2.c</t>
  </si>
  <si>
    <t>Limitar la volatibilidad de los precios de los alimentos</t>
  </si>
  <si>
    <t>Adoptar medidas para asegurar el buen funcionamiento de los mercados de productos básicos alimentarios y sus derivados y facilitar el acceso oportuno a información sobre los mercados, en particular sobre las reservas de alimentos, a fin de ayudar a limita</t>
  </si>
  <si>
    <t>2.1.1</t>
  </si>
  <si>
    <t>Apoyo a pequeños agricultores</t>
  </si>
  <si>
    <t>Incrementar sus ingresos y mejorar su forma de vida</t>
  </si>
  <si>
    <t>2.1.1.1</t>
  </si>
  <si>
    <t>Acceso a Insumos</t>
  </si>
  <si>
    <t>2.1.1.2</t>
  </si>
  <si>
    <t>Acceso a Financiación</t>
  </si>
  <si>
    <t>2.1.1.3</t>
  </si>
  <si>
    <t>Gestión de cosechas</t>
  </si>
  <si>
    <t>2.1.1.3.1</t>
  </si>
  <si>
    <t>Formación</t>
  </si>
  <si>
    <t>2.1.1.3.2</t>
  </si>
  <si>
    <t>Recursos adecuados</t>
  </si>
  <si>
    <t>MR_Id_Meta_Relacionada</t>
  </si>
  <si>
    <t>MR_ID_Meta</t>
  </si>
  <si>
    <t>MR_Id_Meta_Asociada</t>
  </si>
  <si>
    <t>MR_Tipo_Relación</t>
  </si>
  <si>
    <t>Detalle</t>
  </si>
  <si>
    <t>MD_Id_Modelo</t>
  </si>
  <si>
    <t>MD_Id_Empresa</t>
  </si>
  <si>
    <t>MD_Nombre</t>
  </si>
  <si>
    <t>MD_Descripción</t>
  </si>
  <si>
    <t>ODS 2030</t>
  </si>
  <si>
    <t>ISO 9001</t>
  </si>
  <si>
    <t>Estrategico</t>
  </si>
  <si>
    <t>Los encaminados a conseguir resultados que le permitan cumplir con us misión y visión</t>
  </si>
  <si>
    <t>Estructural</t>
  </si>
  <si>
    <t>Los que permitirán conseguir una estructura funcional que permita avanzar en el tiempo en la consecución de los estratégicos</t>
  </si>
  <si>
    <t>Subordinado</t>
  </si>
  <si>
    <t>Los que dan detalle a otros objetivos</t>
  </si>
  <si>
    <t>De Ciclo</t>
  </si>
  <si>
    <t>Los que están sometidos a un plazo determinado</t>
  </si>
  <si>
    <t>BH_ID_Bench</t>
  </si>
  <si>
    <t>BH_Id_Sector</t>
  </si>
  <si>
    <t>BH_ID_AreaGeografica</t>
  </si>
  <si>
    <t>BH_nombre</t>
  </si>
  <si>
    <t>BH_Descripcion</t>
  </si>
  <si>
    <t>BH_Valor</t>
  </si>
  <si>
    <t>BH_Año</t>
  </si>
  <si>
    <t>BH_Ciclo</t>
  </si>
  <si>
    <t>AT_ID_ACCMETA</t>
  </si>
  <si>
    <t>AT_ID_ACCION</t>
  </si>
  <si>
    <t>AT_ID_META</t>
  </si>
  <si>
    <t>AT_NOMBRE</t>
  </si>
  <si>
    <t>AT_ESTADO/AVANCE</t>
  </si>
  <si>
    <t>AT_PLAZO</t>
  </si>
  <si>
    <t>METAS RELACIONADAS</t>
  </si>
  <si>
    <t>METAS</t>
  </si>
  <si>
    <t>OBJETIVOS</t>
  </si>
  <si>
    <t>Programar contenido Plan Formación</t>
  </si>
  <si>
    <t>Promocionar y captar asistencia</t>
  </si>
  <si>
    <t>Concretar fechas y lugares</t>
  </si>
  <si>
    <t>Conseguir financiación</t>
  </si>
  <si>
    <t>Impartir y evaluar</t>
  </si>
  <si>
    <t>Seguimiento de resultado</t>
  </si>
  <si>
    <t>Acciones Meta</t>
  </si>
  <si>
    <t>AT_Plazo</t>
  </si>
  <si>
    <t>IA_ID_INDICADOR_ACCION</t>
  </si>
  <si>
    <t>IA_ID_ACCION_META</t>
  </si>
  <si>
    <t>IA_ID_PROCESO</t>
  </si>
  <si>
    <t>IA_PERIODO</t>
  </si>
  <si>
    <t>IA_VALOR_OBJETIVO</t>
  </si>
  <si>
    <t>Evaluación del resultado</t>
  </si>
  <si>
    <t>Anual</t>
  </si>
  <si>
    <t>Límite 1 de marzo</t>
  </si>
  <si>
    <t>15 eur por alumno</t>
  </si>
  <si>
    <t>Cursos para 30 regiones</t>
  </si>
  <si>
    <t>1 curso por región</t>
  </si>
  <si>
    <t>Límite 1 de abril</t>
  </si>
  <si>
    <t>de 10 a 15 alumnos/curso</t>
  </si>
  <si>
    <t>limite 1 de junio</t>
  </si>
  <si>
    <t>Evaluación superior a 5</t>
  </si>
  <si>
    <t>límite 1 de octubre</t>
  </si>
  <si>
    <t>Evaluación superior a 6</t>
  </si>
  <si>
    <t>Objetivo Indicadores</t>
  </si>
  <si>
    <t>Avance</t>
  </si>
  <si>
    <t>Seguimiento Indicadores</t>
  </si>
  <si>
    <t>Trimestre</t>
  </si>
  <si>
    <t>Mensual</t>
  </si>
  <si>
    <t>Nivel 1
Codificación</t>
  </si>
  <si>
    <t xml:space="preserve">
Nombre</t>
  </si>
  <si>
    <t>Nivel 2
Codificación</t>
  </si>
  <si>
    <t>Nivel 3
Codificación</t>
  </si>
  <si>
    <t>IA_Valor Objetivo</t>
  </si>
  <si>
    <t>IA_Plazo Seguimiento</t>
  </si>
  <si>
    <t>IS_Fecha_Seguimiento</t>
  </si>
  <si>
    <t>IS_Valor</t>
  </si>
  <si>
    <t>IS_ID_indicador</t>
  </si>
  <si>
    <t>IS_ID_Documento</t>
  </si>
  <si>
    <t>IS_Valor_Seguimiento</t>
  </si>
  <si>
    <t>IA_NOMBRE</t>
  </si>
  <si>
    <t>IA_DESCRIPCION</t>
  </si>
  <si>
    <t>IA_PLAZO_SEGUIMIENTO</t>
  </si>
  <si>
    <t>IS_ID_IndicadorAcción</t>
  </si>
  <si>
    <t>EM_Id_empresa</t>
  </si>
  <si>
    <t>EM_Id_Sector</t>
  </si>
  <si>
    <t>EM_Nombre</t>
  </si>
  <si>
    <t>EM_Descripcion</t>
  </si>
  <si>
    <t>GENERICA</t>
  </si>
  <si>
    <t>Empresa Generica para la creación de plantillas de modelos</t>
  </si>
  <si>
    <t>SC_ID_Sector</t>
  </si>
  <si>
    <t>SC_Nombre</t>
  </si>
  <si>
    <t>SC_Descripcion</t>
  </si>
  <si>
    <t>Genérico</t>
  </si>
  <si>
    <t>Modelo de sector genérico para la coherencia referencial</t>
  </si>
  <si>
    <t>Desarrollo Rural</t>
  </si>
  <si>
    <t>Ingeniería Civil</t>
  </si>
  <si>
    <t>TRAGSA</t>
  </si>
  <si>
    <t>desarrollo del medio rural y la conservación de la naturaleza</t>
  </si>
  <si>
    <t>Sostenibilidad</t>
  </si>
  <si>
    <t>Ética y Transparencia</t>
  </si>
  <si>
    <t>Equipo humano</t>
  </si>
  <si>
    <t>Sociedad</t>
  </si>
  <si>
    <t>Proveedores y colaboradores</t>
  </si>
  <si>
    <t>Medio Ambiente</t>
  </si>
  <si>
    <t>Sustentar las actuaciones de la empresa en un sólido comportamiento
ético</t>
  </si>
  <si>
    <t>Impulsar la integración de la RSC en la Estrategia del Grupo como elemento de competitividad y ejemplaridad.</t>
  </si>
  <si>
    <t xml:space="preserve">Avanzar hacia un modelo de empresa capaz de crear valor compartido
para todos los grupos de interés (accionistas, Entidades Públicas, empleados, colaboradores, sociedad en general, etc.), respondiendo satisfactoriamente a sus necesidades y expectativas. </t>
  </si>
  <si>
    <t xml:space="preserve"> Sustentar las actuaciones de la empresa en un
sólido comportamiento ético. </t>
  </si>
  <si>
    <t>Fomentar una verdadera cultura ética empresarial apoyada por el modelo de cumplimiento normativo y por la gestión de riesgos.</t>
  </si>
  <si>
    <t>OE 1.1</t>
  </si>
  <si>
    <t xml:space="preserve">Fomentar la transparencia en el Gobierno y Administración del Grupo, como empresa pública al servicio de la sociedad. </t>
  </si>
  <si>
    <t>OE 1.2</t>
  </si>
  <si>
    <t>OE 1.3</t>
  </si>
  <si>
    <t>Afianzar el compromiso de la empresa con su equipo humano.</t>
  </si>
  <si>
    <t>OG 2</t>
  </si>
  <si>
    <t>OG 1</t>
  </si>
  <si>
    <t>OE 2.1</t>
  </si>
  <si>
    <t>OE 2.2</t>
  </si>
  <si>
    <t>OE 2.3</t>
  </si>
  <si>
    <t>OE 2.4</t>
  </si>
  <si>
    <t>OE 2.5</t>
  </si>
  <si>
    <t>OE 2.6</t>
  </si>
  <si>
    <t>OE 2.7</t>
  </si>
  <si>
    <t>OR_ID_Obejtivo_relacionado</t>
  </si>
  <si>
    <t>OR_ID_Objetivo</t>
  </si>
  <si>
    <t>OR_ID_Objetivo_Asociado</t>
  </si>
  <si>
    <t>OR_Nombre</t>
  </si>
  <si>
    <t xml:space="preserve">Código Ético y Prevención de Riesgos Penales </t>
  </si>
  <si>
    <t>Renovar el compromiso anual con el Pacto Mundial de Naciones Unidas</t>
  </si>
  <si>
    <t xml:space="preserve">Superar sin No Conformidades Graves la auditoría anual del modelo de prevención de delitos ad hoc
según lo establecido en el art. 31 bis del Código Penal. </t>
  </si>
  <si>
    <t>Formar en materia de Código Ético y Prevención de Riesgos Penales a 350 empleados en el curso del ejercicio</t>
  </si>
  <si>
    <t>Extender la Formación e-learning en materia de Código Ético y Prevención de Riesgos Penales al resto de los trabajadores de la empresa, facilitando el acceso a la misma al 20% de la plantilla no formada aún durante el ejercicio actual.</t>
  </si>
  <si>
    <t xml:space="preserve">Realizar auditoría interna </t>
  </si>
  <si>
    <t>Subsanar No Conformidades Auditoría Interna</t>
  </si>
  <si>
    <t>Auditoría Compliance Penal</t>
  </si>
  <si>
    <t>Contratar formación</t>
  </si>
  <si>
    <t>Cerrar listas de asistencia</t>
  </si>
  <si>
    <t>Fecha auditoría interna</t>
  </si>
  <si>
    <t>Fecha última subsanación No Conformidad</t>
  </si>
  <si>
    <t>Cero No Conformidades Graves</t>
  </si>
  <si>
    <t>Fecha de cierre de contratación antes de fin de plazo</t>
  </si>
  <si>
    <t>Fecha de cierre de listas antes de fin de plazo</t>
  </si>
  <si>
    <t>Evaluación de la formación</t>
  </si>
  <si>
    <t>Límite 30 de junio</t>
  </si>
  <si>
    <t>Límite 31 de agosto</t>
  </si>
  <si>
    <t>0 NC</t>
  </si>
  <si>
    <t>Límite 30 de marzo</t>
  </si>
  <si>
    <t>Límite 30 de mayo</t>
  </si>
  <si>
    <t>Límite 30 de julio</t>
  </si>
  <si>
    <t>Autonumércio</t>
  </si>
  <si>
    <t>Entero largo</t>
  </si>
  <si>
    <t>Texto corto (256)</t>
  </si>
  <si>
    <t>Texto Largo</t>
  </si>
  <si>
    <t>Autonumérico</t>
  </si>
  <si>
    <t>TextoLargo</t>
  </si>
  <si>
    <t>TO_Id_Tipo_Objetivo</t>
  </si>
  <si>
    <t>TO_Nombre</t>
  </si>
  <si>
    <t>TO_Descripción</t>
  </si>
  <si>
    <t>OB_Id_Objetivo</t>
  </si>
  <si>
    <t>OB_Id_Capitulo</t>
  </si>
  <si>
    <t>OB_Id_Tipo_Objetivo</t>
  </si>
  <si>
    <t>OB_Nombre</t>
  </si>
  <si>
    <t>OB_Codificación</t>
  </si>
  <si>
    <t>OB_Descripción</t>
  </si>
  <si>
    <t>OB_Año</t>
  </si>
  <si>
    <t>Asegurar el correcto despliegue, seguimiento e implantación transversal de la estrategia de RSC.</t>
  </si>
  <si>
    <t xml:space="preserve">Facilitar el desarrollo y crecimiento personal y profesional de los trabajadores. </t>
  </si>
  <si>
    <t xml:space="preserve">Incentivar la motivación, la promoción de la salud y el fomento de hábitos de vida saludable, para que incidan positivamente en el bienestar de los trabajadores. </t>
  </si>
  <si>
    <t xml:space="preserve">Extender la gestión de la prevención de riesgos laborales al ámbito internacional. </t>
  </si>
  <si>
    <t>Impulsar actuaciones dirigidas a facilitar la conciliación de la vida personal, familiar y laboral de los trabajadores.</t>
  </si>
  <si>
    <t>Impulsar actuaciones para favorecer la diversidad en la plantilla, mediante una política efectiva de igualdad de oportunidades.</t>
  </si>
  <si>
    <t xml:space="preserve">Impulsar actuaciones para favorecer la integración laboral de personas con discapacidad y personas en riesgo de exclusión social. </t>
  </si>
  <si>
    <t>Impulsar la participación de los empleados en iniciativas de Voluntariado Corporativo.</t>
  </si>
  <si>
    <t>Numérico</t>
  </si>
  <si>
    <t>FECHA</t>
  </si>
  <si>
    <t>NG_ID_NIVEL_AREA_GEO</t>
  </si>
  <si>
    <t>NG_NOMBRE</t>
  </si>
  <si>
    <t>NG_DESCRIPCION</t>
  </si>
  <si>
    <t>CONTINENTE</t>
  </si>
  <si>
    <t>PAÍS</t>
  </si>
  <si>
    <t>PROVINCIA</t>
  </si>
  <si>
    <t>DEPARTAMENTO</t>
  </si>
  <si>
    <t>NG_NIVEL</t>
  </si>
  <si>
    <t>ENTERO CORTO</t>
  </si>
  <si>
    <t>AG_ID_AREA_GEO</t>
  </si>
  <si>
    <t>AG_ID_NIVEL</t>
  </si>
  <si>
    <t>AG_NOMBRE</t>
  </si>
  <si>
    <t>AG_ID_AREA_PADRE</t>
  </si>
  <si>
    <t>EUROPA</t>
  </si>
  <si>
    <t>FRANCIA</t>
  </si>
  <si>
    <t>ESPAÑA</t>
  </si>
  <si>
    <t>ALEMANIA</t>
  </si>
  <si>
    <t>NORMANDÍA</t>
  </si>
  <si>
    <t>BRETAÑA</t>
  </si>
  <si>
    <t>BALEARES</t>
  </si>
  <si>
    <t>CASTILLA - LA MANCHA</t>
  </si>
  <si>
    <t>CANTABRIA</t>
  </si>
  <si>
    <t>ISLA DE FRANCIA</t>
  </si>
  <si>
    <t>MANCHE</t>
  </si>
  <si>
    <t>CALVADOS</t>
  </si>
  <si>
    <t>MALLORCA</t>
  </si>
  <si>
    <t>MENORCA</t>
  </si>
  <si>
    <t>IBIZA</t>
  </si>
  <si>
    <t>ALBACETE</t>
  </si>
  <si>
    <t>CIUDAD REAL</t>
  </si>
  <si>
    <t>Essonne</t>
  </si>
  <si>
    <t>Hauts-de-Seine</t>
  </si>
  <si>
    <t>PARÍS</t>
  </si>
  <si>
    <t>CIUDAD</t>
  </si>
  <si>
    <t>CAMPO DE CRIPTANA</t>
  </si>
  <si>
    <t>COMUNIDAD / ESTADO / REGIÓN / LANDER</t>
  </si>
  <si>
    <t xml:space="preserve">PROVINCIA / DISTRITO / DEPARTAMENTO </t>
  </si>
  <si>
    <t>MUNICIPIO / COMUNA</t>
  </si>
  <si>
    <t>LOCALIDAD / PARROQUIA</t>
  </si>
  <si>
    <t>PALMA DE MALLORCA</t>
  </si>
  <si>
    <t>ESTABLIMENTS</t>
  </si>
  <si>
    <t>MADRID</t>
  </si>
  <si>
    <t>MAJADAHONDA</t>
  </si>
  <si>
    <t>CHAMARTIN</t>
  </si>
  <si>
    <t>COMUNIDAD EUROPEA</t>
  </si>
  <si>
    <t>NIVEL</t>
  </si>
  <si>
    <t>EM_Centro_Principal</t>
  </si>
  <si>
    <t>CP_Id_Capitulo</t>
  </si>
  <si>
    <t>CP_Id_Modelo</t>
  </si>
  <si>
    <t>CP_Id_Ambito</t>
  </si>
  <si>
    <t>CP_Nombre</t>
  </si>
  <si>
    <t>CP_Descripción</t>
  </si>
  <si>
    <t>AM_Id_Ambito</t>
  </si>
  <si>
    <t>AM_Nombre</t>
  </si>
  <si>
    <t>AM_Descripcion</t>
  </si>
  <si>
    <t>Ejemplo de relación de la tabla con sus externas</t>
  </si>
  <si>
    <t>Ejemplo de niveles</t>
  </si>
  <si>
    <t>IA_VALOR_CONSEGUIDO</t>
  </si>
  <si>
    <t>IA_AVANCE/ESTADO</t>
  </si>
  <si>
    <t>Considerar los continentes definidos convencionalmente</t>
  </si>
  <si>
    <t>Los paises que conforman el continente</t>
  </si>
  <si>
    <t>Cada una de las divisiones geográficas de este nivel, según la denominación local</t>
  </si>
  <si>
    <t>Municipios</t>
  </si>
  <si>
    <t>Localidades de entidad menor al municipio</t>
  </si>
  <si>
    <t>Mantenimiento de Niveles de áreas Geográficas</t>
  </si>
  <si>
    <t>Seleccione un nivel existente:</t>
  </si>
  <si>
    <t>Nuevo</t>
  </si>
  <si>
    <t>Mantenimiento de Empresas</t>
  </si>
  <si>
    <t>Seleccione una empresa existente:</t>
  </si>
  <si>
    <t>Asesoría Tecnológica</t>
  </si>
  <si>
    <t>ITTRAVEL</t>
  </si>
  <si>
    <t>Asesoría en tecnología turística sostenible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</si>
</sst>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mmm\-yy;@"/>
  </numFmts>
  <fonts count="17" x14ac:knownFonts="1">
    <font>
      <sz val="11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</font>
    <font>
      <sz val="11"/>
      <color theme="0"/>
      <name val="Arial"/>
    </font>
    <font>
      <b/>
      <sz val="11"/>
      <color theme="0" tint="-0.499984740745262"/>
      <name val="Arial"/>
    </font>
    <font>
      <sz val="11"/>
      <color rgb="FF000000"/>
      <name val="Arial"/>
      <family val="2"/>
    </font>
    <font>
      <b/>
      <sz val="11"/>
      <color theme="1"/>
      <name val="Arial"/>
    </font>
    <font>
      <b/>
      <sz val="11"/>
      <color indexed="8"/>
      <name val="Calibri"/>
    </font>
    <font>
      <sz val="11"/>
      <color rgb="FF000000"/>
      <name val="Calibri"/>
    </font>
    <font>
      <sz val="8"/>
      <name val="Arial"/>
      <family val="2"/>
    </font>
    <font>
      <b/>
      <sz val="14"/>
      <color theme="1"/>
      <name val="Arial"/>
    </font>
    <font>
      <b/>
      <sz val="18"/>
      <color theme="1"/>
      <name val="Arial"/>
    </font>
    <font>
      <sz val="16"/>
      <color theme="0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0"/>
      </patternFill>
    </fill>
    <fill>
      <patternFill patternType="solid">
        <fgColor rgb="FFD9D9D9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5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3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7" applyFont="1" applyFill="1" applyBorder="1" applyAlignment="1">
      <alignment wrapText="1"/>
    </xf>
    <xf numFmtId="0" fontId="1" fillId="2" borderId="1" xfId="4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2" xfId="4" applyFont="1" applyFill="1" applyBorder="1" applyAlignment="1">
      <alignment vertical="top" wrapText="1"/>
    </xf>
    <xf numFmtId="0" fontId="1" fillId="0" borderId="0" xfId="4" applyFont="1" applyFill="1" applyBorder="1" applyAlignment="1">
      <alignment vertical="top" wrapText="1"/>
    </xf>
    <xf numFmtId="0" fontId="1" fillId="3" borderId="2" xfId="4" applyFont="1" applyFill="1" applyBorder="1" applyAlignment="1">
      <alignment vertical="top" wrapText="1"/>
    </xf>
    <xf numFmtId="0" fontId="1" fillId="3" borderId="0" xfId="4" applyFont="1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1" fillId="4" borderId="2" xfId="4" applyFont="1" applyFill="1" applyBorder="1" applyAlignment="1">
      <alignment vertical="top" wrapText="1"/>
    </xf>
    <xf numFmtId="0" fontId="1" fillId="5" borderId="2" xfId="4" applyFont="1" applyFill="1" applyBorder="1" applyAlignment="1">
      <alignment vertical="top" wrapText="1"/>
    </xf>
    <xf numFmtId="0" fontId="6" fillId="6" borderId="0" xfId="0" applyFont="1" applyFill="1" applyAlignment="1">
      <alignment horizontal="centerContinuous" vertical="top" wrapText="1"/>
    </xf>
    <xf numFmtId="0" fontId="7" fillId="6" borderId="0" xfId="0" applyFont="1" applyFill="1" applyAlignment="1">
      <alignment horizontal="centerContinuous" vertical="top" wrapText="1"/>
    </xf>
    <xf numFmtId="0" fontId="0" fillId="0" borderId="0" xfId="0" applyAlignment="1">
      <alignment horizontal="center" vertical="top" wrapText="1"/>
    </xf>
    <xf numFmtId="0" fontId="1" fillId="0" borderId="2" xfId="4" applyFont="1" applyFill="1" applyBorder="1" applyAlignment="1">
      <alignment horizontal="center" vertical="top" wrapText="1"/>
    </xf>
    <xf numFmtId="0" fontId="6" fillId="7" borderId="0" xfId="0" applyFont="1" applyFill="1" applyAlignment="1">
      <alignment horizontal="centerContinuous" vertical="top" wrapText="1"/>
    </xf>
    <xf numFmtId="0" fontId="7" fillId="7" borderId="0" xfId="0" applyFont="1" applyFill="1" applyAlignment="1">
      <alignment horizontal="centerContinuous" vertical="top" wrapText="1"/>
    </xf>
    <xf numFmtId="0" fontId="6" fillId="8" borderId="0" xfId="0" applyFont="1" applyFill="1" applyAlignment="1">
      <alignment horizontal="centerContinuous" vertical="top" wrapText="1"/>
    </xf>
    <xf numFmtId="0" fontId="7" fillId="8" borderId="0" xfId="0" applyFont="1" applyFill="1" applyAlignment="1">
      <alignment horizontal="centerContinuous" vertical="top" wrapText="1"/>
    </xf>
    <xf numFmtId="0" fontId="1" fillId="2" borderId="3" xfId="4" applyFont="1" applyFill="1" applyBorder="1" applyAlignment="1">
      <alignment horizontal="center" vertical="top" wrapText="1"/>
    </xf>
    <xf numFmtId="0" fontId="1" fillId="2" borderId="4" xfId="4" applyFont="1" applyFill="1" applyBorder="1" applyAlignment="1">
      <alignment horizontal="center" vertical="top" wrapText="1"/>
    </xf>
    <xf numFmtId="0" fontId="1" fillId="2" borderId="5" xfId="4" applyFont="1" applyFill="1" applyBorder="1" applyAlignment="1">
      <alignment horizontal="center" vertical="top" wrapText="1"/>
    </xf>
    <xf numFmtId="17" fontId="0" fillId="0" borderId="0" xfId="0" applyNumberFormat="1"/>
    <xf numFmtId="0" fontId="1" fillId="4" borderId="0" xfId="4" applyFont="1" applyFill="1" applyBorder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7" fillId="9" borderId="0" xfId="0" applyFont="1" applyFill="1" applyAlignment="1">
      <alignment horizontal="centerContinuous" vertical="top" wrapText="1"/>
    </xf>
    <xf numFmtId="0" fontId="1" fillId="10" borderId="2" xfId="4" applyFont="1" applyFill="1" applyBorder="1" applyAlignment="1">
      <alignment vertical="top" wrapText="1"/>
    </xf>
    <xf numFmtId="164" fontId="1" fillId="10" borderId="2" xfId="4" applyNumberFormat="1" applyFont="1" applyFill="1" applyBorder="1" applyAlignment="1">
      <alignment horizontal="center" vertical="top" wrapText="1"/>
    </xf>
    <xf numFmtId="0" fontId="1" fillId="0" borderId="6" xfId="4" applyFont="1" applyFill="1" applyBorder="1" applyAlignment="1">
      <alignment vertical="top" wrapText="1"/>
    </xf>
    <xf numFmtId="0" fontId="1" fillId="10" borderId="7" xfId="4" applyFont="1" applyFill="1" applyBorder="1" applyAlignment="1">
      <alignment vertical="top" wrapText="1"/>
    </xf>
    <xf numFmtId="0" fontId="1" fillId="3" borderId="8" xfId="4" applyFont="1" applyFill="1" applyBorder="1" applyAlignment="1">
      <alignment vertical="top" wrapText="1"/>
    </xf>
    <xf numFmtId="0" fontId="1" fillId="4" borderId="8" xfId="4" applyFont="1" applyFill="1" applyBorder="1" applyAlignment="1">
      <alignment vertical="top" wrapText="1"/>
    </xf>
    <xf numFmtId="0" fontId="1" fillId="5" borderId="8" xfId="4" applyFont="1" applyFill="1" applyBorder="1" applyAlignment="1">
      <alignment vertical="top" wrapText="1"/>
    </xf>
    <xf numFmtId="0" fontId="1" fillId="3" borderId="9" xfId="4" applyFont="1" applyFill="1" applyBorder="1" applyAlignment="1">
      <alignment vertical="top" wrapText="1"/>
    </xf>
    <xf numFmtId="0" fontId="1" fillId="4" borderId="9" xfId="4" applyFont="1" applyFill="1" applyBorder="1" applyAlignment="1">
      <alignment vertical="top" wrapText="1"/>
    </xf>
    <xf numFmtId="0" fontId="1" fillId="5" borderId="9" xfId="4" applyFont="1" applyFill="1" applyBorder="1" applyAlignment="1">
      <alignment vertical="top" wrapText="1"/>
    </xf>
    <xf numFmtId="0" fontId="1" fillId="5" borderId="0" xfId="4" applyFont="1" applyFill="1" applyBorder="1" applyAlignment="1">
      <alignment vertical="top" wrapText="1"/>
    </xf>
    <xf numFmtId="0" fontId="1" fillId="3" borderId="10" xfId="4" applyFont="1" applyFill="1" applyBorder="1" applyAlignment="1">
      <alignment vertical="top" wrapText="1"/>
    </xf>
    <xf numFmtId="0" fontId="1" fillId="3" borderId="11" xfId="4" applyFont="1" applyFill="1" applyBorder="1" applyAlignment="1">
      <alignment vertical="top" wrapText="1"/>
    </xf>
    <xf numFmtId="0" fontId="1" fillId="4" borderId="11" xfId="4" applyFont="1" applyFill="1" applyBorder="1" applyAlignment="1">
      <alignment vertical="top" wrapText="1"/>
    </xf>
    <xf numFmtId="0" fontId="1" fillId="5" borderId="11" xfId="4" applyFont="1" applyFill="1" applyBorder="1" applyAlignment="1">
      <alignment vertical="top" wrapText="1"/>
    </xf>
    <xf numFmtId="0" fontId="1" fillId="5" borderId="12" xfId="4" applyFont="1" applyFill="1" applyBorder="1" applyAlignment="1">
      <alignment vertical="top" wrapText="1"/>
    </xf>
    <xf numFmtId="0" fontId="1" fillId="3" borderId="13" xfId="4" applyFont="1" applyFill="1" applyBorder="1" applyAlignment="1">
      <alignment vertical="top" wrapText="1"/>
    </xf>
    <xf numFmtId="0" fontId="1" fillId="5" borderId="14" xfId="4" applyFont="1" applyFill="1" applyBorder="1" applyAlignment="1">
      <alignment vertical="top" wrapText="1"/>
    </xf>
    <xf numFmtId="0" fontId="1" fillId="3" borderId="15" xfId="4" applyFont="1" applyFill="1" applyBorder="1" applyAlignment="1">
      <alignment vertical="top" wrapText="1"/>
    </xf>
    <xf numFmtId="0" fontId="1" fillId="3" borderId="16" xfId="4" applyFont="1" applyFill="1" applyBorder="1" applyAlignment="1">
      <alignment vertical="top" wrapText="1"/>
    </xf>
    <xf numFmtId="0" fontId="1" fillId="4" borderId="16" xfId="4" applyFont="1" applyFill="1" applyBorder="1" applyAlignment="1">
      <alignment vertical="top" wrapText="1"/>
    </xf>
    <xf numFmtId="0" fontId="1" fillId="5" borderId="16" xfId="4" applyFont="1" applyFill="1" applyBorder="1" applyAlignment="1">
      <alignment vertical="top" wrapText="1"/>
    </xf>
    <xf numFmtId="0" fontId="1" fillId="5" borderId="17" xfId="4" applyFont="1" applyFill="1" applyBorder="1" applyAlignment="1">
      <alignment vertical="top" wrapText="1"/>
    </xf>
    <xf numFmtId="0" fontId="8" fillId="9" borderId="0" xfId="0" applyFont="1" applyFill="1" applyAlignment="1">
      <alignment horizontal="centerContinuous" vertical="top" wrapText="1"/>
    </xf>
    <xf numFmtId="0" fontId="9" fillId="0" borderId="0" xfId="0" applyFont="1"/>
    <xf numFmtId="0" fontId="1" fillId="0" borderId="0" xfId="4" applyFont="1" applyFill="1" applyBorder="1" applyAlignment="1">
      <alignment horizontal="center" vertical="top" wrapText="1"/>
    </xf>
    <xf numFmtId="0" fontId="6" fillId="11" borderId="0" xfId="0" applyFont="1" applyFill="1" applyAlignment="1">
      <alignment horizontal="centerContinuous" vertical="top" wrapText="1"/>
    </xf>
    <xf numFmtId="0" fontId="7" fillId="11" borderId="0" xfId="0" applyFont="1" applyFill="1" applyAlignment="1">
      <alignment horizontal="centerContinuous" vertical="top" wrapText="1"/>
    </xf>
    <xf numFmtId="0" fontId="1" fillId="13" borderId="2" xfId="4" applyFont="1" applyFill="1" applyBorder="1" applyAlignment="1">
      <alignment vertical="top" wrapText="1"/>
    </xf>
    <xf numFmtId="164" fontId="1" fillId="13" borderId="2" xfId="4" applyNumberFormat="1" applyFont="1" applyFill="1" applyBorder="1" applyAlignment="1">
      <alignment horizontal="center" vertical="top" wrapText="1"/>
    </xf>
    <xf numFmtId="0" fontId="1" fillId="13" borderId="7" xfId="4" applyFont="1" applyFill="1" applyBorder="1" applyAlignment="1">
      <alignment vertical="top" wrapText="1"/>
    </xf>
    <xf numFmtId="0" fontId="1" fillId="2" borderId="18" xfId="4" applyFont="1" applyFill="1" applyBorder="1" applyAlignment="1">
      <alignment horizontal="center" vertical="top" wrapText="1"/>
    </xf>
    <xf numFmtId="9" fontId="1" fillId="13" borderId="2" xfId="16" applyFont="1" applyFill="1" applyBorder="1" applyAlignment="1">
      <alignment horizontal="center" vertical="top" wrapText="1"/>
    </xf>
    <xf numFmtId="0" fontId="7" fillId="12" borderId="0" xfId="0" applyFont="1" applyFill="1" applyAlignment="1">
      <alignment horizontal="center" vertical="top" wrapText="1"/>
    </xf>
    <xf numFmtId="0" fontId="6" fillId="12" borderId="0" xfId="0" applyFont="1" applyFill="1" applyAlignment="1">
      <alignment horizontal="center" vertical="top" wrapText="1"/>
    </xf>
    <xf numFmtId="0" fontId="1" fillId="14" borderId="2" xfId="4" applyFont="1" applyFill="1" applyBorder="1" applyAlignment="1">
      <alignment horizontal="center" vertical="top" wrapText="1"/>
    </xf>
    <xf numFmtId="14" fontId="1" fillId="14" borderId="2" xfId="4" applyNumberFormat="1" applyFont="1" applyFill="1" applyBorder="1" applyAlignment="1">
      <alignment horizontal="center" vertical="top" wrapText="1"/>
    </xf>
    <xf numFmtId="9" fontId="1" fillId="14" borderId="2" xfId="16" applyFont="1" applyFill="1" applyBorder="1" applyAlignment="1">
      <alignment horizontal="center" vertical="top" wrapText="1"/>
    </xf>
    <xf numFmtId="14" fontId="1" fillId="14" borderId="7" xfId="4" applyNumberFormat="1" applyFont="1" applyFill="1" applyBorder="1" applyAlignment="1">
      <alignment horizontal="center" vertical="top" wrapText="1"/>
    </xf>
    <xf numFmtId="0" fontId="1" fillId="14" borderId="7" xfId="4" applyFont="1" applyFill="1" applyBorder="1" applyAlignment="1">
      <alignment horizontal="center" vertical="top" wrapText="1"/>
    </xf>
    <xf numFmtId="14" fontId="0" fillId="0" borderId="0" xfId="0" applyNumberFormat="1"/>
    <xf numFmtId="9" fontId="0" fillId="0" borderId="0" xfId="16" applyFont="1"/>
    <xf numFmtId="0" fontId="1" fillId="4" borderId="0" xfId="2" applyFont="1" applyFill="1" applyBorder="1" applyAlignment="1">
      <alignment horizontal="right" wrapText="1"/>
    </xf>
    <xf numFmtId="0" fontId="1" fillId="4" borderId="0" xfId="2" applyFont="1" applyFill="1" applyBorder="1" applyAlignment="1">
      <alignment wrapText="1"/>
    </xf>
    <xf numFmtId="0" fontId="1" fillId="5" borderId="2" xfId="2" applyFont="1" applyFill="1" applyBorder="1" applyAlignment="1">
      <alignment horizontal="right" wrapText="1"/>
    </xf>
    <xf numFmtId="0" fontId="1" fillId="5" borderId="2" xfId="2" applyFont="1" applyFill="1" applyBorder="1" applyAlignment="1">
      <alignment wrapText="1"/>
    </xf>
    <xf numFmtId="0" fontId="1" fillId="5" borderId="2" xfId="6" applyFont="1" applyFill="1" applyBorder="1" applyAlignment="1">
      <alignment wrapText="1"/>
    </xf>
    <xf numFmtId="0" fontId="0" fillId="4" borderId="0" xfId="0" applyFill="1"/>
    <xf numFmtId="0" fontId="1" fillId="5" borderId="2" xfId="1" applyFont="1" applyFill="1" applyBorder="1" applyAlignment="1">
      <alignment horizontal="right" vertical="top" wrapText="1"/>
    </xf>
    <xf numFmtId="0" fontId="1" fillId="5" borderId="2" xfId="1" applyFont="1" applyFill="1" applyBorder="1" applyAlignment="1">
      <alignment vertical="top" wrapText="1"/>
    </xf>
    <xf numFmtId="0" fontId="1" fillId="4" borderId="19" xfId="1" applyFont="1" applyFill="1" applyBorder="1" applyAlignment="1">
      <alignment horizontal="right" vertical="top" wrapText="1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1" fillId="4" borderId="19" xfId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5" borderId="2" xfId="1" applyFont="1" applyFill="1" applyBorder="1" applyAlignment="1">
      <alignment horizontal="center" vertical="top" wrapText="1"/>
    </xf>
    <xf numFmtId="0" fontId="1" fillId="4" borderId="19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19" xfId="4" applyFont="1" applyFill="1" applyBorder="1" applyAlignment="1">
      <alignment horizontal="right" wrapText="1"/>
    </xf>
    <xf numFmtId="0" fontId="1" fillId="0" borderId="19" xfId="4" applyFont="1" applyFill="1" applyBorder="1" applyAlignment="1">
      <alignment wrapText="1"/>
    </xf>
    <xf numFmtId="0" fontId="1" fillId="0" borderId="20" xfId="4" applyFont="1" applyFill="1" applyBorder="1" applyAlignment="1">
      <alignment wrapText="1"/>
    </xf>
    <xf numFmtId="0" fontId="1" fillId="4" borderId="19" xfId="4" applyFont="1" applyFill="1" applyBorder="1" applyAlignment="1">
      <alignment wrapText="1"/>
    </xf>
    <xf numFmtId="17" fontId="0" fillId="4" borderId="0" xfId="0" applyNumberFormat="1" applyFill="1"/>
    <xf numFmtId="0" fontId="1" fillId="4" borderId="19" xfId="4" applyFont="1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1" fillId="4" borderId="0" xfId="4" applyFont="1" applyFill="1" applyBorder="1" applyAlignment="1">
      <alignment horizontal="left" wrapText="1"/>
    </xf>
    <xf numFmtId="0" fontId="10" fillId="15" borderId="0" xfId="0" applyFont="1" applyFill="1"/>
    <xf numFmtId="0" fontId="10" fillId="15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16" borderId="0" xfId="0" applyFill="1" applyAlignment="1">
      <alignment vertical="center"/>
    </xf>
    <xf numFmtId="0" fontId="0" fillId="16" borderId="0" xfId="0" applyFill="1" applyAlignment="1">
      <alignment horizontal="left" vertical="center"/>
    </xf>
    <xf numFmtId="0" fontId="1" fillId="17" borderId="0" xfId="2" applyFont="1" applyFill="1" applyBorder="1" applyAlignment="1">
      <alignment horizontal="center" vertical="center"/>
    </xf>
    <xf numFmtId="0" fontId="10" fillId="0" borderId="0" xfId="0" applyFont="1"/>
    <xf numFmtId="0" fontId="1" fillId="0" borderId="2" xfId="3" applyFont="1" applyFill="1" applyBorder="1" applyAlignment="1">
      <alignment horizontal="center" wrapText="1"/>
    </xf>
    <xf numFmtId="0" fontId="1" fillId="5" borderId="2" xfId="6" applyFont="1" applyFill="1" applyBorder="1" applyAlignment="1">
      <alignment horizontal="center" wrapText="1"/>
    </xf>
    <xf numFmtId="0" fontId="2" fillId="5" borderId="0" xfId="6" applyFill="1" applyAlignment="1">
      <alignment horizontal="center"/>
    </xf>
    <xf numFmtId="0" fontId="0" fillId="4" borderId="0" xfId="0" applyFill="1" applyAlignment="1">
      <alignment horizontal="center"/>
    </xf>
    <xf numFmtId="0" fontId="11" fillId="2" borderId="1" xfId="6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1" fillId="19" borderId="1" xfId="4" applyFont="1" applyFill="1" applyBorder="1" applyAlignment="1">
      <alignment horizontal="center"/>
    </xf>
    <xf numFmtId="0" fontId="1" fillId="0" borderId="2" xfId="5" applyFont="1" applyFill="1" applyBorder="1" applyAlignment="1">
      <alignment horizontal="center" wrapText="1"/>
    </xf>
    <xf numFmtId="0" fontId="1" fillId="2" borderId="0" xfId="5" applyFont="1" applyFill="1" applyBorder="1" applyAlignment="1">
      <alignment horizontal="center"/>
    </xf>
    <xf numFmtId="0" fontId="11" fillId="19" borderId="1" xfId="5" applyFont="1" applyFill="1" applyBorder="1" applyAlignment="1">
      <alignment horizontal="center"/>
    </xf>
    <xf numFmtId="0" fontId="11" fillId="2" borderId="1" xfId="7" applyFont="1" applyFill="1" applyBorder="1" applyAlignment="1">
      <alignment horizontal="center"/>
    </xf>
    <xf numFmtId="0" fontId="1" fillId="0" borderId="2" xfId="7" applyFont="1" applyFill="1" applyBorder="1" applyAlignment="1">
      <alignment horizontal="center" wrapText="1"/>
    </xf>
    <xf numFmtId="0" fontId="11" fillId="2" borderId="1" xfId="1" applyFont="1" applyFill="1" applyBorder="1" applyAlignment="1">
      <alignment horizontal="center"/>
    </xf>
    <xf numFmtId="0" fontId="10" fillId="15" borderId="0" xfId="0" applyFont="1" applyFill="1" applyAlignment="1">
      <alignment horizontal="center"/>
    </xf>
    <xf numFmtId="0" fontId="12" fillId="20" borderId="0" xfId="0" applyFont="1" applyFill="1" applyAlignment="1">
      <alignment horizontal="center" vertical="center"/>
    </xf>
    <xf numFmtId="0" fontId="1" fillId="4" borderId="19" xfId="4" applyFont="1" applyFill="1" applyBorder="1" applyAlignment="1">
      <alignment horizontal="center" wrapText="1"/>
    </xf>
    <xf numFmtId="0" fontId="1" fillId="4" borderId="0" xfId="4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vertical="center"/>
    </xf>
    <xf numFmtId="0" fontId="10" fillId="18" borderId="0" xfId="0" applyFont="1" applyFill="1" applyAlignment="1">
      <alignment horizontal="center" vertical="center"/>
    </xf>
    <xf numFmtId="0" fontId="10" fillId="18" borderId="0" xfId="0" applyFont="1" applyFill="1" applyAlignment="1">
      <alignment vertical="center"/>
    </xf>
    <xf numFmtId="0" fontId="11" fillId="2" borderId="1" xfId="2" applyFont="1" applyFill="1" applyBorder="1" applyAlignment="1">
      <alignment horizontal="center" vertical="center"/>
    </xf>
    <xf numFmtId="0" fontId="11" fillId="2" borderId="1" xfId="3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0" borderId="0" xfId="0" applyFont="1" applyAlignment="1"/>
    <xf numFmtId="0" fontId="0" fillId="16" borderId="0" xfId="0" applyFill="1" applyAlignment="1">
      <alignment horizontal="center" vertical="center"/>
    </xf>
    <xf numFmtId="17" fontId="0" fillId="4" borderId="0" xfId="0" applyNumberFormat="1" applyFill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16" fillId="21" borderId="0" xfId="0" applyFont="1" applyFill="1" applyAlignment="1">
      <alignment horizontal="center" vertical="center"/>
    </xf>
    <xf numFmtId="0" fontId="0" fillId="0" borderId="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7" fillId="22" borderId="28" xfId="0" applyFont="1" applyFill="1" applyBorder="1" applyAlignment="1">
      <alignment horizontal="center" vertical="center"/>
    </xf>
    <xf numFmtId="0" fontId="7" fillId="22" borderId="29" xfId="0" applyFont="1" applyFill="1" applyBorder="1" applyAlignment="1">
      <alignment horizontal="center" vertical="center"/>
    </xf>
    <xf numFmtId="0" fontId="7" fillId="23" borderId="28" xfId="0" applyFont="1" applyFill="1" applyBorder="1" applyAlignment="1">
      <alignment horizontal="center" vertical="center"/>
    </xf>
    <xf numFmtId="0" fontId="7" fillId="23" borderId="29" xfId="0" applyFont="1" applyFill="1" applyBorder="1" applyAlignment="1">
      <alignment horizontal="center" vertical="center"/>
    </xf>
  </cellXfs>
  <cellStyles count="258"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Normal" xfId="0" builtinId="0"/>
    <cellStyle name="Normal_Hoja1" xfId="1"/>
    <cellStyle name="Normal_Hoja2" xfId="2"/>
    <cellStyle name="Normal_Hoja3" xfId="3"/>
    <cellStyle name="Normal_Hoja4" xfId="4"/>
    <cellStyle name="Normal_Hoja5" xfId="5"/>
    <cellStyle name="Normal_Hoja6" xfId="6"/>
    <cellStyle name="Normal_Hoja7" xfId="7"/>
    <cellStyle name="Porcentual" xfId="16" builtinId="5"/>
  </cellStyles>
  <dxfs count="13">
    <dxf>
      <font>
        <color theme="0"/>
      </font>
      <fill>
        <patternFill patternType="solid">
          <fgColor indexed="64"/>
          <bgColor rgb="FF8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27"/>
  <sheetViews>
    <sheetView topLeftCell="C1" workbookViewId="0">
      <selection activeCell="E1" sqref="E1:E1048576"/>
    </sheetView>
  </sheetViews>
  <sheetFormatPr baseColWidth="10" defaultRowHeight="13" x14ac:dyDescent="0"/>
  <cols>
    <col min="1" max="1" width="21.140625" bestFit="1" customWidth="1"/>
    <col min="2" max="2" width="21.140625" customWidth="1"/>
    <col min="3" max="3" width="33.7109375" bestFit="1" customWidth="1"/>
    <col min="4" max="4" width="38" customWidth="1"/>
    <col min="5" max="5" width="0" hidden="1" customWidth="1"/>
  </cols>
  <sheetData>
    <row r="1" spans="1:15">
      <c r="A1" s="101" t="s">
        <v>272</v>
      </c>
      <c r="B1" s="101" t="s">
        <v>279</v>
      </c>
      <c r="C1" s="102" t="s">
        <v>273</v>
      </c>
      <c r="D1" s="102" t="s">
        <v>274</v>
      </c>
    </row>
    <row r="2" spans="1:15">
      <c r="A2" s="104" t="s">
        <v>246</v>
      </c>
      <c r="B2" s="104" t="s">
        <v>280</v>
      </c>
      <c r="C2" s="105" t="s">
        <v>248</v>
      </c>
      <c r="D2" s="105" t="s">
        <v>248</v>
      </c>
      <c r="K2" s="141" t="s">
        <v>336</v>
      </c>
      <c r="L2" s="141"/>
      <c r="M2" s="141"/>
      <c r="N2" s="141"/>
      <c r="O2" s="141"/>
    </row>
    <row r="3" spans="1:15">
      <c r="A3" s="91">
        <v>1</v>
      </c>
      <c r="B3" s="91">
        <v>1</v>
      </c>
      <c r="C3" t="s">
        <v>275</v>
      </c>
      <c r="D3" t="s">
        <v>331</v>
      </c>
      <c r="E3">
        <f>+B3</f>
        <v>1</v>
      </c>
      <c r="K3" s="141"/>
      <c r="L3" s="141"/>
      <c r="M3" s="141"/>
      <c r="N3" s="141"/>
      <c r="O3" s="141"/>
    </row>
    <row r="4" spans="1:15">
      <c r="A4" s="91">
        <v>2</v>
      </c>
      <c r="B4" s="91">
        <v>2</v>
      </c>
      <c r="C4" t="s">
        <v>276</v>
      </c>
      <c r="D4" t="s">
        <v>332</v>
      </c>
      <c r="E4">
        <f t="shared" ref="E4:E8" si="0">+B4</f>
        <v>2</v>
      </c>
      <c r="K4" s="141"/>
      <c r="L4" s="141"/>
      <c r="M4" s="141"/>
      <c r="N4" s="141"/>
      <c r="O4" s="141"/>
    </row>
    <row r="5" spans="1:15">
      <c r="A5" s="91">
        <v>3</v>
      </c>
      <c r="B5" s="91">
        <v>3</v>
      </c>
      <c r="C5" t="s">
        <v>307</v>
      </c>
      <c r="D5" t="s">
        <v>333</v>
      </c>
      <c r="E5">
        <f t="shared" si="0"/>
        <v>3</v>
      </c>
      <c r="K5" s="143"/>
      <c r="L5" s="143"/>
      <c r="M5" s="143"/>
      <c r="N5" s="143"/>
      <c r="O5" s="143"/>
    </row>
    <row r="6" spans="1:15">
      <c r="A6" s="91">
        <v>4</v>
      </c>
      <c r="B6" s="91">
        <v>4</v>
      </c>
      <c r="C6" t="s">
        <v>308</v>
      </c>
      <c r="D6" t="s">
        <v>333</v>
      </c>
      <c r="E6">
        <f t="shared" si="0"/>
        <v>4</v>
      </c>
      <c r="K6" s="143" t="s">
        <v>337</v>
      </c>
      <c r="L6" s="143"/>
      <c r="M6" s="144"/>
      <c r="N6" s="145"/>
      <c r="O6" s="146"/>
    </row>
    <row r="7" spans="1:15">
      <c r="A7" s="91">
        <v>5</v>
      </c>
      <c r="B7" s="91">
        <v>5</v>
      </c>
      <c r="C7" t="s">
        <v>309</v>
      </c>
      <c r="D7" t="s">
        <v>334</v>
      </c>
      <c r="E7">
        <f t="shared" si="0"/>
        <v>5</v>
      </c>
      <c r="K7" s="143"/>
      <c r="L7" s="143"/>
      <c r="M7" s="143"/>
      <c r="N7" s="143"/>
      <c r="O7" s="143"/>
    </row>
    <row r="8" spans="1:15" ht="14" customHeight="1">
      <c r="A8" s="91">
        <v>6</v>
      </c>
      <c r="B8" s="91">
        <v>6</v>
      </c>
      <c r="C8" t="s">
        <v>310</v>
      </c>
      <c r="D8" t="s">
        <v>335</v>
      </c>
      <c r="E8">
        <f t="shared" si="0"/>
        <v>6</v>
      </c>
      <c r="K8" s="143"/>
      <c r="L8" s="143"/>
      <c r="M8" s="143"/>
      <c r="N8" s="143"/>
      <c r="O8" s="143"/>
    </row>
    <row r="9" spans="1:15">
      <c r="A9" s="91"/>
      <c r="B9" s="91"/>
      <c r="K9" s="143"/>
      <c r="L9" s="143"/>
      <c r="M9" s="143"/>
      <c r="N9" s="143"/>
      <c r="O9" s="143"/>
    </row>
    <row r="10" spans="1:15">
      <c r="K10" s="143" t="str">
        <f>IF(ISBLANK($M$6),"","Nivel")</f>
        <v/>
      </c>
      <c r="L10" s="147" t="str">
        <f>IF(ISBLANK($M$6),"",VLOOKUP($M$6,$C$3:$E$8,3,FALSE))</f>
        <v/>
      </c>
      <c r="M10" s="143"/>
      <c r="N10" s="143"/>
      <c r="O10" s="143"/>
    </row>
    <row r="11" spans="1:15">
      <c r="K11" s="143"/>
      <c r="L11" s="143"/>
      <c r="M11" s="143"/>
      <c r="N11" s="143"/>
      <c r="O11" s="143"/>
    </row>
    <row r="12" spans="1:15">
      <c r="K12" s="143" t="str">
        <f>IF(ISBLANK($M$6),"","Nombre")</f>
        <v/>
      </c>
      <c r="L12" s="143" t="str">
        <f>IF(ISBLANK($M$6),"",VLOOKUP($M$6,$C$3:$E$8,1,FALSE))</f>
        <v/>
      </c>
      <c r="M12" s="143"/>
      <c r="N12" s="143"/>
      <c r="O12" s="143"/>
    </row>
    <row r="13" spans="1:15">
      <c r="K13" s="143"/>
      <c r="L13" s="143"/>
      <c r="M13" s="143"/>
      <c r="N13" s="143"/>
      <c r="O13" s="143"/>
    </row>
    <row r="14" spans="1:15" ht="28" customHeight="1">
      <c r="K14" s="143" t="str">
        <f>IF(ISBLANK($M$6),"","Descripción")</f>
        <v/>
      </c>
      <c r="L14" s="148" t="str">
        <f>IF(ISBLANK($M$6),"",VLOOKUP($M$6,$C$3:$E$8,2,FALSE))</f>
        <v/>
      </c>
      <c r="M14" s="149"/>
      <c r="N14" s="149"/>
      <c r="O14" s="150"/>
    </row>
    <row r="15" spans="1:15">
      <c r="K15" s="143"/>
      <c r="L15" s="143"/>
      <c r="M15" s="143"/>
      <c r="N15" s="143"/>
      <c r="O15" s="143"/>
    </row>
    <row r="16" spans="1:15">
      <c r="K16" s="143"/>
      <c r="L16" s="143"/>
      <c r="M16" s="143"/>
      <c r="N16" s="143"/>
      <c r="O16" s="143"/>
    </row>
    <row r="17" spans="11:15">
      <c r="K17" s="143"/>
      <c r="L17" s="143"/>
      <c r="M17" s="143"/>
      <c r="N17" s="143"/>
      <c r="O17" s="143"/>
    </row>
    <row r="18" spans="11:15">
      <c r="K18" s="154" t="str">
        <f>IF(ISBLANK($M$6),"","Cancelar")</f>
        <v/>
      </c>
      <c r="M18" s="152" t="s">
        <v>338</v>
      </c>
      <c r="O18" s="154" t="str">
        <f>IF(ISBLANK($M$6),"","Borrar")</f>
        <v/>
      </c>
    </row>
    <row r="19" spans="11:15">
      <c r="K19" s="155"/>
      <c r="M19" s="153"/>
      <c r="O19" s="155"/>
    </row>
    <row r="20" spans="11:15">
      <c r="K20" s="143"/>
      <c r="L20" s="143"/>
      <c r="M20" s="143"/>
      <c r="N20" s="143"/>
      <c r="O20" s="143"/>
    </row>
    <row r="21" spans="11:15">
      <c r="K21" s="143"/>
      <c r="L21" s="143"/>
      <c r="M21" s="143"/>
      <c r="N21" s="143"/>
      <c r="O21" s="143"/>
    </row>
    <row r="22" spans="11:15">
      <c r="K22" s="142"/>
      <c r="L22" s="142"/>
      <c r="M22" s="142"/>
      <c r="N22" s="142"/>
      <c r="O22" s="142"/>
    </row>
    <row r="23" spans="11:15">
      <c r="K23" s="142"/>
      <c r="L23" s="142"/>
      <c r="M23" s="142"/>
      <c r="N23" s="142"/>
      <c r="O23" s="142"/>
    </row>
    <row r="24" spans="11:15">
      <c r="K24" s="142"/>
      <c r="L24" s="142"/>
      <c r="M24" s="142"/>
      <c r="N24" s="142"/>
      <c r="O24" s="142"/>
    </row>
    <row r="25" spans="11:15">
      <c r="K25" s="142"/>
      <c r="L25" s="142"/>
      <c r="M25" s="142"/>
      <c r="N25" s="142"/>
      <c r="O25" s="142"/>
    </row>
    <row r="26" spans="11:15">
      <c r="K26" s="142"/>
      <c r="L26" s="142"/>
      <c r="M26" s="142"/>
      <c r="N26" s="142"/>
      <c r="O26" s="142"/>
    </row>
    <row r="27" spans="11:15">
      <c r="K27" s="142"/>
      <c r="L27" s="142"/>
      <c r="M27" s="142"/>
      <c r="N27" s="142"/>
      <c r="O27" s="142"/>
    </row>
  </sheetData>
  <mergeCells count="6">
    <mergeCell ref="K2:O4"/>
    <mergeCell ref="M6:O6"/>
    <mergeCell ref="L14:O14"/>
    <mergeCell ref="K18:K19"/>
    <mergeCell ref="O18:O19"/>
    <mergeCell ref="M18:M19"/>
  </mergeCells>
  <conditionalFormatting sqref="O18:O19">
    <cfRule type="cellIs" dxfId="10" priority="3" operator="equal">
      <formula>"Borrar"</formula>
    </cfRule>
  </conditionalFormatting>
  <conditionalFormatting sqref="K18:K19">
    <cfRule type="cellIs" dxfId="7" priority="1" operator="equal">
      <formula>"Cancelar"</formula>
    </cfRule>
    <cfRule type="cellIs" dxfId="8" priority="2" operator="equal">
      <formula>"Borrar"</formula>
    </cfRule>
  </conditionalFormatting>
  <dataValidations count="1">
    <dataValidation type="list" allowBlank="1" showInputMessage="1" showErrorMessage="1" sqref="M6:O6">
      <formula1>$C$3:$C$8</formula1>
    </dataValidation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P33"/>
  <sheetViews>
    <sheetView workbookViewId="0">
      <selection activeCell="I21" sqref="I21"/>
    </sheetView>
  </sheetViews>
  <sheetFormatPr baseColWidth="10" defaultRowHeight="13" x14ac:dyDescent="0"/>
  <cols>
    <col min="1" max="1" width="21.140625" bestFit="1" customWidth="1"/>
    <col min="2" max="2" width="17.5703125" bestFit="1" customWidth="1"/>
    <col min="3" max="3" width="13.7109375" bestFit="1" customWidth="1"/>
    <col min="4" max="4" width="18.5703125" bestFit="1" customWidth="1"/>
    <col min="5" max="5" width="32.140625" bestFit="1" customWidth="1"/>
    <col min="9" max="9" width="5.7109375" bestFit="1" customWidth="1"/>
    <col min="10" max="10" width="11.28515625" bestFit="1" customWidth="1"/>
    <col min="11" max="11" width="14.42578125" bestFit="1" customWidth="1"/>
    <col min="12" max="13" width="20" customWidth="1"/>
    <col min="14" max="14" width="18" bestFit="1" customWidth="1"/>
    <col min="15" max="15" width="13" bestFit="1" customWidth="1"/>
  </cols>
  <sheetData>
    <row r="1" spans="1:16" ht="21">
      <c r="A1" s="101" t="s">
        <v>281</v>
      </c>
      <c r="B1" s="101" t="s">
        <v>284</v>
      </c>
      <c r="C1" s="101" t="s">
        <v>282</v>
      </c>
      <c r="D1" s="102" t="s">
        <v>283</v>
      </c>
      <c r="E1" s="102" t="s">
        <v>274</v>
      </c>
      <c r="I1" s="137" t="s">
        <v>328</v>
      </c>
    </row>
    <row r="2" spans="1:16">
      <c r="A2" s="104" t="s">
        <v>246</v>
      </c>
      <c r="B2" s="104" t="s">
        <v>280</v>
      </c>
      <c r="C2" s="104" t="s">
        <v>280</v>
      </c>
      <c r="D2" s="105" t="s">
        <v>248</v>
      </c>
      <c r="E2" s="105" t="s">
        <v>248</v>
      </c>
      <c r="I2" s="103"/>
      <c r="J2" s="133"/>
      <c r="K2" s="133"/>
      <c r="L2" s="133"/>
      <c r="M2" s="133"/>
      <c r="N2" s="133"/>
      <c r="O2" s="133"/>
      <c r="P2" s="133"/>
    </row>
    <row r="3" spans="1:16" ht="26">
      <c r="A3" s="91">
        <v>1</v>
      </c>
      <c r="B3" s="91"/>
      <c r="C3" s="91">
        <v>1</v>
      </c>
      <c r="D3" t="s">
        <v>285</v>
      </c>
      <c r="I3" s="138" t="s">
        <v>317</v>
      </c>
      <c r="J3" s="133" t="s">
        <v>275</v>
      </c>
      <c r="K3" s="133" t="s">
        <v>276</v>
      </c>
      <c r="L3" s="139" t="s">
        <v>307</v>
      </c>
      <c r="M3" s="139" t="s">
        <v>308</v>
      </c>
      <c r="N3" s="139" t="s">
        <v>309</v>
      </c>
      <c r="O3" s="139" t="s">
        <v>310</v>
      </c>
      <c r="P3" s="133"/>
    </row>
    <row r="4" spans="1:16">
      <c r="A4" s="91">
        <v>2</v>
      </c>
      <c r="B4" s="91">
        <v>1</v>
      </c>
      <c r="C4" s="91">
        <v>2</v>
      </c>
      <c r="D4" t="s">
        <v>316</v>
      </c>
      <c r="I4" s="91">
        <v>1</v>
      </c>
      <c r="J4" t="s">
        <v>285</v>
      </c>
    </row>
    <row r="5" spans="1:16">
      <c r="A5" s="91">
        <v>3</v>
      </c>
      <c r="B5" s="91">
        <v>2</v>
      </c>
      <c r="C5" s="91">
        <v>2</v>
      </c>
      <c r="D5" t="s">
        <v>286</v>
      </c>
      <c r="I5" s="91">
        <v>2</v>
      </c>
      <c r="K5" t="s">
        <v>286</v>
      </c>
    </row>
    <row r="6" spans="1:16">
      <c r="A6" s="91">
        <v>4</v>
      </c>
      <c r="B6" s="91">
        <v>2</v>
      </c>
      <c r="C6" s="91">
        <v>2</v>
      </c>
      <c r="D6" t="s">
        <v>287</v>
      </c>
      <c r="I6" s="91">
        <v>3</v>
      </c>
      <c r="L6" t="s">
        <v>289</v>
      </c>
    </row>
    <row r="7" spans="1:16">
      <c r="A7" s="91">
        <v>5</v>
      </c>
      <c r="B7" s="91">
        <v>2</v>
      </c>
      <c r="C7" s="91">
        <v>2</v>
      </c>
      <c r="D7" t="s">
        <v>288</v>
      </c>
      <c r="I7" s="91">
        <v>3</v>
      </c>
      <c r="L7" t="s">
        <v>290</v>
      </c>
    </row>
    <row r="8" spans="1:16">
      <c r="A8" s="91">
        <v>6</v>
      </c>
      <c r="B8" s="91">
        <v>3</v>
      </c>
      <c r="C8" s="91">
        <v>3</v>
      </c>
      <c r="D8" t="s">
        <v>289</v>
      </c>
      <c r="I8" s="91">
        <v>3</v>
      </c>
      <c r="L8" t="s">
        <v>294</v>
      </c>
    </row>
    <row r="9" spans="1:16">
      <c r="A9" s="91">
        <v>7</v>
      </c>
      <c r="B9" s="91">
        <v>3</v>
      </c>
      <c r="C9" s="91">
        <v>3</v>
      </c>
      <c r="D9" t="s">
        <v>294</v>
      </c>
      <c r="I9" s="91">
        <v>4</v>
      </c>
      <c r="M9" t="s">
        <v>302</v>
      </c>
    </row>
    <row r="10" spans="1:16">
      <c r="A10" s="91">
        <v>8</v>
      </c>
      <c r="B10" s="91">
        <v>3</v>
      </c>
      <c r="C10" s="91">
        <v>3</v>
      </c>
      <c r="D10" t="s">
        <v>290</v>
      </c>
      <c r="I10" s="91">
        <v>4</v>
      </c>
      <c r="M10" t="s">
        <v>303</v>
      </c>
    </row>
    <row r="11" spans="1:16">
      <c r="A11" s="91">
        <v>9</v>
      </c>
      <c r="B11" s="91">
        <v>4</v>
      </c>
      <c r="C11" s="91">
        <v>3</v>
      </c>
      <c r="D11" t="s">
        <v>291</v>
      </c>
      <c r="I11" s="91">
        <v>4</v>
      </c>
      <c r="M11" t="s">
        <v>304</v>
      </c>
    </row>
    <row r="12" spans="1:16">
      <c r="A12" s="91">
        <v>10</v>
      </c>
      <c r="B12" s="91">
        <v>4</v>
      </c>
      <c r="C12" s="91">
        <v>3</v>
      </c>
      <c r="D12" t="s">
        <v>292</v>
      </c>
      <c r="I12" s="91">
        <v>5</v>
      </c>
      <c r="N12" t="s">
        <v>304</v>
      </c>
    </row>
    <row r="13" spans="1:16">
      <c r="A13" s="91">
        <v>11</v>
      </c>
      <c r="B13" s="91">
        <v>4</v>
      </c>
      <c r="C13" s="91">
        <v>3</v>
      </c>
      <c r="D13" t="s">
        <v>293</v>
      </c>
      <c r="I13" s="91">
        <v>2</v>
      </c>
      <c r="K13" t="s">
        <v>287</v>
      </c>
    </row>
    <row r="14" spans="1:16">
      <c r="A14" s="91">
        <v>12</v>
      </c>
      <c r="B14" s="91">
        <v>6</v>
      </c>
      <c r="C14" s="91">
        <v>4</v>
      </c>
      <c r="D14" t="s">
        <v>295</v>
      </c>
      <c r="I14" s="91">
        <v>3</v>
      </c>
      <c r="L14" t="s">
        <v>291</v>
      </c>
    </row>
    <row r="15" spans="1:16">
      <c r="A15" s="91">
        <v>13</v>
      </c>
      <c r="B15" s="91">
        <v>6</v>
      </c>
      <c r="C15" s="91">
        <v>4</v>
      </c>
      <c r="D15" t="s">
        <v>296</v>
      </c>
      <c r="I15" s="91">
        <v>4</v>
      </c>
      <c r="M15" t="s">
        <v>297</v>
      </c>
    </row>
    <row r="16" spans="1:16">
      <c r="A16" s="91">
        <v>14</v>
      </c>
      <c r="B16" s="91">
        <v>9</v>
      </c>
      <c r="C16" s="91">
        <v>4</v>
      </c>
      <c r="D16" t="s">
        <v>297</v>
      </c>
      <c r="I16" s="91">
        <v>5</v>
      </c>
      <c r="N16" t="s">
        <v>311</v>
      </c>
    </row>
    <row r="17" spans="1:15">
      <c r="A17" s="91">
        <v>15</v>
      </c>
      <c r="B17" s="91">
        <v>9</v>
      </c>
      <c r="C17" s="91">
        <v>4</v>
      </c>
      <c r="D17" t="s">
        <v>298</v>
      </c>
      <c r="I17" s="91">
        <v>6</v>
      </c>
      <c r="O17" t="s">
        <v>312</v>
      </c>
    </row>
    <row r="18" spans="1:15">
      <c r="A18" s="91">
        <v>16</v>
      </c>
      <c r="B18" s="91">
        <v>9</v>
      </c>
      <c r="C18" s="91">
        <v>4</v>
      </c>
      <c r="D18" t="s">
        <v>299</v>
      </c>
      <c r="I18" s="91">
        <v>3</v>
      </c>
      <c r="L18" t="s">
        <v>292</v>
      </c>
    </row>
    <row r="19" spans="1:15">
      <c r="A19" s="91">
        <v>17</v>
      </c>
      <c r="B19" s="91">
        <v>10</v>
      </c>
      <c r="C19" s="91">
        <v>4</v>
      </c>
      <c r="D19" t="s">
        <v>300</v>
      </c>
      <c r="E19" t="s">
        <v>277</v>
      </c>
      <c r="I19" s="91">
        <v>4</v>
      </c>
      <c r="M19" t="s">
        <v>301</v>
      </c>
    </row>
    <row r="20" spans="1:15">
      <c r="A20" s="91">
        <v>18</v>
      </c>
      <c r="B20" s="91">
        <v>10</v>
      </c>
      <c r="C20" s="91">
        <v>4</v>
      </c>
      <c r="D20" t="s">
        <v>301</v>
      </c>
      <c r="I20" s="91">
        <v>5</v>
      </c>
      <c r="N20" t="s">
        <v>306</v>
      </c>
    </row>
    <row r="21" spans="1:15">
      <c r="A21" s="91">
        <v>19</v>
      </c>
      <c r="B21" s="91">
        <v>7</v>
      </c>
      <c r="C21" s="91">
        <v>4</v>
      </c>
      <c r="D21" t="s">
        <v>302</v>
      </c>
      <c r="I21" s="91">
        <v>3</v>
      </c>
      <c r="L21" t="s">
        <v>293</v>
      </c>
    </row>
    <row r="22" spans="1:15">
      <c r="A22" s="91">
        <v>20</v>
      </c>
      <c r="B22" s="91">
        <v>7</v>
      </c>
      <c r="C22" s="91">
        <v>4</v>
      </c>
      <c r="D22" t="s">
        <v>303</v>
      </c>
      <c r="I22" s="91">
        <v>3</v>
      </c>
      <c r="L22" t="s">
        <v>313</v>
      </c>
    </row>
    <row r="23" spans="1:15">
      <c r="A23" s="91">
        <v>21</v>
      </c>
      <c r="B23" s="91">
        <v>7</v>
      </c>
      <c r="C23" s="91">
        <v>4</v>
      </c>
      <c r="D23" t="s">
        <v>304</v>
      </c>
      <c r="E23" t="s">
        <v>278</v>
      </c>
      <c r="I23" s="91">
        <v>4</v>
      </c>
      <c r="M23" t="s">
        <v>313</v>
      </c>
    </row>
    <row r="24" spans="1:15">
      <c r="A24" s="91">
        <v>22</v>
      </c>
      <c r="B24" s="91">
        <v>21</v>
      </c>
      <c r="C24" s="91">
        <v>5</v>
      </c>
      <c r="D24" t="s">
        <v>304</v>
      </c>
      <c r="E24" t="s">
        <v>305</v>
      </c>
      <c r="I24" s="91">
        <v>5</v>
      </c>
      <c r="N24" t="s">
        <v>313</v>
      </c>
    </row>
    <row r="25" spans="1:15">
      <c r="A25" s="91">
        <v>23</v>
      </c>
      <c r="B25" s="91">
        <v>17</v>
      </c>
      <c r="C25" s="91">
        <v>5</v>
      </c>
      <c r="D25" t="s">
        <v>300</v>
      </c>
      <c r="E25" t="s">
        <v>305</v>
      </c>
      <c r="I25" s="91">
        <v>6</v>
      </c>
      <c r="O25" t="s">
        <v>315</v>
      </c>
    </row>
    <row r="26" spans="1:15">
      <c r="A26" s="91">
        <v>24</v>
      </c>
      <c r="B26" s="91">
        <v>18</v>
      </c>
      <c r="C26" s="91">
        <v>5</v>
      </c>
      <c r="D26" t="s">
        <v>306</v>
      </c>
      <c r="E26" t="s">
        <v>305</v>
      </c>
      <c r="I26" s="91">
        <v>5</v>
      </c>
      <c r="N26" t="s">
        <v>314</v>
      </c>
    </row>
    <row r="27" spans="1:15">
      <c r="A27" s="91">
        <v>25</v>
      </c>
      <c r="B27" s="91">
        <v>14</v>
      </c>
      <c r="C27" s="91">
        <v>5</v>
      </c>
      <c r="D27" t="s">
        <v>311</v>
      </c>
    </row>
    <row r="28" spans="1:15">
      <c r="A28" s="91">
        <v>26</v>
      </c>
      <c r="B28" s="91">
        <v>25</v>
      </c>
      <c r="C28" s="91">
        <v>6</v>
      </c>
      <c r="D28" t="s">
        <v>312</v>
      </c>
    </row>
    <row r="29" spans="1:15">
      <c r="A29" s="91">
        <v>27</v>
      </c>
      <c r="B29" s="91">
        <v>4</v>
      </c>
      <c r="C29" s="91">
        <v>3</v>
      </c>
      <c r="D29" t="s">
        <v>313</v>
      </c>
    </row>
    <row r="30" spans="1:15">
      <c r="A30" s="91">
        <v>28</v>
      </c>
      <c r="B30" s="91">
        <v>27</v>
      </c>
      <c r="C30" s="91">
        <v>4</v>
      </c>
      <c r="D30" t="s">
        <v>313</v>
      </c>
    </row>
    <row r="31" spans="1:15">
      <c r="A31" s="91">
        <v>29</v>
      </c>
      <c r="B31" s="91">
        <v>28</v>
      </c>
      <c r="C31" s="91">
        <v>5</v>
      </c>
      <c r="D31" t="s">
        <v>313</v>
      </c>
    </row>
    <row r="32" spans="1:15">
      <c r="A32" s="91">
        <v>30</v>
      </c>
      <c r="B32" s="91">
        <v>29</v>
      </c>
      <c r="C32" s="91">
        <v>5</v>
      </c>
      <c r="D32" t="s">
        <v>314</v>
      </c>
    </row>
    <row r="33" spans="1:4">
      <c r="A33" s="91">
        <v>31</v>
      </c>
      <c r="B33" s="91">
        <v>28</v>
      </c>
      <c r="C33" s="91">
        <v>6</v>
      </c>
      <c r="D33" t="s">
        <v>315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C6"/>
  <sheetViews>
    <sheetView workbookViewId="0">
      <selection activeCell="B7" sqref="B7"/>
    </sheetView>
  </sheetViews>
  <sheetFormatPr baseColWidth="10" defaultRowHeight="13" x14ac:dyDescent="0"/>
  <cols>
    <col min="2" max="2" width="16.42578125" customWidth="1"/>
    <col min="3" max="3" width="40.85546875" bestFit="1" customWidth="1"/>
  </cols>
  <sheetData>
    <row r="1" spans="1:3" s="126" customFormat="1" ht="21" customHeight="1">
      <c r="A1" s="129" t="s">
        <v>186</v>
      </c>
      <c r="B1" s="129" t="s">
        <v>187</v>
      </c>
      <c r="C1" s="129" t="s">
        <v>188</v>
      </c>
    </row>
    <row r="2" spans="1:3" s="103" customFormat="1" ht="21" customHeight="1">
      <c r="A2" s="106" t="s">
        <v>250</v>
      </c>
      <c r="B2" s="106" t="s">
        <v>248</v>
      </c>
      <c r="C2" s="106" t="s">
        <v>248</v>
      </c>
    </row>
    <row r="3" spans="1:3">
      <c r="A3" s="91">
        <v>1</v>
      </c>
      <c r="B3" t="s">
        <v>189</v>
      </c>
      <c r="C3" t="s">
        <v>190</v>
      </c>
    </row>
    <row r="4" spans="1:3">
      <c r="A4" s="91">
        <v>2</v>
      </c>
      <c r="B4" t="s">
        <v>191</v>
      </c>
    </row>
    <row r="5" spans="1:3">
      <c r="A5" s="91">
        <v>3</v>
      </c>
      <c r="B5" t="s">
        <v>192</v>
      </c>
    </row>
    <row r="6" spans="1:3">
      <c r="A6" s="91">
        <v>4</v>
      </c>
      <c r="B6" t="s">
        <v>341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O19"/>
  <sheetViews>
    <sheetView tabSelected="1" workbookViewId="0">
      <selection activeCell="D10" sqref="D10"/>
    </sheetView>
  </sheetViews>
  <sheetFormatPr baseColWidth="10" defaultRowHeight="13" x14ac:dyDescent="0"/>
  <cols>
    <col min="1" max="1" width="15" customWidth="1"/>
    <col min="2" max="2" width="12.140625" customWidth="1"/>
    <col min="3" max="3" width="12.140625" bestFit="1" customWidth="1"/>
    <col min="4" max="4" width="43.28515625" bestFit="1" customWidth="1"/>
    <col min="5" max="5" width="16.85546875" bestFit="1" customWidth="1"/>
    <col min="6" max="6" width="4.85546875" customWidth="1"/>
    <col min="12" max="12" width="14.42578125" customWidth="1"/>
  </cols>
  <sheetData>
    <row r="1" spans="1:15" s="103" customFormat="1" ht="22" customHeight="1">
      <c r="A1" s="130" t="s">
        <v>180</v>
      </c>
      <c r="B1" s="130" t="s">
        <v>181</v>
      </c>
      <c r="C1" s="130" t="s">
        <v>182</v>
      </c>
      <c r="D1" s="130" t="s">
        <v>183</v>
      </c>
      <c r="E1" s="130" t="s">
        <v>318</v>
      </c>
    </row>
    <row r="2" spans="1:15" s="103" customFormat="1" ht="21" customHeight="1">
      <c r="A2" s="106" t="s">
        <v>250</v>
      </c>
      <c r="B2" s="106" t="s">
        <v>247</v>
      </c>
      <c r="C2" s="106" t="s">
        <v>248</v>
      </c>
      <c r="D2" s="106" t="s">
        <v>248</v>
      </c>
      <c r="E2" s="106" t="s">
        <v>247</v>
      </c>
      <c r="K2" s="141" t="s">
        <v>339</v>
      </c>
      <c r="L2" s="141"/>
      <c r="M2" s="141"/>
      <c r="N2" s="141"/>
      <c r="O2" s="141"/>
    </row>
    <row r="3" spans="1:15" ht="16" customHeight="1">
      <c r="A3" s="91">
        <v>1</v>
      </c>
      <c r="B3" s="91">
        <v>1</v>
      </c>
      <c r="C3" t="s">
        <v>184</v>
      </c>
      <c r="D3" t="s">
        <v>185</v>
      </c>
      <c r="E3">
        <v>1</v>
      </c>
      <c r="F3">
        <f>+B3</f>
        <v>1</v>
      </c>
      <c r="K3" s="141"/>
      <c r="L3" s="141"/>
      <c r="M3" s="141"/>
      <c r="N3" s="141"/>
      <c r="O3" s="141"/>
    </row>
    <row r="4" spans="1:15" ht="16" customHeight="1">
      <c r="A4" s="91">
        <v>2</v>
      </c>
      <c r="B4" s="91">
        <v>2</v>
      </c>
      <c r="C4" t="s">
        <v>193</v>
      </c>
      <c r="D4" t="s">
        <v>194</v>
      </c>
      <c r="E4">
        <v>29</v>
      </c>
      <c r="F4">
        <f>+B4</f>
        <v>2</v>
      </c>
      <c r="K4" s="141"/>
      <c r="L4" s="141"/>
      <c r="M4" s="141"/>
      <c r="N4" s="141"/>
      <c r="O4" s="141"/>
    </row>
    <row r="5" spans="1:15">
      <c r="A5" s="91">
        <v>3</v>
      </c>
      <c r="B5" s="91">
        <v>4</v>
      </c>
      <c r="C5" t="s">
        <v>342</v>
      </c>
      <c r="D5" t="s">
        <v>343</v>
      </c>
      <c r="E5">
        <v>14</v>
      </c>
      <c r="F5">
        <f>+B5</f>
        <v>4</v>
      </c>
      <c r="K5" s="143"/>
      <c r="L5" s="143"/>
      <c r="M5" s="143"/>
      <c r="N5" s="143"/>
      <c r="O5" s="143"/>
    </row>
    <row r="6" spans="1:15">
      <c r="K6" s="143" t="s">
        <v>340</v>
      </c>
      <c r="L6" s="143"/>
      <c r="M6" s="144" t="s">
        <v>342</v>
      </c>
      <c r="N6" s="145"/>
      <c r="O6" s="146"/>
    </row>
    <row r="7" spans="1:15">
      <c r="K7" s="143"/>
      <c r="L7" s="143"/>
      <c r="M7" s="143"/>
      <c r="N7" s="143"/>
      <c r="O7" s="143"/>
    </row>
    <row r="8" spans="1:15">
      <c r="K8" s="143"/>
      <c r="L8" s="143"/>
      <c r="M8" s="143"/>
      <c r="N8" s="143"/>
      <c r="O8" s="143"/>
    </row>
    <row r="9" spans="1:15">
      <c r="K9" s="143"/>
      <c r="L9" s="143"/>
      <c r="M9" s="143"/>
      <c r="N9" s="143"/>
      <c r="O9" s="143"/>
    </row>
    <row r="10" spans="1:15">
      <c r="K10" s="143" t="str">
        <f>IF(ISBLANK($M$6),"","Sector")</f>
        <v>Sector</v>
      </c>
      <c r="L10" s="151" t="str">
        <f>IF(ISBLANK($M$6),"",VLOOKUP(VLOOKUP($M$6,$C$3:$F$8,4,FALSE),T_Sector!$A$3:$B$7,2,FALSE))</f>
        <v>Asesoría Tecnológica</v>
      </c>
      <c r="M10" s="143"/>
      <c r="N10" s="143"/>
      <c r="O10" s="143"/>
    </row>
    <row r="11" spans="1:15">
      <c r="K11" s="143"/>
      <c r="L11" s="143"/>
      <c r="M11" s="143"/>
      <c r="N11" s="143"/>
      <c r="O11" s="143"/>
    </row>
    <row r="12" spans="1:15">
      <c r="K12" s="143" t="str">
        <f>IF(ISBLANK($M$6),"","Nombre")</f>
        <v>Nombre</v>
      </c>
      <c r="L12" s="143" t="str">
        <f>IF(ISBLANK($M$6),"",VLOOKUP($M$6,$C$3:$E$8,1,FALSE))</f>
        <v>ITTRAVEL</v>
      </c>
      <c r="M12" s="143"/>
      <c r="N12" s="143"/>
      <c r="O12" s="143"/>
    </row>
    <row r="13" spans="1:15">
      <c r="K13" s="143"/>
      <c r="L13" s="143"/>
      <c r="M13" s="143"/>
      <c r="N13" s="143"/>
      <c r="O13" s="143"/>
    </row>
    <row r="14" spans="1:15">
      <c r="K14" s="143" t="str">
        <f>IF(ISBLANK($M$6),"","Descripción")</f>
        <v>Descripción</v>
      </c>
      <c r="L14" s="148" t="str">
        <f>IF(ISBLANK($M$6),"",VLOOKUP($M$6,$C$3:$E$8,2,FALSE))</f>
        <v>Asesoría en tecnología turística sostenible</v>
      </c>
      <c r="M14" s="149"/>
      <c r="N14" s="149"/>
      <c r="O14" s="150"/>
    </row>
    <row r="15" spans="1:15">
      <c r="K15" s="143"/>
      <c r="L15" s="143"/>
      <c r="M15" s="143"/>
      <c r="N15" s="143"/>
      <c r="O15" s="143"/>
    </row>
    <row r="16" spans="1:15">
      <c r="K16" s="143"/>
      <c r="L16" s="143"/>
      <c r="M16" s="143"/>
      <c r="N16" s="143"/>
      <c r="O16" s="143"/>
    </row>
    <row r="17" spans="11:15">
      <c r="K17" s="143"/>
      <c r="L17" s="143"/>
      <c r="M17" s="143"/>
      <c r="N17" s="143"/>
      <c r="O17" s="143"/>
    </row>
    <row r="18" spans="11:15">
      <c r="K18" s="154" t="str">
        <f>IF(ISBLANK($M$6),"","Cancelar")</f>
        <v>Cancelar</v>
      </c>
      <c r="M18" s="152" t="s">
        <v>338</v>
      </c>
      <c r="O18" s="154" t="str">
        <f>IF(ISBLANK($M$6),"","Borrar")</f>
        <v>Borrar</v>
      </c>
    </row>
    <row r="19" spans="11:15">
      <c r="K19" s="155"/>
      <c r="M19" s="153"/>
      <c r="O19" s="155"/>
    </row>
  </sheetData>
  <mergeCells count="6">
    <mergeCell ref="K2:O4"/>
    <mergeCell ref="M6:O6"/>
    <mergeCell ref="L14:O14"/>
    <mergeCell ref="K18:K19"/>
    <mergeCell ref="M18:M19"/>
    <mergeCell ref="O18:O19"/>
  </mergeCells>
  <conditionalFormatting sqref="O18:O19">
    <cfRule type="cellIs" dxfId="5" priority="3" operator="equal">
      <formula>"Borrar"</formula>
    </cfRule>
  </conditionalFormatting>
  <conditionalFormatting sqref="K18:K19">
    <cfRule type="cellIs" dxfId="3" priority="1" operator="equal">
      <formula>"Cancelar"</formula>
    </cfRule>
    <cfRule type="cellIs" dxfId="2" priority="2" operator="equal">
      <formula>"Borrar"</formula>
    </cfRule>
  </conditionalFormatting>
  <dataValidations count="1">
    <dataValidation type="list" allowBlank="1" showInputMessage="1" showErrorMessage="1" sqref="M6:O6">
      <formula1>$C$3:$C$8</formula1>
    </dataValidation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E10"/>
  <sheetViews>
    <sheetView workbookViewId="0">
      <selection activeCell="I36" sqref="I36"/>
    </sheetView>
  </sheetViews>
  <sheetFormatPr baseColWidth="10" defaultRowHeight="13" x14ac:dyDescent="0"/>
  <cols>
    <col min="1" max="1" width="11.140625" bestFit="1" customWidth="1"/>
    <col min="2" max="2" width="10.7109375" bestFit="1" customWidth="1"/>
    <col min="3" max="3" width="10.42578125" bestFit="1" customWidth="1"/>
    <col min="4" max="4" width="20.42578125" customWidth="1"/>
    <col min="5" max="5" width="19.140625" customWidth="1"/>
  </cols>
  <sheetData>
    <row r="1" spans="1:5" s="107" customFormat="1" ht="19" customHeight="1">
      <c r="A1" s="131" t="s">
        <v>319</v>
      </c>
      <c r="B1" s="131" t="s">
        <v>320</v>
      </c>
      <c r="C1" s="131" t="s">
        <v>321</v>
      </c>
      <c r="D1" s="131" t="s">
        <v>322</v>
      </c>
      <c r="E1" s="131" t="s">
        <v>323</v>
      </c>
    </row>
    <row r="2" spans="1:5" s="103" customFormat="1" ht="21" customHeight="1">
      <c r="A2" s="106" t="s">
        <v>250</v>
      </c>
      <c r="B2" s="106" t="s">
        <v>247</v>
      </c>
      <c r="C2" s="106" t="s">
        <v>247</v>
      </c>
      <c r="D2" s="106" t="s">
        <v>248</v>
      </c>
      <c r="E2" s="106" t="s">
        <v>248</v>
      </c>
    </row>
    <row r="3" spans="1:5" ht="14">
      <c r="A3" s="78">
        <v>1</v>
      </c>
      <c r="B3" s="78">
        <v>1</v>
      </c>
      <c r="C3" s="78">
        <v>3</v>
      </c>
      <c r="D3" s="79" t="s">
        <v>40</v>
      </c>
      <c r="E3" s="2" t="s">
        <v>8</v>
      </c>
    </row>
    <row r="4" spans="1:5" ht="14">
      <c r="A4" s="78">
        <v>2</v>
      </c>
      <c r="B4" s="78">
        <v>1</v>
      </c>
      <c r="C4" s="78">
        <v>1</v>
      </c>
      <c r="D4" s="79" t="s">
        <v>41</v>
      </c>
      <c r="E4" s="2" t="s">
        <v>8</v>
      </c>
    </row>
    <row r="5" spans="1:5" ht="14">
      <c r="A5" s="78">
        <v>3</v>
      </c>
      <c r="B5" s="78">
        <v>1</v>
      </c>
      <c r="C5" s="78">
        <v>2</v>
      </c>
      <c r="D5" s="79" t="s">
        <v>42</v>
      </c>
      <c r="E5" s="2" t="s">
        <v>8</v>
      </c>
    </row>
    <row r="6" spans="1:5" ht="14">
      <c r="A6" s="76">
        <v>4</v>
      </c>
      <c r="B6" s="76">
        <v>3</v>
      </c>
      <c r="C6" s="76">
        <v>1</v>
      </c>
      <c r="D6" s="77" t="s">
        <v>196</v>
      </c>
    </row>
    <row r="7" spans="1:5" ht="14">
      <c r="A7" s="76">
        <v>5</v>
      </c>
      <c r="B7" s="76">
        <v>3</v>
      </c>
      <c r="C7" s="76">
        <v>1</v>
      </c>
      <c r="D7" s="77" t="s">
        <v>197</v>
      </c>
    </row>
    <row r="8" spans="1:5" ht="14">
      <c r="A8" s="76">
        <v>6</v>
      </c>
      <c r="B8" s="76">
        <v>3</v>
      </c>
      <c r="C8" s="76">
        <v>1</v>
      </c>
      <c r="D8" s="77" t="s">
        <v>198</v>
      </c>
    </row>
    <row r="9" spans="1:5" ht="14">
      <c r="A9" s="76">
        <v>7</v>
      </c>
      <c r="B9" s="76">
        <v>3</v>
      </c>
      <c r="C9" s="76">
        <v>3</v>
      </c>
      <c r="D9" s="77" t="s">
        <v>199</v>
      </c>
    </row>
    <row r="10" spans="1:5" ht="14">
      <c r="A10" s="76">
        <v>8</v>
      </c>
      <c r="B10" s="76">
        <v>3</v>
      </c>
      <c r="C10" s="76">
        <v>2</v>
      </c>
      <c r="D10" s="77" t="s">
        <v>200</v>
      </c>
    </row>
  </sheetData>
  <phoneticPr fontId="13" type="noConversion"/>
  <pageMargins left="0.70000000000000007" right="0.70000000000000007" top="0.75000000000000011" bottom="0.75000000000000011" header="0.30000000000000004" footer="0.30000000000000004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/>
  <dimension ref="A1:C5"/>
  <sheetViews>
    <sheetView workbookViewId="0">
      <selection activeCell="C4" sqref="C4"/>
    </sheetView>
  </sheetViews>
  <sheetFormatPr baseColWidth="10" defaultRowHeight="13" x14ac:dyDescent="0"/>
  <cols>
    <col min="1" max="1" width="11.140625" bestFit="1" customWidth="1"/>
    <col min="2" max="2" width="12.5703125" customWidth="1"/>
    <col min="3" max="3" width="13" customWidth="1"/>
  </cols>
  <sheetData>
    <row r="1" spans="1:3" s="133" customFormat="1" ht="19" customHeight="1">
      <c r="A1" s="132" t="s">
        <v>324</v>
      </c>
      <c r="B1" s="132" t="s">
        <v>325</v>
      </c>
      <c r="C1" s="132" t="s">
        <v>326</v>
      </c>
    </row>
    <row r="2" spans="1:3" s="103" customFormat="1" ht="25" customHeight="1">
      <c r="A2" s="106" t="s">
        <v>250</v>
      </c>
      <c r="B2" s="106" t="s">
        <v>248</v>
      </c>
      <c r="C2" s="106" t="s">
        <v>248</v>
      </c>
    </row>
    <row r="3" spans="1:3" ht="14">
      <c r="A3" s="108">
        <v>1</v>
      </c>
      <c r="B3" s="3" t="s">
        <v>43</v>
      </c>
      <c r="C3" s="3" t="s">
        <v>8</v>
      </c>
    </row>
    <row r="4" spans="1:3" ht="14">
      <c r="A4" s="108">
        <v>2</v>
      </c>
      <c r="B4" s="3" t="s">
        <v>44</v>
      </c>
      <c r="C4" s="3" t="s">
        <v>8</v>
      </c>
    </row>
    <row r="5" spans="1:3" ht="14">
      <c r="A5" s="108">
        <v>3</v>
      </c>
      <c r="B5" s="3" t="s">
        <v>45</v>
      </c>
      <c r="C5" s="3" t="s">
        <v>8</v>
      </c>
    </row>
  </sheetData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 enableFormatConditionsCalculation="0"/>
  <dimension ref="A1:D5"/>
  <sheetViews>
    <sheetView workbookViewId="0">
      <selection activeCell="A2" sqref="A2:D2"/>
    </sheetView>
  </sheetViews>
  <sheetFormatPr baseColWidth="10" defaultRowHeight="13" x14ac:dyDescent="0"/>
  <cols>
    <col min="1" max="1" width="11.140625" bestFit="1" customWidth="1"/>
    <col min="2" max="2" width="11.7109375" bestFit="1" customWidth="1"/>
    <col min="3" max="4" width="12.140625" bestFit="1" customWidth="1"/>
  </cols>
  <sheetData>
    <row r="1" spans="1:4" s="107" customFormat="1" ht="14">
      <c r="A1" s="112" t="s">
        <v>104</v>
      </c>
      <c r="B1" s="112" t="s">
        <v>105</v>
      </c>
      <c r="C1" s="112" t="s">
        <v>106</v>
      </c>
      <c r="D1" s="112" t="s">
        <v>107</v>
      </c>
    </row>
    <row r="2" spans="1:4" s="103" customFormat="1" ht="25" customHeight="1">
      <c r="A2" s="106" t="s">
        <v>250</v>
      </c>
      <c r="B2" s="106" t="s">
        <v>247</v>
      </c>
      <c r="C2" s="106" t="s">
        <v>248</v>
      </c>
      <c r="D2" s="106" t="s">
        <v>248</v>
      </c>
    </row>
    <row r="3" spans="1:4" ht="14">
      <c r="A3" s="109">
        <v>1</v>
      </c>
      <c r="B3" s="110">
        <v>1</v>
      </c>
      <c r="C3" s="80" t="s">
        <v>108</v>
      </c>
      <c r="D3" s="8" t="s">
        <v>8</v>
      </c>
    </row>
    <row r="4" spans="1:4" ht="14">
      <c r="A4" s="109">
        <v>2</v>
      </c>
      <c r="B4" s="110">
        <v>1</v>
      </c>
      <c r="C4" s="80" t="s">
        <v>109</v>
      </c>
      <c r="D4" s="8" t="s">
        <v>8</v>
      </c>
    </row>
    <row r="5" spans="1:4" ht="17" customHeight="1">
      <c r="A5" s="111">
        <v>3</v>
      </c>
      <c r="B5" s="111">
        <v>2</v>
      </c>
      <c r="C5" s="81" t="s">
        <v>195</v>
      </c>
    </row>
  </sheetData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O46"/>
  <sheetViews>
    <sheetView workbookViewId="0">
      <pane ySplit="1" topLeftCell="A2" activePane="bottomLeft" state="frozen"/>
      <selection pane="bottomLeft" activeCell="I1" sqref="I1:O1"/>
    </sheetView>
  </sheetViews>
  <sheetFormatPr baseColWidth="10" defaultRowHeight="13" x14ac:dyDescent="0"/>
  <cols>
    <col min="1" max="1" width="11.28515625" style="91" bestFit="1" customWidth="1"/>
    <col min="2" max="2" width="11.140625" style="91" bestFit="1" customWidth="1"/>
    <col min="3" max="3" width="14.85546875" style="91" bestFit="1" customWidth="1"/>
    <col min="4" max="4" width="27.28515625" customWidth="1"/>
    <col min="5" max="5" width="12.140625" style="91" bestFit="1" customWidth="1"/>
    <col min="6" max="6" width="11.28515625" bestFit="1" customWidth="1"/>
    <col min="7" max="7" width="6.28515625" bestFit="1" customWidth="1"/>
    <col min="9" max="9" width="10.7109375" style="91"/>
    <col min="10" max="10" width="21.140625" customWidth="1"/>
    <col min="11" max="11" width="12.140625" bestFit="1" customWidth="1"/>
    <col min="12" max="12" width="54" bestFit="1" customWidth="1"/>
    <col min="13" max="15" width="10.7109375" style="91"/>
  </cols>
  <sheetData>
    <row r="1" spans="1:15" ht="17">
      <c r="A1" s="121" t="s">
        <v>255</v>
      </c>
      <c r="B1" s="121" t="s">
        <v>256</v>
      </c>
      <c r="C1" s="121" t="s">
        <v>257</v>
      </c>
      <c r="D1" s="121" t="s">
        <v>258</v>
      </c>
      <c r="E1" s="121" t="s">
        <v>259</v>
      </c>
      <c r="F1" s="121" t="s">
        <v>260</v>
      </c>
      <c r="G1" s="121" t="s">
        <v>261</v>
      </c>
      <c r="I1" s="140" t="s">
        <v>327</v>
      </c>
      <c r="J1" s="140"/>
      <c r="K1" s="140"/>
      <c r="L1" s="140"/>
      <c r="M1" s="140"/>
      <c r="N1" s="140"/>
      <c r="O1" s="140"/>
    </row>
    <row r="2" spans="1:15" ht="21" customHeight="1">
      <c r="A2" s="106" t="s">
        <v>250</v>
      </c>
      <c r="B2" s="106" t="s">
        <v>247</v>
      </c>
      <c r="C2" s="106" t="s">
        <v>247</v>
      </c>
      <c r="D2" s="106" t="s">
        <v>248</v>
      </c>
      <c r="E2" s="106" t="s">
        <v>248</v>
      </c>
      <c r="F2" s="106" t="s">
        <v>251</v>
      </c>
      <c r="G2" s="113"/>
    </row>
    <row r="3" spans="1:15" ht="14">
      <c r="A3" s="89">
        <v>1</v>
      </c>
      <c r="B3" s="89">
        <v>1</v>
      </c>
      <c r="C3" s="89">
        <v>1</v>
      </c>
      <c r="D3" s="83" t="s">
        <v>7</v>
      </c>
      <c r="E3" s="89" t="s">
        <v>9</v>
      </c>
      <c r="F3" s="83" t="s">
        <v>8</v>
      </c>
      <c r="G3" s="82">
        <v>0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5</v>
      </c>
      <c r="N3" s="1" t="s">
        <v>4</v>
      </c>
      <c r="O3" s="1" t="s">
        <v>6</v>
      </c>
    </row>
    <row r="4" spans="1:15" ht="14">
      <c r="A4" s="89">
        <v>2</v>
      </c>
      <c r="B4" s="89">
        <v>3</v>
      </c>
      <c r="C4" s="89">
        <v>1</v>
      </c>
      <c r="D4" s="83" t="s">
        <v>10</v>
      </c>
      <c r="E4" s="89" t="s">
        <v>11</v>
      </c>
      <c r="F4" s="83" t="s">
        <v>8</v>
      </c>
      <c r="G4" s="82">
        <v>0</v>
      </c>
      <c r="I4" s="113"/>
      <c r="J4" s="113"/>
      <c r="K4" s="113"/>
      <c r="L4" s="113"/>
      <c r="M4" s="113"/>
      <c r="N4" s="113"/>
      <c r="O4" s="113"/>
    </row>
    <row r="5" spans="1:15" ht="14">
      <c r="A5" s="89">
        <v>3</v>
      </c>
      <c r="B5" s="89">
        <v>3</v>
      </c>
      <c r="C5" s="89">
        <v>1</v>
      </c>
      <c r="D5" s="83" t="s">
        <v>12</v>
      </c>
      <c r="E5" s="89" t="s">
        <v>13</v>
      </c>
      <c r="F5" s="83" t="s">
        <v>8</v>
      </c>
      <c r="G5" s="82">
        <v>0</v>
      </c>
      <c r="I5" s="92">
        <f>+A3</f>
        <v>1</v>
      </c>
      <c r="J5" s="86" t="str">
        <f>VLOOKUP(B3,T_capitulo!$A$3:$D$31,4,FALSE)</f>
        <v>Sostenibilidad Económica</v>
      </c>
      <c r="K5" s="86" t="str">
        <f>VLOOKUP(C3,T_Tipo_objetivo!$A$3:$C$6,2,FALSE)</f>
        <v>Estrategico</v>
      </c>
      <c r="L5" s="86" t="str">
        <f t="shared" ref="L5:O5" si="0">+D3</f>
        <v>Fin de la Pobreza</v>
      </c>
      <c r="M5" s="92" t="str">
        <f t="shared" si="0"/>
        <v>1.1</v>
      </c>
      <c r="N5" s="92" t="str">
        <f t="shared" si="0"/>
        <v/>
      </c>
      <c r="O5" s="92">
        <f t="shared" si="0"/>
        <v>0</v>
      </c>
    </row>
    <row r="6" spans="1:15" ht="14">
      <c r="A6" s="89">
        <v>4</v>
      </c>
      <c r="B6" s="89">
        <v>2</v>
      </c>
      <c r="C6" s="89">
        <v>1</v>
      </c>
      <c r="D6" s="83" t="s">
        <v>14</v>
      </c>
      <c r="E6" s="89" t="s">
        <v>15</v>
      </c>
      <c r="F6" s="83" t="s">
        <v>8</v>
      </c>
      <c r="G6" s="82">
        <v>0</v>
      </c>
      <c r="I6" s="92">
        <f t="shared" ref="I6:I21" si="1">+A4</f>
        <v>2</v>
      </c>
      <c r="J6" s="86" t="str">
        <f>VLOOKUP(B4,T_capitulo!$A$3:$D$31,4,FALSE)</f>
        <v>Sostenibilidad Ambiental</v>
      </c>
      <c r="K6" s="86" t="str">
        <f>VLOOKUP(C4,T_Tipo_objetivo!$A$3:$C$6,2,FALSE)</f>
        <v>Estrategico</v>
      </c>
      <c r="L6" s="86" t="str">
        <f t="shared" ref="L6:L21" si="2">+D4</f>
        <v>Reducción de las desigualdades</v>
      </c>
      <c r="M6" s="92" t="str">
        <f t="shared" ref="M6:M21" si="3">+E4</f>
        <v>3.1</v>
      </c>
      <c r="N6" s="92" t="str">
        <f t="shared" ref="N6:N21" si="4">+F4</f>
        <v/>
      </c>
      <c r="O6" s="92">
        <f t="shared" ref="O6:O21" si="5">+G4</f>
        <v>0</v>
      </c>
    </row>
    <row r="7" spans="1:15" ht="14">
      <c r="A7" s="89">
        <v>5</v>
      </c>
      <c r="B7" s="89">
        <v>2</v>
      </c>
      <c r="C7" s="89">
        <v>1</v>
      </c>
      <c r="D7" s="83" t="s">
        <v>16</v>
      </c>
      <c r="E7" s="89" t="s">
        <v>17</v>
      </c>
      <c r="F7" s="83" t="s">
        <v>8</v>
      </c>
      <c r="G7" s="82">
        <v>0</v>
      </c>
      <c r="I7" s="92">
        <f t="shared" si="1"/>
        <v>3</v>
      </c>
      <c r="J7" s="86" t="str">
        <f>VLOOKUP(B5,T_capitulo!$A$3:$D$31,4,FALSE)</f>
        <v>Sostenibilidad Ambiental</v>
      </c>
      <c r="K7" s="86" t="str">
        <f>VLOOKUP(C5,T_Tipo_objetivo!$A$3:$C$6,2,FALSE)</f>
        <v>Estrategico</v>
      </c>
      <c r="L7" s="86" t="str">
        <f t="shared" si="2"/>
        <v>Producción y Consumo Sostenibles</v>
      </c>
      <c r="M7" s="92" t="str">
        <f t="shared" si="3"/>
        <v>3.2</v>
      </c>
      <c r="N7" s="92" t="str">
        <f t="shared" si="4"/>
        <v/>
      </c>
      <c r="O7" s="92">
        <f t="shared" si="5"/>
        <v>0</v>
      </c>
    </row>
    <row r="8" spans="1:15" ht="14">
      <c r="A8" s="89">
        <v>6</v>
      </c>
      <c r="B8" s="89">
        <v>2</v>
      </c>
      <c r="C8" s="89">
        <v>1</v>
      </c>
      <c r="D8" s="83" t="s">
        <v>18</v>
      </c>
      <c r="E8" s="89" t="s">
        <v>19</v>
      </c>
      <c r="F8" s="83" t="s">
        <v>8</v>
      </c>
      <c r="G8" s="82">
        <v>0</v>
      </c>
      <c r="I8" s="92">
        <f t="shared" si="1"/>
        <v>4</v>
      </c>
      <c r="J8" s="86" t="str">
        <f>VLOOKUP(B6,T_capitulo!$A$3:$D$31,4,FALSE)</f>
        <v>Sostenibilidad Social</v>
      </c>
      <c r="K8" s="86" t="str">
        <f>VLOOKUP(C6,T_Tipo_objetivo!$A$3:$C$6,2,FALSE)</f>
        <v>Estrategico</v>
      </c>
      <c r="L8" s="86" t="str">
        <f t="shared" si="2"/>
        <v>Acción por el Clima</v>
      </c>
      <c r="M8" s="92" t="str">
        <f t="shared" si="3"/>
        <v>2.1</v>
      </c>
      <c r="N8" s="92" t="str">
        <f t="shared" si="4"/>
        <v/>
      </c>
      <c r="O8" s="92">
        <f t="shared" si="5"/>
        <v>0</v>
      </c>
    </row>
    <row r="9" spans="1:15" ht="14">
      <c r="A9" s="89">
        <v>7</v>
      </c>
      <c r="B9" s="89">
        <v>2</v>
      </c>
      <c r="C9" s="89">
        <v>1</v>
      </c>
      <c r="D9" s="83" t="s">
        <v>20</v>
      </c>
      <c r="E9" s="89" t="s">
        <v>21</v>
      </c>
      <c r="F9" s="83" t="s">
        <v>8</v>
      </c>
      <c r="G9" s="82">
        <v>0</v>
      </c>
      <c r="I9" s="92">
        <f t="shared" si="1"/>
        <v>5</v>
      </c>
      <c r="J9" s="86" t="str">
        <f>VLOOKUP(B7,T_capitulo!$A$3:$D$31,4,FALSE)</f>
        <v>Sostenibilidad Social</v>
      </c>
      <c r="K9" s="86" t="str">
        <f>VLOOKUP(C7,T_Tipo_objetivo!$A$3:$C$6,2,FALSE)</f>
        <v>Estrategico</v>
      </c>
      <c r="L9" s="86" t="str">
        <f t="shared" si="2"/>
        <v>Océanos y Vida Submarina</v>
      </c>
      <c r="M9" s="92" t="str">
        <f t="shared" si="3"/>
        <v>2.2</v>
      </c>
      <c r="N9" s="92" t="str">
        <f t="shared" si="4"/>
        <v/>
      </c>
      <c r="O9" s="92">
        <f t="shared" si="5"/>
        <v>0</v>
      </c>
    </row>
    <row r="10" spans="1:15" ht="14">
      <c r="A10" s="89">
        <v>8</v>
      </c>
      <c r="B10" s="89">
        <v>2</v>
      </c>
      <c r="C10" s="89">
        <v>1</v>
      </c>
      <c r="D10" s="83" t="s">
        <v>22</v>
      </c>
      <c r="E10" s="89" t="s">
        <v>23</v>
      </c>
      <c r="F10" s="83" t="s">
        <v>8</v>
      </c>
      <c r="G10" s="82">
        <v>0</v>
      </c>
      <c r="I10" s="92">
        <f t="shared" si="1"/>
        <v>6</v>
      </c>
      <c r="J10" s="86" t="str">
        <f>VLOOKUP(B8,T_capitulo!$A$3:$D$31,4,FALSE)</f>
        <v>Sostenibilidad Social</v>
      </c>
      <c r="K10" s="86" t="str">
        <f>VLOOKUP(C8,T_Tipo_objetivo!$A$3:$C$6,2,FALSE)</f>
        <v>Estrategico</v>
      </c>
      <c r="L10" s="86" t="str">
        <f t="shared" si="2"/>
        <v>Vida de Ecosistemas Terrestres</v>
      </c>
      <c r="M10" s="92" t="str">
        <f t="shared" si="3"/>
        <v>2.3</v>
      </c>
      <c r="N10" s="92" t="str">
        <f t="shared" si="4"/>
        <v/>
      </c>
      <c r="O10" s="92">
        <f t="shared" si="5"/>
        <v>0</v>
      </c>
    </row>
    <row r="11" spans="1:15" ht="14">
      <c r="A11" s="89">
        <v>9</v>
      </c>
      <c r="B11" s="89">
        <v>1</v>
      </c>
      <c r="C11" s="89">
        <v>1</v>
      </c>
      <c r="D11" s="83" t="s">
        <v>24</v>
      </c>
      <c r="E11" s="89" t="s">
        <v>25</v>
      </c>
      <c r="F11" s="83" t="s">
        <v>8</v>
      </c>
      <c r="G11" s="82">
        <v>0</v>
      </c>
      <c r="I11" s="92">
        <f t="shared" si="1"/>
        <v>7</v>
      </c>
      <c r="J11" s="86" t="str">
        <f>VLOOKUP(B9,T_capitulo!$A$3:$D$31,4,FALSE)</f>
        <v>Sostenibilidad Social</v>
      </c>
      <c r="K11" s="86" t="str">
        <f>VLOOKUP(C9,T_Tipo_objetivo!$A$3:$C$6,2,FALSE)</f>
        <v>Estrategico</v>
      </c>
      <c r="L11" s="86" t="str">
        <f t="shared" si="2"/>
        <v>Paz, Justicia e instituciones sólidas</v>
      </c>
      <c r="M11" s="92" t="str">
        <f t="shared" si="3"/>
        <v>2.4</v>
      </c>
      <c r="N11" s="92" t="str">
        <f t="shared" si="4"/>
        <v/>
      </c>
      <c r="O11" s="92">
        <f t="shared" si="5"/>
        <v>0</v>
      </c>
    </row>
    <row r="12" spans="1:15" ht="14">
      <c r="A12" s="89">
        <v>10</v>
      </c>
      <c r="B12" s="89">
        <v>1</v>
      </c>
      <c r="C12" s="89">
        <v>1</v>
      </c>
      <c r="D12" s="83" t="s">
        <v>26</v>
      </c>
      <c r="E12" s="89" t="s">
        <v>27</v>
      </c>
      <c r="F12" s="83" t="s">
        <v>8</v>
      </c>
      <c r="G12" s="82">
        <v>0</v>
      </c>
      <c r="I12" s="92">
        <f t="shared" si="1"/>
        <v>8</v>
      </c>
      <c r="J12" s="86" t="str">
        <f>VLOOKUP(B10,T_capitulo!$A$3:$D$31,4,FALSE)</f>
        <v>Sostenibilidad Social</v>
      </c>
      <c r="K12" s="86" t="str">
        <f>VLOOKUP(C10,T_Tipo_objetivo!$A$3:$C$6,2,FALSE)</f>
        <v>Estrategico</v>
      </c>
      <c r="L12" s="86" t="str">
        <f t="shared" si="2"/>
        <v>Alianzas para lograr los objetivos</v>
      </c>
      <c r="M12" s="92" t="str">
        <f t="shared" si="3"/>
        <v>2.5</v>
      </c>
      <c r="N12" s="92" t="str">
        <f t="shared" si="4"/>
        <v/>
      </c>
      <c r="O12" s="92">
        <f t="shared" si="5"/>
        <v>0</v>
      </c>
    </row>
    <row r="13" spans="1:15" ht="14">
      <c r="A13" s="89">
        <v>11</v>
      </c>
      <c r="B13" s="89">
        <v>1</v>
      </c>
      <c r="C13" s="89">
        <v>1</v>
      </c>
      <c r="D13" s="83" t="s">
        <v>28</v>
      </c>
      <c r="E13" s="89" t="s">
        <v>29</v>
      </c>
      <c r="F13" s="83" t="s">
        <v>8</v>
      </c>
      <c r="G13" s="82">
        <v>0</v>
      </c>
      <c r="I13" s="92">
        <f t="shared" si="1"/>
        <v>9</v>
      </c>
      <c r="J13" s="86" t="str">
        <f>VLOOKUP(B11,T_capitulo!$A$3:$D$31,4,FALSE)</f>
        <v>Sostenibilidad Económica</v>
      </c>
      <c r="K13" s="86" t="str">
        <f>VLOOKUP(C11,T_Tipo_objetivo!$A$3:$C$6,2,FALSE)</f>
        <v>Estrategico</v>
      </c>
      <c r="L13" s="86" t="str">
        <f t="shared" si="2"/>
        <v>Hambre 0</v>
      </c>
      <c r="M13" s="92" t="str">
        <f t="shared" si="3"/>
        <v>1.2</v>
      </c>
      <c r="N13" s="92" t="str">
        <f t="shared" si="4"/>
        <v/>
      </c>
      <c r="O13" s="92">
        <f t="shared" si="5"/>
        <v>0</v>
      </c>
    </row>
    <row r="14" spans="1:15" ht="14">
      <c r="A14" s="89">
        <v>12</v>
      </c>
      <c r="B14" s="89">
        <v>1</v>
      </c>
      <c r="C14" s="89">
        <v>1</v>
      </c>
      <c r="D14" s="83" t="s">
        <v>30</v>
      </c>
      <c r="E14" s="89" t="s">
        <v>31</v>
      </c>
      <c r="F14" s="83" t="s">
        <v>8</v>
      </c>
      <c r="G14" s="82">
        <v>0</v>
      </c>
      <c r="I14" s="92">
        <f t="shared" si="1"/>
        <v>10</v>
      </c>
      <c r="J14" s="86" t="str">
        <f>VLOOKUP(B12,T_capitulo!$A$3:$D$31,4,FALSE)</f>
        <v>Sostenibilidad Económica</v>
      </c>
      <c r="K14" s="86" t="str">
        <f>VLOOKUP(C12,T_Tipo_objetivo!$A$3:$C$6,2,FALSE)</f>
        <v>Estrategico</v>
      </c>
      <c r="L14" s="86" t="str">
        <f t="shared" si="2"/>
        <v>Salud y Bienestar</v>
      </c>
      <c r="M14" s="92" t="str">
        <f t="shared" si="3"/>
        <v>1.3</v>
      </c>
      <c r="N14" s="92" t="str">
        <f t="shared" si="4"/>
        <v/>
      </c>
      <c r="O14" s="92">
        <f t="shared" si="5"/>
        <v>0</v>
      </c>
    </row>
    <row r="15" spans="1:15" ht="14">
      <c r="A15" s="89">
        <v>13</v>
      </c>
      <c r="B15" s="89">
        <v>1</v>
      </c>
      <c r="C15" s="89">
        <v>1</v>
      </c>
      <c r="D15" s="83" t="s">
        <v>32</v>
      </c>
      <c r="E15" s="89" t="s">
        <v>33</v>
      </c>
      <c r="F15" s="83" t="s">
        <v>8</v>
      </c>
      <c r="G15" s="82">
        <v>0</v>
      </c>
      <c r="I15" s="92">
        <f t="shared" si="1"/>
        <v>11</v>
      </c>
      <c r="J15" s="86" t="str">
        <f>VLOOKUP(B13,T_capitulo!$A$3:$D$31,4,FALSE)</f>
        <v>Sostenibilidad Económica</v>
      </c>
      <c r="K15" s="86" t="str">
        <f>VLOOKUP(C13,T_Tipo_objetivo!$A$3:$C$6,2,FALSE)</f>
        <v>Estrategico</v>
      </c>
      <c r="L15" s="86" t="str">
        <f t="shared" si="2"/>
        <v>Educación de calidad</v>
      </c>
      <c r="M15" s="92" t="str">
        <f t="shared" si="3"/>
        <v>1.4</v>
      </c>
      <c r="N15" s="92" t="str">
        <f t="shared" si="4"/>
        <v/>
      </c>
      <c r="O15" s="92">
        <f t="shared" si="5"/>
        <v>0</v>
      </c>
    </row>
    <row r="16" spans="1:15" ht="14">
      <c r="A16" s="89">
        <v>14</v>
      </c>
      <c r="B16" s="89">
        <v>3</v>
      </c>
      <c r="C16" s="89">
        <v>1</v>
      </c>
      <c r="D16" s="83" t="s">
        <v>34</v>
      </c>
      <c r="E16" s="89" t="s">
        <v>35</v>
      </c>
      <c r="F16" s="83" t="s">
        <v>8</v>
      </c>
      <c r="G16" s="82">
        <v>0</v>
      </c>
      <c r="I16" s="92">
        <f t="shared" si="1"/>
        <v>12</v>
      </c>
      <c r="J16" s="86" t="str">
        <f>VLOOKUP(B14,T_capitulo!$A$3:$D$31,4,FALSE)</f>
        <v>Sostenibilidad Económica</v>
      </c>
      <c r="K16" s="86" t="str">
        <f>VLOOKUP(C14,T_Tipo_objetivo!$A$3:$C$6,2,FALSE)</f>
        <v>Estrategico</v>
      </c>
      <c r="L16" s="86" t="str">
        <f t="shared" si="2"/>
        <v>Igualdad de Género</v>
      </c>
      <c r="M16" s="92" t="str">
        <f t="shared" si="3"/>
        <v>1.5</v>
      </c>
      <c r="N16" s="92" t="str">
        <f t="shared" si="4"/>
        <v/>
      </c>
      <c r="O16" s="92">
        <f t="shared" si="5"/>
        <v>0</v>
      </c>
    </row>
    <row r="17" spans="1:15" ht="28">
      <c r="A17" s="89">
        <v>15</v>
      </c>
      <c r="B17" s="89">
        <v>3</v>
      </c>
      <c r="C17" s="89">
        <v>1</v>
      </c>
      <c r="D17" s="83" t="s">
        <v>36</v>
      </c>
      <c r="E17" s="89" t="s">
        <v>37</v>
      </c>
      <c r="F17" s="83" t="s">
        <v>8</v>
      </c>
      <c r="G17" s="82">
        <v>0</v>
      </c>
      <c r="I17" s="92">
        <f t="shared" si="1"/>
        <v>13</v>
      </c>
      <c r="J17" s="86" t="str">
        <f>VLOOKUP(B15,T_capitulo!$A$3:$D$31,4,FALSE)</f>
        <v>Sostenibilidad Económica</v>
      </c>
      <c r="K17" s="86" t="str">
        <f>VLOOKUP(C15,T_Tipo_objetivo!$A$3:$C$6,2,FALSE)</f>
        <v>Estrategico</v>
      </c>
      <c r="L17" s="86" t="str">
        <f t="shared" si="2"/>
        <v>Agua y Saneamiento</v>
      </c>
      <c r="M17" s="92" t="str">
        <f t="shared" si="3"/>
        <v>1.6</v>
      </c>
      <c r="N17" s="92" t="str">
        <f t="shared" si="4"/>
        <v/>
      </c>
      <c r="O17" s="92">
        <f t="shared" si="5"/>
        <v>0</v>
      </c>
    </row>
    <row r="18" spans="1:15" ht="14">
      <c r="A18" s="89">
        <v>16</v>
      </c>
      <c r="B18" s="89">
        <v>3</v>
      </c>
      <c r="C18" s="89">
        <v>1</v>
      </c>
      <c r="D18" s="83" t="s">
        <v>38</v>
      </c>
      <c r="E18" s="89" t="s">
        <v>39</v>
      </c>
      <c r="F18" s="83" t="s">
        <v>8</v>
      </c>
      <c r="G18" s="82">
        <v>0</v>
      </c>
      <c r="I18" s="92">
        <f t="shared" si="1"/>
        <v>14</v>
      </c>
      <c r="J18" s="86" t="str">
        <f>VLOOKUP(B16,T_capitulo!$A$3:$D$31,4,FALSE)</f>
        <v>Sostenibilidad Ambiental</v>
      </c>
      <c r="K18" s="86" t="str">
        <f>VLOOKUP(C16,T_Tipo_objetivo!$A$3:$C$6,2,FALSE)</f>
        <v>Estrategico</v>
      </c>
      <c r="L18" s="86" t="str">
        <f t="shared" si="2"/>
        <v>Energía asequible y no contaminante</v>
      </c>
      <c r="M18" s="92" t="str">
        <f t="shared" si="3"/>
        <v>1.7</v>
      </c>
      <c r="N18" s="92" t="str">
        <f t="shared" si="4"/>
        <v/>
      </c>
      <c r="O18" s="92">
        <f t="shared" si="5"/>
        <v>0</v>
      </c>
    </row>
    <row r="19" spans="1:15" ht="52">
      <c r="A19" s="90">
        <v>17</v>
      </c>
      <c r="B19" s="90">
        <v>4</v>
      </c>
      <c r="C19" s="90">
        <v>1</v>
      </c>
      <c r="D19" s="16" t="s">
        <v>201</v>
      </c>
      <c r="E19" s="90">
        <v>1</v>
      </c>
      <c r="F19" s="85"/>
      <c r="G19" s="85"/>
      <c r="I19" s="92">
        <f t="shared" si="1"/>
        <v>15</v>
      </c>
      <c r="J19" s="86" t="str">
        <f>VLOOKUP(B17,T_capitulo!$A$3:$D$31,4,FALSE)</f>
        <v>Sostenibilidad Ambiental</v>
      </c>
      <c r="K19" s="86" t="str">
        <f>VLOOKUP(C17,T_Tipo_objetivo!$A$3:$C$6,2,FALSE)</f>
        <v>Estrategico</v>
      </c>
      <c r="L19" s="86" t="str">
        <f t="shared" si="2"/>
        <v>Trabajo decente y crecimiento económico</v>
      </c>
      <c r="M19" s="92" t="str">
        <f t="shared" si="3"/>
        <v>3.3</v>
      </c>
      <c r="N19" s="92" t="str">
        <f t="shared" si="4"/>
        <v/>
      </c>
      <c r="O19" s="92">
        <f t="shared" si="5"/>
        <v>0</v>
      </c>
    </row>
    <row r="20" spans="1:15" ht="52">
      <c r="A20" s="90">
        <v>18</v>
      </c>
      <c r="B20" s="90">
        <v>6</v>
      </c>
      <c r="C20" s="90">
        <v>1</v>
      </c>
      <c r="D20" s="16" t="s">
        <v>202</v>
      </c>
      <c r="E20" s="90">
        <v>2</v>
      </c>
      <c r="F20" s="85"/>
      <c r="G20" s="85"/>
      <c r="I20" s="92">
        <f t="shared" si="1"/>
        <v>16</v>
      </c>
      <c r="J20" s="86" t="str">
        <f>VLOOKUP(B18,T_capitulo!$A$3:$D$31,4,FALSE)</f>
        <v>Sostenibilidad Ambiental</v>
      </c>
      <c r="K20" s="86" t="str">
        <f>VLOOKUP(C18,T_Tipo_objetivo!$A$3:$C$6,2,FALSE)</f>
        <v>Estrategico</v>
      </c>
      <c r="L20" s="86" t="str">
        <f t="shared" si="2"/>
        <v>Infraestructuras</v>
      </c>
      <c r="M20" s="92" t="str">
        <f t="shared" si="3"/>
        <v>3.4</v>
      </c>
      <c r="N20" s="92" t="str">
        <f t="shared" si="4"/>
        <v/>
      </c>
      <c r="O20" s="92">
        <f t="shared" si="5"/>
        <v>0</v>
      </c>
    </row>
    <row r="21" spans="1:15" ht="117">
      <c r="A21" s="90">
        <v>19</v>
      </c>
      <c r="B21" s="90">
        <v>7</v>
      </c>
      <c r="C21" s="90">
        <v>1</v>
      </c>
      <c r="D21" s="16" t="s">
        <v>203</v>
      </c>
      <c r="E21" s="90">
        <v>3</v>
      </c>
      <c r="F21" s="85"/>
      <c r="G21" s="85"/>
      <c r="I21" s="92">
        <f t="shared" si="1"/>
        <v>17</v>
      </c>
      <c r="J21" s="86" t="str">
        <f>VLOOKUP(B19,T_capitulo!$A$3:$D$31,4,FALSE)</f>
        <v>Ética y Transparencia</v>
      </c>
      <c r="K21" s="86" t="str">
        <f>VLOOKUP(C19,T_Tipo_objetivo!$A$3:$C$6,2,FALSE)</f>
        <v>Estrategico</v>
      </c>
      <c r="L21" s="86" t="str">
        <f t="shared" si="2"/>
        <v>Sustentar las actuaciones de la empresa en un sólido comportamiento_x000D_ético</v>
      </c>
      <c r="M21" s="92">
        <f t="shared" si="3"/>
        <v>1</v>
      </c>
      <c r="N21" s="92">
        <f t="shared" si="4"/>
        <v>0</v>
      </c>
      <c r="O21" s="92">
        <f t="shared" si="5"/>
        <v>0</v>
      </c>
    </row>
    <row r="22" spans="1:15" ht="39">
      <c r="A22" s="90">
        <v>20</v>
      </c>
      <c r="B22" s="90">
        <v>4</v>
      </c>
      <c r="C22" s="90">
        <v>2</v>
      </c>
      <c r="D22" s="16" t="s">
        <v>204</v>
      </c>
      <c r="E22" s="90" t="s">
        <v>212</v>
      </c>
      <c r="F22" s="85"/>
      <c r="G22" s="85"/>
      <c r="I22" s="92">
        <f t="shared" ref="I22:I35" si="6">+A20</f>
        <v>18</v>
      </c>
      <c r="J22" s="86" t="str">
        <f>VLOOKUP(B20,T_capitulo!$A$3:$D$31,4,FALSE)</f>
        <v>Sociedad</v>
      </c>
      <c r="K22" s="86" t="str">
        <f>VLOOKUP(C20,T_Tipo_objetivo!$A$3:$C$6,2,FALSE)</f>
        <v>Estrategico</v>
      </c>
      <c r="L22" s="86" t="str">
        <f t="shared" ref="L22:L35" si="7">+D20</f>
        <v>Impulsar la integración de la RSC en la Estrategia del Grupo como elemento de competitividad y ejemplaridad.</v>
      </c>
      <c r="M22" s="92">
        <f t="shared" ref="M22:M35" si="8">+E20</f>
        <v>2</v>
      </c>
      <c r="N22" s="92">
        <f t="shared" ref="N22:N35" si="9">+F20</f>
        <v>0</v>
      </c>
      <c r="O22" s="92">
        <f t="shared" ref="O22:O35" si="10">+G20</f>
        <v>0</v>
      </c>
    </row>
    <row r="23" spans="1:15" ht="52">
      <c r="A23" s="90">
        <v>21</v>
      </c>
      <c r="B23" s="90">
        <v>4</v>
      </c>
      <c r="C23" s="90">
        <v>2</v>
      </c>
      <c r="D23" s="16" t="s">
        <v>205</v>
      </c>
      <c r="E23" s="90" t="s">
        <v>206</v>
      </c>
      <c r="F23" s="85"/>
      <c r="G23" s="85"/>
      <c r="I23" s="92">
        <f t="shared" si="6"/>
        <v>19</v>
      </c>
      <c r="J23" s="86" t="str">
        <f>VLOOKUP(B21,T_capitulo!$A$3:$D$31,4,FALSE)</f>
        <v>Proveedores y colaboradores</v>
      </c>
      <c r="K23" s="86" t="str">
        <f>VLOOKUP(C21,T_Tipo_objetivo!$A$3:$C$6,2,FALSE)</f>
        <v>Estrategico</v>
      </c>
      <c r="L23" s="86" t="str">
        <f t="shared" si="7"/>
        <v xml:space="preserve">Avanzar hacia un modelo de empresa capaz de crear valor compartido_x000D_para todos los grupos de interés (accionistas, Entidades Públicas, empleados, colaboradores, sociedad en general, etc.), respondiendo satisfactoriamente a sus necesidades y expectativas. </v>
      </c>
      <c r="M23" s="92">
        <f t="shared" si="8"/>
        <v>3</v>
      </c>
      <c r="N23" s="92">
        <f t="shared" si="9"/>
        <v>0</v>
      </c>
      <c r="O23" s="92">
        <f t="shared" si="10"/>
        <v>0</v>
      </c>
    </row>
    <row r="24" spans="1:15" ht="52">
      <c r="A24" s="90">
        <v>22</v>
      </c>
      <c r="B24" s="90">
        <v>4</v>
      </c>
      <c r="C24" s="90">
        <v>2</v>
      </c>
      <c r="D24" s="16" t="s">
        <v>207</v>
      </c>
      <c r="E24" s="90" t="s">
        <v>208</v>
      </c>
      <c r="F24" s="85"/>
      <c r="G24" s="85"/>
      <c r="I24" s="92">
        <f t="shared" si="6"/>
        <v>20</v>
      </c>
      <c r="J24" s="86" t="str">
        <f>VLOOKUP(B22,T_capitulo!$A$3:$D$31,4,FALSE)</f>
        <v>Ética y Transparencia</v>
      </c>
      <c r="K24" s="86" t="str">
        <f>VLOOKUP(C22,T_Tipo_objetivo!$A$3:$C$6,2,FALSE)</f>
        <v>Estructural</v>
      </c>
      <c r="L24" s="86" t="str">
        <f t="shared" si="7"/>
        <v xml:space="preserve"> Sustentar las actuaciones de la empresa en un_x000D_sólido comportamiento ético. </v>
      </c>
      <c r="M24" s="92" t="str">
        <f t="shared" si="8"/>
        <v>OG 1</v>
      </c>
      <c r="N24" s="92">
        <f t="shared" si="9"/>
        <v>0</v>
      </c>
      <c r="O24" s="92">
        <f t="shared" si="10"/>
        <v>0</v>
      </c>
    </row>
    <row r="25" spans="1:15" ht="39">
      <c r="A25" s="90">
        <v>23</v>
      </c>
      <c r="B25" s="90">
        <v>4</v>
      </c>
      <c r="C25" s="90">
        <v>2</v>
      </c>
      <c r="D25" s="16" t="s">
        <v>262</v>
      </c>
      <c r="E25" s="90" t="s">
        <v>209</v>
      </c>
      <c r="F25" s="85"/>
      <c r="G25" s="85"/>
      <c r="I25" s="92">
        <f t="shared" si="6"/>
        <v>21</v>
      </c>
      <c r="J25" s="86" t="str">
        <f>VLOOKUP(B23,T_capitulo!$A$3:$D$31,4,FALSE)</f>
        <v>Ética y Transparencia</v>
      </c>
      <c r="K25" s="86" t="str">
        <f>VLOOKUP(C23,T_Tipo_objetivo!$A$3:$C$6,2,FALSE)</f>
        <v>Estructural</v>
      </c>
      <c r="L25" s="86" t="str">
        <f t="shared" si="7"/>
        <v>Fomentar una verdadera cultura ética empresarial apoyada por el modelo de cumplimiento normativo y por la gestión de riesgos.</v>
      </c>
      <c r="M25" s="92" t="str">
        <f t="shared" si="8"/>
        <v>OE 1.1</v>
      </c>
      <c r="N25" s="92">
        <f t="shared" si="9"/>
        <v>0</v>
      </c>
      <c r="O25" s="92">
        <f t="shared" si="10"/>
        <v>0</v>
      </c>
    </row>
    <row r="26" spans="1:15" ht="26">
      <c r="A26" s="90">
        <v>24</v>
      </c>
      <c r="B26" s="90">
        <v>5</v>
      </c>
      <c r="C26" s="90">
        <v>2</v>
      </c>
      <c r="D26" s="16" t="s">
        <v>210</v>
      </c>
      <c r="E26" s="90" t="s">
        <v>211</v>
      </c>
      <c r="F26" s="85"/>
      <c r="G26" s="85"/>
      <c r="I26" s="92">
        <f t="shared" si="6"/>
        <v>22</v>
      </c>
      <c r="J26" s="86" t="str">
        <f>VLOOKUP(B24,T_capitulo!$A$3:$D$31,4,FALSE)</f>
        <v>Ética y Transparencia</v>
      </c>
      <c r="K26" s="86" t="str">
        <f>VLOOKUP(C24,T_Tipo_objetivo!$A$3:$C$6,2,FALSE)</f>
        <v>Estructural</v>
      </c>
      <c r="L26" s="86" t="str">
        <f t="shared" si="7"/>
        <v xml:space="preserve">Fomentar la transparencia en el Gobierno y Administración del Grupo, como empresa pública al servicio de la sociedad. </v>
      </c>
      <c r="M26" s="92" t="str">
        <f t="shared" si="8"/>
        <v>OE 1.2</v>
      </c>
      <c r="N26" s="92">
        <f t="shared" si="9"/>
        <v>0</v>
      </c>
      <c r="O26" s="92">
        <f t="shared" si="10"/>
        <v>0</v>
      </c>
    </row>
    <row r="27" spans="1:15" ht="39">
      <c r="A27" s="90">
        <v>25</v>
      </c>
      <c r="B27" s="90">
        <v>5</v>
      </c>
      <c r="C27" s="90">
        <v>2</v>
      </c>
      <c r="D27" s="16" t="s">
        <v>263</v>
      </c>
      <c r="E27" s="90" t="s">
        <v>213</v>
      </c>
      <c r="F27" s="85"/>
      <c r="G27" s="85"/>
      <c r="I27" s="92">
        <f t="shared" si="6"/>
        <v>23</v>
      </c>
      <c r="J27" s="86" t="str">
        <f>VLOOKUP(B25,T_capitulo!$A$3:$D$31,4,FALSE)</f>
        <v>Ética y Transparencia</v>
      </c>
      <c r="K27" s="86" t="str">
        <f>VLOOKUP(C25,T_Tipo_objetivo!$A$3:$C$6,2,FALSE)</f>
        <v>Estructural</v>
      </c>
      <c r="L27" s="86" t="str">
        <f t="shared" si="7"/>
        <v>Asegurar el correcto despliegue, seguimiento e implantación transversal de la estrategia de RSC.</v>
      </c>
      <c r="M27" s="92" t="str">
        <f t="shared" si="8"/>
        <v>OE 1.3</v>
      </c>
      <c r="N27" s="92">
        <f t="shared" si="9"/>
        <v>0</v>
      </c>
      <c r="O27" s="92">
        <f t="shared" si="10"/>
        <v>0</v>
      </c>
    </row>
    <row r="28" spans="1:15" ht="65">
      <c r="A28" s="90">
        <v>26</v>
      </c>
      <c r="B28" s="90">
        <v>5</v>
      </c>
      <c r="C28" s="90">
        <v>2</v>
      </c>
      <c r="D28" s="16" t="s">
        <v>264</v>
      </c>
      <c r="E28" s="90" t="s">
        <v>214</v>
      </c>
      <c r="F28" s="85"/>
      <c r="G28" s="85"/>
      <c r="I28" s="92">
        <f t="shared" si="6"/>
        <v>24</v>
      </c>
      <c r="J28" s="86" t="str">
        <f>VLOOKUP(B26,T_capitulo!$A$3:$D$31,4,FALSE)</f>
        <v>Equipo humano</v>
      </c>
      <c r="K28" s="86" t="str">
        <f>VLOOKUP(C26,T_Tipo_objetivo!$A$3:$C$6,2,FALSE)</f>
        <v>Estructural</v>
      </c>
      <c r="L28" s="86" t="str">
        <f t="shared" si="7"/>
        <v>Afianzar el compromiso de la empresa con su equipo humano.</v>
      </c>
      <c r="M28" s="92" t="str">
        <f t="shared" si="8"/>
        <v>OG 2</v>
      </c>
      <c r="N28" s="92">
        <f t="shared" si="9"/>
        <v>0</v>
      </c>
      <c r="O28" s="92">
        <f t="shared" si="10"/>
        <v>0</v>
      </c>
    </row>
    <row r="29" spans="1:15" ht="39">
      <c r="A29" s="90">
        <v>27</v>
      </c>
      <c r="B29" s="90">
        <v>5</v>
      </c>
      <c r="C29" s="90">
        <v>2</v>
      </c>
      <c r="D29" s="16" t="s">
        <v>265</v>
      </c>
      <c r="E29" s="90" t="s">
        <v>215</v>
      </c>
      <c r="F29" s="85"/>
      <c r="G29" s="85"/>
      <c r="I29" s="92">
        <f t="shared" si="6"/>
        <v>25</v>
      </c>
      <c r="J29" s="86" t="str">
        <f>VLOOKUP(B27,T_capitulo!$A$3:$D$31,4,FALSE)</f>
        <v>Equipo humano</v>
      </c>
      <c r="K29" s="86" t="str">
        <f>VLOOKUP(C27,T_Tipo_objetivo!$A$3:$C$6,2,FALSE)</f>
        <v>Estructural</v>
      </c>
      <c r="L29" s="86" t="str">
        <f t="shared" si="7"/>
        <v xml:space="preserve">Facilitar el desarrollo y crecimiento personal y profesional de los trabajadores. </v>
      </c>
      <c r="M29" s="92" t="str">
        <f t="shared" si="8"/>
        <v>OE 2.1</v>
      </c>
      <c r="N29" s="92">
        <f t="shared" si="9"/>
        <v>0</v>
      </c>
      <c r="O29" s="92">
        <f t="shared" si="10"/>
        <v>0</v>
      </c>
    </row>
    <row r="30" spans="1:15" ht="52">
      <c r="A30" s="90">
        <v>28</v>
      </c>
      <c r="B30" s="90">
        <v>5</v>
      </c>
      <c r="C30" s="90">
        <v>2</v>
      </c>
      <c r="D30" s="16" t="s">
        <v>266</v>
      </c>
      <c r="E30" s="90" t="s">
        <v>216</v>
      </c>
      <c r="F30" s="85"/>
      <c r="G30" s="85"/>
      <c r="I30" s="92">
        <f t="shared" si="6"/>
        <v>26</v>
      </c>
      <c r="J30" s="86" t="str">
        <f>VLOOKUP(B28,T_capitulo!$A$3:$D$31,4,FALSE)</f>
        <v>Equipo humano</v>
      </c>
      <c r="K30" s="86" t="str">
        <f>VLOOKUP(C28,T_Tipo_objetivo!$A$3:$C$6,2,FALSE)</f>
        <v>Estructural</v>
      </c>
      <c r="L30" s="86" t="str">
        <f t="shared" si="7"/>
        <v xml:space="preserve">Incentivar la motivación, la promoción de la salud y el fomento de hábitos de vida saludable, para que incidan positivamente en el bienestar de los trabajadores. </v>
      </c>
      <c r="M30" s="92" t="str">
        <f t="shared" si="8"/>
        <v>OE 2.2</v>
      </c>
      <c r="N30" s="92">
        <f t="shared" si="9"/>
        <v>0</v>
      </c>
      <c r="O30" s="92">
        <f t="shared" si="10"/>
        <v>0</v>
      </c>
    </row>
    <row r="31" spans="1:15" ht="52">
      <c r="A31" s="90">
        <v>29</v>
      </c>
      <c r="B31" s="90">
        <v>5</v>
      </c>
      <c r="C31" s="90">
        <v>2</v>
      </c>
      <c r="D31" s="16" t="s">
        <v>267</v>
      </c>
      <c r="E31" s="90" t="s">
        <v>217</v>
      </c>
      <c r="F31" s="85"/>
      <c r="G31" s="85"/>
      <c r="I31" s="92">
        <f t="shared" si="6"/>
        <v>27</v>
      </c>
      <c r="J31" s="86" t="str">
        <f>VLOOKUP(B29,T_capitulo!$A$3:$D$31,4,FALSE)</f>
        <v>Equipo humano</v>
      </c>
      <c r="K31" s="86" t="str">
        <f>VLOOKUP(C29,T_Tipo_objetivo!$A$3:$C$6,2,FALSE)</f>
        <v>Estructural</v>
      </c>
      <c r="L31" s="86" t="str">
        <f t="shared" si="7"/>
        <v xml:space="preserve">Extender la gestión de la prevención de riesgos laborales al ámbito internacional. </v>
      </c>
      <c r="M31" s="92" t="str">
        <f t="shared" si="8"/>
        <v>OE 2.3</v>
      </c>
      <c r="N31" s="92">
        <f t="shared" si="9"/>
        <v>0</v>
      </c>
      <c r="O31" s="92">
        <f t="shared" si="10"/>
        <v>0</v>
      </c>
    </row>
    <row r="32" spans="1:15" ht="52">
      <c r="A32" s="90">
        <v>30</v>
      </c>
      <c r="B32" s="90">
        <v>5</v>
      </c>
      <c r="C32" s="90">
        <v>2</v>
      </c>
      <c r="D32" s="16" t="s">
        <v>268</v>
      </c>
      <c r="E32" s="90" t="s">
        <v>218</v>
      </c>
      <c r="F32" s="85"/>
      <c r="G32" s="85"/>
      <c r="I32" s="92">
        <f t="shared" si="6"/>
        <v>28</v>
      </c>
      <c r="J32" s="86" t="str">
        <f>VLOOKUP(B30,T_capitulo!$A$3:$D$31,4,FALSE)</f>
        <v>Equipo humano</v>
      </c>
      <c r="K32" s="86" t="str">
        <f>VLOOKUP(C30,T_Tipo_objetivo!$A$3:$C$6,2,FALSE)</f>
        <v>Estructural</v>
      </c>
      <c r="L32" s="86" t="str">
        <f t="shared" si="7"/>
        <v>Impulsar actuaciones dirigidas a facilitar la conciliación de la vida personal, familiar y laboral de los trabajadores.</v>
      </c>
      <c r="M32" s="92" t="str">
        <f t="shared" si="8"/>
        <v>OE 2.4</v>
      </c>
      <c r="N32" s="92">
        <f t="shared" si="9"/>
        <v>0</v>
      </c>
      <c r="O32" s="92">
        <f t="shared" si="10"/>
        <v>0</v>
      </c>
    </row>
    <row r="33" spans="1:15" ht="39">
      <c r="A33" s="90">
        <v>31</v>
      </c>
      <c r="B33" s="90">
        <v>5</v>
      </c>
      <c r="C33" s="90">
        <v>2</v>
      </c>
      <c r="D33" s="16" t="s">
        <v>269</v>
      </c>
      <c r="E33" s="90" t="s">
        <v>219</v>
      </c>
      <c r="F33" s="85"/>
      <c r="G33" s="85"/>
      <c r="I33" s="92">
        <f t="shared" si="6"/>
        <v>29</v>
      </c>
      <c r="J33" s="86" t="str">
        <f>VLOOKUP(B31,T_capitulo!$A$3:$D$31,4,FALSE)</f>
        <v>Equipo humano</v>
      </c>
      <c r="K33" s="86" t="str">
        <f>VLOOKUP(C31,T_Tipo_objetivo!$A$3:$C$6,2,FALSE)</f>
        <v>Estructural</v>
      </c>
      <c r="L33" s="86" t="str">
        <f t="shared" si="7"/>
        <v>Impulsar actuaciones para favorecer la diversidad en la plantilla, mediante una política efectiva de igualdad de oportunidades.</v>
      </c>
      <c r="M33" s="92" t="str">
        <f t="shared" si="8"/>
        <v>OE 2.5</v>
      </c>
      <c r="N33" s="92">
        <f t="shared" si="9"/>
        <v>0</v>
      </c>
      <c r="O33" s="92">
        <f t="shared" si="10"/>
        <v>0</v>
      </c>
    </row>
    <row r="34" spans="1:15">
      <c r="I34" s="92">
        <f t="shared" si="6"/>
        <v>30</v>
      </c>
      <c r="J34" s="86" t="str">
        <f>VLOOKUP(B32,T_capitulo!$A$3:$D$31,4,FALSE)</f>
        <v>Equipo humano</v>
      </c>
      <c r="K34" s="86" t="str">
        <f>VLOOKUP(C32,T_Tipo_objetivo!$A$3:$C$6,2,FALSE)</f>
        <v>Estructural</v>
      </c>
      <c r="L34" s="86" t="str">
        <f t="shared" si="7"/>
        <v xml:space="preserve">Impulsar actuaciones para favorecer la integración laboral de personas con discapacidad y personas en riesgo de exclusión social. </v>
      </c>
      <c r="M34" s="92" t="str">
        <f t="shared" si="8"/>
        <v>OE 2.6</v>
      </c>
      <c r="N34" s="92">
        <f t="shared" si="9"/>
        <v>0</v>
      </c>
      <c r="O34" s="92">
        <f t="shared" si="10"/>
        <v>0</v>
      </c>
    </row>
    <row r="35" spans="1:15">
      <c r="I35" s="92">
        <f t="shared" si="6"/>
        <v>31</v>
      </c>
      <c r="J35" s="86" t="str">
        <f>VLOOKUP(B33,T_capitulo!$A$3:$D$31,4,FALSE)</f>
        <v>Equipo humano</v>
      </c>
      <c r="K35" s="86" t="str">
        <f>VLOOKUP(C33,T_Tipo_objetivo!$A$3:$C$6,2,FALSE)</f>
        <v>Estructural</v>
      </c>
      <c r="L35" s="86" t="str">
        <f t="shared" si="7"/>
        <v>Impulsar la participación de los empleados en iniciativas de Voluntariado Corporativo.</v>
      </c>
      <c r="M35" s="92" t="str">
        <f t="shared" si="8"/>
        <v>OE 2.7</v>
      </c>
      <c r="N35" s="92">
        <f t="shared" si="9"/>
        <v>0</v>
      </c>
      <c r="O35" s="92">
        <f t="shared" si="10"/>
        <v>0</v>
      </c>
    </row>
    <row r="36" spans="1:15">
      <c r="I36" s="92"/>
      <c r="J36" s="86"/>
      <c r="K36" s="86"/>
      <c r="L36" s="86"/>
      <c r="M36" s="92"/>
      <c r="N36" s="92"/>
      <c r="O36" s="92"/>
    </row>
    <row r="37" spans="1:15">
      <c r="I37" s="92"/>
      <c r="J37" s="86"/>
      <c r="K37" s="86"/>
      <c r="L37" s="86"/>
      <c r="M37" s="92"/>
      <c r="N37" s="92"/>
      <c r="O37" s="92"/>
    </row>
    <row r="38" spans="1:15">
      <c r="I38" s="92"/>
      <c r="J38" s="86"/>
      <c r="K38" s="86"/>
      <c r="L38" s="86"/>
      <c r="M38" s="92"/>
      <c r="N38" s="92"/>
      <c r="O38" s="92"/>
    </row>
    <row r="39" spans="1:15">
      <c r="I39" s="92"/>
      <c r="J39" s="86"/>
      <c r="K39" s="86"/>
      <c r="L39" s="86"/>
      <c r="M39" s="92"/>
      <c r="N39" s="92"/>
      <c r="O39" s="92"/>
    </row>
    <row r="40" spans="1:15">
      <c r="I40" s="92"/>
      <c r="J40" s="86"/>
      <c r="K40" s="86"/>
      <c r="L40" s="86"/>
      <c r="M40" s="92"/>
      <c r="N40" s="92"/>
      <c r="O40" s="92"/>
    </row>
    <row r="41" spans="1:15">
      <c r="I41" s="92"/>
      <c r="J41" s="86"/>
      <c r="K41" s="86"/>
      <c r="L41" s="86"/>
      <c r="M41" s="92"/>
      <c r="N41" s="92"/>
      <c r="O41" s="92"/>
    </row>
    <row r="42" spans="1:15">
      <c r="I42" s="92"/>
      <c r="J42" s="86"/>
      <c r="K42" s="86"/>
      <c r="L42" s="86"/>
      <c r="M42" s="92"/>
      <c r="N42" s="92"/>
      <c r="O42" s="92"/>
    </row>
    <row r="43" spans="1:15">
      <c r="I43" s="92"/>
      <c r="J43" s="86"/>
      <c r="K43" s="86"/>
      <c r="L43" s="86"/>
      <c r="M43" s="92"/>
      <c r="N43" s="92"/>
      <c r="O43" s="92"/>
    </row>
    <row r="44" spans="1:15">
      <c r="I44" s="92"/>
      <c r="J44" s="86"/>
      <c r="K44" s="86"/>
      <c r="L44" s="86"/>
      <c r="M44" s="92"/>
      <c r="N44" s="92"/>
      <c r="O44" s="92"/>
    </row>
    <row r="45" spans="1:15">
      <c r="I45" s="92"/>
      <c r="J45" s="86"/>
      <c r="K45" s="86"/>
      <c r="L45" s="86"/>
      <c r="M45" s="92"/>
      <c r="N45" s="92"/>
      <c r="O45" s="92"/>
    </row>
    <row r="46" spans="1:15">
      <c r="I46" s="92"/>
      <c r="J46" s="86"/>
      <c r="K46" s="86"/>
      <c r="L46" s="86"/>
      <c r="M46" s="92"/>
      <c r="N46" s="92"/>
      <c r="O46" s="92"/>
    </row>
  </sheetData>
  <mergeCells count="1">
    <mergeCell ref="I1:O1"/>
  </mergeCell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 enableFormatConditionsCalculation="0"/>
  <dimension ref="A1:M14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3" x14ac:dyDescent="0"/>
  <cols>
    <col min="1" max="1" width="22.85546875" bestFit="1" customWidth="1"/>
    <col min="2" max="2" width="13" bestFit="1" customWidth="1"/>
    <col min="3" max="3" width="21" bestFit="1" customWidth="1"/>
    <col min="4" max="4" width="12.140625" bestFit="1" customWidth="1"/>
    <col min="7" max="7" width="22.85546875" bestFit="1" customWidth="1"/>
    <col min="8" max="8" width="78.42578125" bestFit="1" customWidth="1"/>
    <col min="9" max="9" width="113.28515625" bestFit="1" customWidth="1"/>
  </cols>
  <sheetData>
    <row r="1" spans="1:13" ht="16" customHeight="1">
      <c r="A1" s="101" t="s">
        <v>220</v>
      </c>
      <c r="B1" s="101" t="s">
        <v>221</v>
      </c>
      <c r="C1" s="101" t="s">
        <v>222</v>
      </c>
      <c r="D1" s="101" t="s">
        <v>223</v>
      </c>
      <c r="G1" s="140" t="s">
        <v>327</v>
      </c>
      <c r="H1" s="140"/>
      <c r="I1" s="140"/>
      <c r="J1" s="134"/>
      <c r="K1" s="134"/>
      <c r="L1" s="134"/>
      <c r="M1" s="134"/>
    </row>
    <row r="2" spans="1:13" ht="20" customHeight="1">
      <c r="A2" s="106" t="s">
        <v>250</v>
      </c>
      <c r="B2" s="106" t="s">
        <v>247</v>
      </c>
      <c r="C2" s="106" t="s">
        <v>247</v>
      </c>
      <c r="D2" s="106" t="s">
        <v>248</v>
      </c>
      <c r="G2" s="107" t="s">
        <v>220</v>
      </c>
      <c r="H2" s="107" t="s">
        <v>221</v>
      </c>
      <c r="I2" s="107" t="s">
        <v>222</v>
      </c>
    </row>
    <row r="3" spans="1:13">
      <c r="A3" s="91">
        <v>1</v>
      </c>
      <c r="B3" s="91">
        <v>17</v>
      </c>
      <c r="C3" s="91">
        <v>20</v>
      </c>
      <c r="G3" s="91">
        <f>+A3</f>
        <v>1</v>
      </c>
      <c r="H3" t="str">
        <f>VLOOKUP(B3,T_Objetivos!$A$1:$E$33,4,FALSE)</f>
        <v>Sustentar las actuaciones de la empresa en un sólido comportamiento_x000D_ético</v>
      </c>
      <c r="I3" t="str">
        <f>VLOOKUP(C3,T_Objetivos!$A$1:$E$33,4,FALSE)</f>
        <v xml:space="preserve"> Sustentar las actuaciones de la empresa en un_x000D_sólido comportamiento ético. </v>
      </c>
    </row>
    <row r="4" spans="1:13">
      <c r="A4" s="91">
        <v>2</v>
      </c>
      <c r="B4" s="91">
        <v>20</v>
      </c>
      <c r="C4" s="91">
        <v>21</v>
      </c>
      <c r="G4" s="91">
        <f t="shared" ref="G4:G7" si="0">+A4</f>
        <v>2</v>
      </c>
      <c r="H4" t="str">
        <f>VLOOKUP(B4,T_Objetivos!$A$1:$E$33,4,FALSE)</f>
        <v xml:space="preserve"> Sustentar las actuaciones de la empresa en un_x000D_sólido comportamiento ético. </v>
      </c>
      <c r="I4" t="str">
        <f>VLOOKUP(C4,T_Objetivos!$A$1:$E$33,4,FALSE)</f>
        <v>Fomentar una verdadera cultura ética empresarial apoyada por el modelo de cumplimiento normativo y por la gestión de riesgos.</v>
      </c>
    </row>
    <row r="5" spans="1:13">
      <c r="A5" s="91">
        <v>3</v>
      </c>
      <c r="B5" s="91">
        <v>20</v>
      </c>
      <c r="C5" s="91">
        <v>22</v>
      </c>
      <c r="G5" s="91">
        <f t="shared" si="0"/>
        <v>3</v>
      </c>
      <c r="H5" t="str">
        <f>VLOOKUP(B5,T_Objetivos!$A$1:$E$33,4,FALSE)</f>
        <v xml:space="preserve"> Sustentar las actuaciones de la empresa en un_x000D_sólido comportamiento ético. </v>
      </c>
      <c r="I5" t="str">
        <f>VLOOKUP(C5,T_Objetivos!$A$1:$E$33,4,FALSE)</f>
        <v xml:space="preserve">Fomentar la transparencia en el Gobierno y Administración del Grupo, como empresa pública al servicio de la sociedad. </v>
      </c>
    </row>
    <row r="6" spans="1:13">
      <c r="A6" s="91">
        <v>4</v>
      </c>
      <c r="B6" s="91">
        <v>20</v>
      </c>
      <c r="C6" s="91">
        <v>23</v>
      </c>
      <c r="G6" s="91">
        <f t="shared" si="0"/>
        <v>4</v>
      </c>
      <c r="H6" t="str">
        <f>VLOOKUP(B6,T_Objetivos!$A$1:$E$33,4,FALSE)</f>
        <v xml:space="preserve"> Sustentar las actuaciones de la empresa en un_x000D_sólido comportamiento ético. </v>
      </c>
      <c r="I6" t="str">
        <f>VLOOKUP(C6,T_Objetivos!$A$1:$E$33,4,FALSE)</f>
        <v>Asegurar el correcto despliegue, seguimiento e implantación transversal de la estrategia de RSC.</v>
      </c>
    </row>
    <row r="7" spans="1:13">
      <c r="A7" s="91">
        <v>5</v>
      </c>
      <c r="B7" s="91">
        <v>18</v>
      </c>
      <c r="C7" s="91">
        <v>24</v>
      </c>
      <c r="G7" s="91">
        <f t="shared" si="0"/>
        <v>5</v>
      </c>
      <c r="H7" t="str">
        <f>VLOOKUP(B7,T_Objetivos!$A$1:$E$33,4,FALSE)</f>
        <v>Impulsar la integración de la RSC en la Estrategia del Grupo como elemento de competitividad y ejemplaridad.</v>
      </c>
      <c r="I7" t="str">
        <f>VLOOKUP(C7,T_Objetivos!$A$1:$E$33,4,FALSE)</f>
        <v>Afianzar el compromiso de la empresa con su equipo humano.</v>
      </c>
    </row>
    <row r="8" spans="1:13">
      <c r="A8" s="91">
        <v>6</v>
      </c>
      <c r="B8" s="91">
        <v>24</v>
      </c>
      <c r="C8" s="91">
        <v>25</v>
      </c>
      <c r="G8" s="91">
        <f t="shared" ref="G8:G14" si="1">+A8</f>
        <v>6</v>
      </c>
      <c r="H8" t="str">
        <f>VLOOKUP(B8,T_Objetivos!$A$1:$E$33,4,FALSE)</f>
        <v>Afianzar el compromiso de la empresa con su equipo humano.</v>
      </c>
      <c r="I8" t="str">
        <f>VLOOKUP(C8,T_Objetivos!$A$1:$E$33,4,FALSE)</f>
        <v xml:space="preserve">Facilitar el desarrollo y crecimiento personal y profesional de los trabajadores. </v>
      </c>
    </row>
    <row r="9" spans="1:13">
      <c r="A9" s="91">
        <v>7</v>
      </c>
      <c r="B9" s="91">
        <v>24</v>
      </c>
      <c r="C9" s="91">
        <v>26</v>
      </c>
      <c r="G9" s="91">
        <f t="shared" si="1"/>
        <v>7</v>
      </c>
      <c r="H9" t="str">
        <f>VLOOKUP(B9,T_Objetivos!$A$1:$E$33,4,FALSE)</f>
        <v>Afianzar el compromiso de la empresa con su equipo humano.</v>
      </c>
      <c r="I9" t="str">
        <f>VLOOKUP(C9,T_Objetivos!$A$1:$E$33,4,FALSE)</f>
        <v xml:space="preserve">Incentivar la motivación, la promoción de la salud y el fomento de hábitos de vida saludable, para que incidan positivamente en el bienestar de los trabajadores. </v>
      </c>
    </row>
    <row r="10" spans="1:13">
      <c r="A10" s="91">
        <v>8</v>
      </c>
      <c r="B10" s="91">
        <v>24</v>
      </c>
      <c r="C10" s="91">
        <v>27</v>
      </c>
      <c r="G10" s="91">
        <f t="shared" si="1"/>
        <v>8</v>
      </c>
      <c r="H10" t="str">
        <f>VLOOKUP(B10,T_Objetivos!$A$1:$E$33,4,FALSE)</f>
        <v>Afianzar el compromiso de la empresa con su equipo humano.</v>
      </c>
      <c r="I10" t="str">
        <f>VLOOKUP(C10,T_Objetivos!$A$1:$E$33,4,FALSE)</f>
        <v xml:space="preserve">Extender la gestión de la prevención de riesgos laborales al ámbito internacional. </v>
      </c>
    </row>
    <row r="11" spans="1:13">
      <c r="A11" s="91">
        <v>9</v>
      </c>
      <c r="B11" s="91">
        <v>24</v>
      </c>
      <c r="C11" s="91">
        <v>28</v>
      </c>
      <c r="G11" s="91">
        <f t="shared" si="1"/>
        <v>9</v>
      </c>
      <c r="H11" t="str">
        <f>VLOOKUP(B11,T_Objetivos!$A$1:$E$33,4,FALSE)</f>
        <v>Afianzar el compromiso de la empresa con su equipo humano.</v>
      </c>
      <c r="I11" t="str">
        <f>VLOOKUP(C11,T_Objetivos!$A$1:$E$33,4,FALSE)</f>
        <v>Impulsar actuaciones dirigidas a facilitar la conciliación de la vida personal, familiar y laboral de los trabajadores.</v>
      </c>
    </row>
    <row r="12" spans="1:13">
      <c r="A12" s="91">
        <v>10</v>
      </c>
      <c r="B12" s="91">
        <v>24</v>
      </c>
      <c r="C12" s="91">
        <v>29</v>
      </c>
      <c r="G12" s="91">
        <f t="shared" si="1"/>
        <v>10</v>
      </c>
      <c r="H12" t="str">
        <f>VLOOKUP(B12,T_Objetivos!$A$1:$E$33,4,FALSE)</f>
        <v>Afianzar el compromiso de la empresa con su equipo humano.</v>
      </c>
      <c r="I12" t="str">
        <f>VLOOKUP(C12,T_Objetivos!$A$1:$E$33,4,FALSE)</f>
        <v>Impulsar actuaciones para favorecer la diversidad en la plantilla, mediante una política efectiva de igualdad de oportunidades.</v>
      </c>
    </row>
    <row r="13" spans="1:13">
      <c r="A13" s="91">
        <v>11</v>
      </c>
      <c r="B13" s="91">
        <v>24</v>
      </c>
      <c r="C13" s="91">
        <v>30</v>
      </c>
      <c r="G13" s="91">
        <f t="shared" si="1"/>
        <v>11</v>
      </c>
      <c r="H13" t="str">
        <f>VLOOKUP(B13,T_Objetivos!$A$1:$E$33,4,FALSE)</f>
        <v>Afianzar el compromiso de la empresa con su equipo humano.</v>
      </c>
      <c r="I13" t="str">
        <f>VLOOKUP(C13,T_Objetivos!$A$1:$E$33,4,FALSE)</f>
        <v xml:space="preserve">Impulsar actuaciones para favorecer la integración laboral de personas con discapacidad y personas en riesgo de exclusión social. </v>
      </c>
    </row>
    <row r="14" spans="1:13">
      <c r="A14" s="91">
        <v>12</v>
      </c>
      <c r="B14" s="91">
        <v>24</v>
      </c>
      <c r="C14" s="91">
        <v>31</v>
      </c>
      <c r="G14" s="91">
        <f t="shared" si="1"/>
        <v>12</v>
      </c>
      <c r="H14" t="str">
        <f>VLOOKUP(B14,T_Objetivos!$A$1:$E$33,4,FALSE)</f>
        <v>Afianzar el compromiso de la empresa con su equipo humano.</v>
      </c>
      <c r="I14" t="str">
        <f>VLOOKUP(C14,T_Objetivos!$A$1:$E$33,4,FALSE)</f>
        <v>Impulsar la participación de los empleados en iniciativas de Voluntariado Corporativo.</v>
      </c>
    </row>
  </sheetData>
  <mergeCells count="1">
    <mergeCell ref="G1:I1"/>
  </mergeCell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 enableFormatConditionsCalculation="0"/>
  <dimension ref="A1:E27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3" x14ac:dyDescent="0"/>
  <cols>
    <col min="1" max="1" width="10.28515625" bestFit="1" customWidth="1"/>
    <col min="2" max="2" width="11.85546875" bestFit="1" customWidth="1"/>
    <col min="3" max="3" width="12.140625" bestFit="1" customWidth="1"/>
    <col min="4" max="4" width="26.85546875" bestFit="1" customWidth="1"/>
    <col min="5" max="5" width="91.7109375" bestFit="1" customWidth="1"/>
  </cols>
  <sheetData>
    <row r="1" spans="1:5" s="101" customFormat="1" ht="16" customHeight="1">
      <c r="A1" s="115" t="s">
        <v>46</v>
      </c>
      <c r="B1" s="115" t="s">
        <v>47</v>
      </c>
      <c r="C1" s="115" t="s">
        <v>48</v>
      </c>
      <c r="D1" s="115" t="s">
        <v>49</v>
      </c>
      <c r="E1" s="115" t="s">
        <v>50</v>
      </c>
    </row>
    <row r="2" spans="1:5" ht="19" customHeight="1">
      <c r="A2" s="106" t="s">
        <v>250</v>
      </c>
      <c r="B2" s="106" t="s">
        <v>247</v>
      </c>
      <c r="C2" s="106" t="s">
        <v>248</v>
      </c>
      <c r="D2" s="106" t="s">
        <v>248</v>
      </c>
      <c r="E2" s="114" t="s">
        <v>249</v>
      </c>
    </row>
    <row r="3" spans="1:5" ht="28">
      <c r="A3" s="4">
        <v>1</v>
      </c>
      <c r="B3" s="4">
        <v>1</v>
      </c>
      <c r="C3" s="5" t="s">
        <v>9</v>
      </c>
      <c r="D3" s="5" t="s">
        <v>51</v>
      </c>
      <c r="E3" s="5" t="s">
        <v>52</v>
      </c>
    </row>
    <row r="4" spans="1:5" ht="28">
      <c r="A4" s="4">
        <v>2</v>
      </c>
      <c r="B4" s="4">
        <v>1</v>
      </c>
      <c r="C4" s="5" t="s">
        <v>25</v>
      </c>
      <c r="D4" s="5" t="s">
        <v>53</v>
      </c>
      <c r="E4" s="5" t="s">
        <v>54</v>
      </c>
    </row>
    <row r="5" spans="1:5" ht="28">
      <c r="A5" s="4">
        <v>3</v>
      </c>
      <c r="B5" s="4">
        <v>1</v>
      </c>
      <c r="C5" s="5" t="s">
        <v>27</v>
      </c>
      <c r="D5" s="5" t="s">
        <v>55</v>
      </c>
      <c r="E5" s="5" t="s">
        <v>56</v>
      </c>
    </row>
    <row r="6" spans="1:5" ht="28">
      <c r="A6" s="4">
        <v>4</v>
      </c>
      <c r="B6" s="4">
        <v>1</v>
      </c>
      <c r="C6" s="5" t="s">
        <v>29</v>
      </c>
      <c r="D6" s="5" t="s">
        <v>57</v>
      </c>
      <c r="E6" s="5" t="s">
        <v>58</v>
      </c>
    </row>
    <row r="7" spans="1:5" ht="28">
      <c r="A7" s="4">
        <v>5</v>
      </c>
      <c r="B7" s="4">
        <v>1</v>
      </c>
      <c r="C7" s="5" t="s">
        <v>31</v>
      </c>
      <c r="D7" s="5" t="s">
        <v>59</v>
      </c>
      <c r="E7" s="5" t="s">
        <v>60</v>
      </c>
    </row>
    <row r="8" spans="1:5" ht="28">
      <c r="A8" s="4">
        <v>6</v>
      </c>
      <c r="B8" s="4">
        <v>1</v>
      </c>
      <c r="C8" s="5" t="s">
        <v>61</v>
      </c>
      <c r="D8" s="5" t="s">
        <v>62</v>
      </c>
      <c r="E8" s="5" t="s">
        <v>63</v>
      </c>
    </row>
    <row r="9" spans="1:5" ht="28">
      <c r="A9" s="4">
        <v>7</v>
      </c>
      <c r="B9" s="4">
        <v>1</v>
      </c>
      <c r="C9" s="5" t="s">
        <v>64</v>
      </c>
      <c r="D9" s="5" t="s">
        <v>65</v>
      </c>
      <c r="E9" s="5" t="s">
        <v>66</v>
      </c>
    </row>
    <row r="10" spans="1:5" ht="28">
      <c r="A10" s="4">
        <v>8</v>
      </c>
      <c r="B10" s="4">
        <v>1</v>
      </c>
      <c r="C10" s="5" t="s">
        <v>15</v>
      </c>
      <c r="D10" s="5" t="s">
        <v>67</v>
      </c>
      <c r="E10" s="5" t="s">
        <v>68</v>
      </c>
    </row>
    <row r="11" spans="1:5" ht="28">
      <c r="A11" s="4">
        <v>9</v>
      </c>
      <c r="B11" s="4">
        <v>1</v>
      </c>
      <c r="C11" s="5" t="s">
        <v>17</v>
      </c>
      <c r="D11" s="5" t="s">
        <v>69</v>
      </c>
      <c r="E11" s="5" t="s">
        <v>70</v>
      </c>
    </row>
    <row r="12" spans="1:5" ht="28">
      <c r="A12" s="4">
        <v>10</v>
      </c>
      <c r="B12" s="4">
        <v>1</v>
      </c>
      <c r="C12" s="5" t="s">
        <v>19</v>
      </c>
      <c r="D12" s="5" t="s">
        <v>71</v>
      </c>
      <c r="E12" s="5" t="s">
        <v>72</v>
      </c>
    </row>
    <row r="13" spans="1:5" ht="28">
      <c r="A13" s="4">
        <v>11</v>
      </c>
      <c r="B13" s="4">
        <v>1</v>
      </c>
      <c r="C13" s="5" t="s">
        <v>21</v>
      </c>
      <c r="D13" s="5" t="s">
        <v>73</v>
      </c>
      <c r="E13" s="5" t="s">
        <v>74</v>
      </c>
    </row>
    <row r="14" spans="1:5" ht="28">
      <c r="A14" s="4">
        <v>12</v>
      </c>
      <c r="B14" s="4">
        <v>1</v>
      </c>
      <c r="C14" s="5" t="s">
        <v>23</v>
      </c>
      <c r="D14" s="5" t="s">
        <v>75</v>
      </c>
      <c r="E14" s="5" t="s">
        <v>76</v>
      </c>
    </row>
    <row r="15" spans="1:5" ht="28">
      <c r="A15" s="4">
        <v>13</v>
      </c>
      <c r="B15" s="4">
        <v>1</v>
      </c>
      <c r="C15" s="5" t="s">
        <v>77</v>
      </c>
      <c r="D15" s="5" t="s">
        <v>78</v>
      </c>
      <c r="E15" s="5" t="s">
        <v>79</v>
      </c>
    </row>
    <row r="16" spans="1:5" ht="28">
      <c r="A16" s="4">
        <v>14</v>
      </c>
      <c r="B16" s="4">
        <v>1</v>
      </c>
      <c r="C16" s="5" t="s">
        <v>80</v>
      </c>
      <c r="D16" s="5" t="s">
        <v>81</v>
      </c>
      <c r="E16" s="5" t="s">
        <v>82</v>
      </c>
    </row>
    <row r="17" spans="1:5" ht="28">
      <c r="A17" s="4">
        <v>15</v>
      </c>
      <c r="B17" s="4">
        <v>1</v>
      </c>
      <c r="C17" s="5" t="s">
        <v>83</v>
      </c>
      <c r="D17" s="5" t="s">
        <v>84</v>
      </c>
      <c r="E17" s="5" t="s">
        <v>85</v>
      </c>
    </row>
    <row r="18" spans="1:5" ht="14">
      <c r="A18" s="4">
        <v>16</v>
      </c>
      <c r="B18" s="4">
        <v>1</v>
      </c>
      <c r="C18" s="5" t="s">
        <v>86</v>
      </c>
      <c r="D18" s="5" t="s">
        <v>87</v>
      </c>
      <c r="E18" s="5" t="s">
        <v>88</v>
      </c>
    </row>
    <row r="19" spans="1:5" ht="14">
      <c r="A19" s="4">
        <v>17</v>
      </c>
      <c r="B19" s="4">
        <v>1</v>
      </c>
      <c r="C19" s="5" t="s">
        <v>89</v>
      </c>
      <c r="D19" s="5" t="s">
        <v>90</v>
      </c>
      <c r="E19" s="5" t="s">
        <v>8</v>
      </c>
    </row>
    <row r="20" spans="1:5" ht="14">
      <c r="A20" s="4">
        <v>18</v>
      </c>
      <c r="B20" s="4">
        <v>1</v>
      </c>
      <c r="C20" s="5" t="s">
        <v>91</v>
      </c>
      <c r="D20" s="5" t="s">
        <v>92</v>
      </c>
      <c r="E20" s="5" t="s">
        <v>8</v>
      </c>
    </row>
    <row r="21" spans="1:5" ht="14">
      <c r="A21" s="4">
        <v>19</v>
      </c>
      <c r="B21" s="4">
        <v>1</v>
      </c>
      <c r="C21" s="5" t="s">
        <v>93</v>
      </c>
      <c r="D21" s="5" t="s">
        <v>94</v>
      </c>
      <c r="E21" s="5" t="s">
        <v>8</v>
      </c>
    </row>
    <row r="22" spans="1:5" ht="14">
      <c r="A22" s="4">
        <v>20</v>
      </c>
      <c r="B22" s="4">
        <v>1</v>
      </c>
      <c r="C22" s="5" t="s">
        <v>95</v>
      </c>
      <c r="D22" s="5" t="s">
        <v>96</v>
      </c>
      <c r="E22" s="5" t="s">
        <v>8</v>
      </c>
    </row>
    <row r="23" spans="1:5" ht="14">
      <c r="A23" s="4">
        <v>21</v>
      </c>
      <c r="B23" s="4">
        <v>1</v>
      </c>
      <c r="C23" s="5" t="s">
        <v>97</v>
      </c>
      <c r="D23" s="5" t="s">
        <v>98</v>
      </c>
      <c r="E23" s="5" t="s">
        <v>8</v>
      </c>
    </row>
    <row r="24" spans="1:5" ht="28">
      <c r="A24" s="93">
        <v>22</v>
      </c>
      <c r="B24" s="93">
        <v>21</v>
      </c>
      <c r="C24" s="94" t="s">
        <v>9</v>
      </c>
      <c r="D24" s="94" t="s">
        <v>225</v>
      </c>
    </row>
    <row r="25" spans="1:5" ht="70">
      <c r="A25" s="93">
        <v>23</v>
      </c>
      <c r="B25" s="93">
        <v>21</v>
      </c>
      <c r="C25" s="94" t="s">
        <v>25</v>
      </c>
      <c r="D25" s="94" t="s">
        <v>226</v>
      </c>
    </row>
    <row r="26" spans="1:5" ht="42">
      <c r="A26" s="93">
        <v>24</v>
      </c>
      <c r="B26" s="93">
        <v>21</v>
      </c>
      <c r="C26" s="94" t="s">
        <v>27</v>
      </c>
      <c r="D26" s="95" t="s">
        <v>227</v>
      </c>
    </row>
    <row r="27" spans="1:5" ht="98">
      <c r="A27" s="93">
        <v>25</v>
      </c>
      <c r="B27" s="93">
        <v>21</v>
      </c>
      <c r="C27" s="94" t="s">
        <v>29</v>
      </c>
      <c r="D27" s="95" t="s">
        <v>228</v>
      </c>
    </row>
  </sheetData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 enableFormatConditionsCalculation="0"/>
  <dimension ref="A1:D8"/>
  <sheetViews>
    <sheetView topLeftCell="B1" workbookViewId="0">
      <pane ySplit="2" topLeftCell="A3" activePane="bottomLeft" state="frozen"/>
      <selection activeCell="B1" sqref="B1"/>
      <selection pane="bottomLeft" activeCell="B3" sqref="B3"/>
    </sheetView>
  </sheetViews>
  <sheetFormatPr baseColWidth="10" defaultRowHeight="13" x14ac:dyDescent="0"/>
  <cols>
    <col min="1" max="1" width="18.140625" bestFit="1" customWidth="1"/>
    <col min="2" max="2" width="10.7109375" customWidth="1"/>
    <col min="3" max="3" width="17" customWidth="1"/>
    <col min="4" max="4" width="18.42578125" customWidth="1"/>
  </cols>
  <sheetData>
    <row r="1" spans="1:4" ht="18" customHeight="1">
      <c r="A1" s="6" t="s">
        <v>99</v>
      </c>
      <c r="B1" s="118" t="s">
        <v>100</v>
      </c>
      <c r="C1" s="118" t="s">
        <v>101</v>
      </c>
      <c r="D1" s="118" t="s">
        <v>102</v>
      </c>
    </row>
    <row r="2" spans="1:4" ht="18" customHeight="1">
      <c r="A2" s="117"/>
      <c r="B2" s="106" t="s">
        <v>250</v>
      </c>
      <c r="C2" s="106" t="s">
        <v>247</v>
      </c>
      <c r="D2" s="106" t="s">
        <v>248</v>
      </c>
    </row>
    <row r="3" spans="1:4" ht="14">
      <c r="A3" s="7">
        <v>1</v>
      </c>
      <c r="B3" s="116">
        <v>8</v>
      </c>
      <c r="C3" s="116">
        <v>16</v>
      </c>
      <c r="D3" s="116" t="s">
        <v>103</v>
      </c>
    </row>
    <row r="4" spans="1:4" ht="14">
      <c r="A4" s="7">
        <v>2</v>
      </c>
      <c r="B4" s="116">
        <v>16</v>
      </c>
      <c r="C4" s="116">
        <v>17</v>
      </c>
      <c r="D4" s="116" t="s">
        <v>103</v>
      </c>
    </row>
    <row r="5" spans="1:4" ht="14">
      <c r="A5" s="7">
        <v>3</v>
      </c>
      <c r="B5" s="116">
        <v>16</v>
      </c>
      <c r="C5" s="116">
        <v>18</v>
      </c>
      <c r="D5" s="116" t="s">
        <v>103</v>
      </c>
    </row>
    <row r="6" spans="1:4" ht="14">
      <c r="A6" s="7">
        <v>4</v>
      </c>
      <c r="B6" s="116">
        <v>16</v>
      </c>
      <c r="C6" s="116">
        <v>19</v>
      </c>
      <c r="D6" s="116" t="s">
        <v>103</v>
      </c>
    </row>
    <row r="7" spans="1:4" ht="14">
      <c r="A7" s="7">
        <v>5</v>
      </c>
      <c r="B7" s="116">
        <v>19</v>
      </c>
      <c r="C7" s="116">
        <v>20</v>
      </c>
      <c r="D7" s="116" t="s">
        <v>103</v>
      </c>
    </row>
    <row r="8" spans="1:4" ht="14">
      <c r="A8" s="7">
        <v>6</v>
      </c>
      <c r="B8" s="116">
        <v>19</v>
      </c>
      <c r="C8" s="116">
        <v>21</v>
      </c>
      <c r="D8" s="116" t="s">
        <v>103</v>
      </c>
    </row>
  </sheetData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 enableFormatConditionsCalculation="0"/>
  <dimension ref="A1:C6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3" x14ac:dyDescent="0"/>
  <cols>
    <col min="1" max="1" width="15" bestFit="1" customWidth="1"/>
    <col min="2" max="2" width="12.140625" bestFit="1" customWidth="1"/>
    <col min="3" max="3" width="59.5703125" bestFit="1" customWidth="1"/>
  </cols>
  <sheetData>
    <row r="1" spans="1:3" s="107" customFormat="1" ht="18" customHeight="1">
      <c r="A1" s="119" t="s">
        <v>252</v>
      </c>
      <c r="B1" s="119" t="s">
        <v>253</v>
      </c>
      <c r="C1" s="119" t="s">
        <v>254</v>
      </c>
    </row>
    <row r="2" spans="1:3" ht="22" customHeight="1">
      <c r="A2" s="106" t="s">
        <v>250</v>
      </c>
      <c r="B2" s="106" t="s">
        <v>248</v>
      </c>
      <c r="C2" s="106" t="s">
        <v>248</v>
      </c>
    </row>
    <row r="3" spans="1:3" ht="14">
      <c r="A3" s="120">
        <v>1</v>
      </c>
      <c r="B3" s="9" t="s">
        <v>110</v>
      </c>
      <c r="C3" s="9" t="s">
        <v>111</v>
      </c>
    </row>
    <row r="4" spans="1:3" ht="28">
      <c r="A4" s="120">
        <v>2</v>
      </c>
      <c r="B4" s="9" t="s">
        <v>112</v>
      </c>
      <c r="C4" s="9" t="s">
        <v>113</v>
      </c>
    </row>
    <row r="5" spans="1:3" ht="14">
      <c r="A5" s="120">
        <v>3</v>
      </c>
      <c r="B5" s="9" t="s">
        <v>114</v>
      </c>
      <c r="C5" s="9" t="s">
        <v>115</v>
      </c>
    </row>
    <row r="6" spans="1:3" ht="14">
      <c r="A6" s="120">
        <v>4</v>
      </c>
      <c r="B6" s="9" t="s">
        <v>116</v>
      </c>
      <c r="C6" s="9" t="s">
        <v>117</v>
      </c>
    </row>
  </sheetData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/>
  <dimension ref="A1:H2"/>
  <sheetViews>
    <sheetView workbookViewId="0">
      <selection activeCell="G18" sqref="G18"/>
    </sheetView>
  </sheetViews>
  <sheetFormatPr baseColWidth="10" defaultRowHeight="13" x14ac:dyDescent="0"/>
  <cols>
    <col min="1" max="2" width="11.42578125" bestFit="1" customWidth="1"/>
    <col min="3" max="3" width="18.42578125" bestFit="1" customWidth="1"/>
    <col min="4" max="4" width="12.140625" bestFit="1" customWidth="1"/>
    <col min="5" max="5" width="13.28515625" bestFit="1" customWidth="1"/>
    <col min="6" max="6" width="8.140625" bestFit="1" customWidth="1"/>
    <col min="7" max="7" width="9" bestFit="1" customWidth="1"/>
    <col min="8" max="8" width="12.140625" bestFit="1" customWidth="1"/>
  </cols>
  <sheetData>
    <row r="1" spans="1:8" s="126" customFormat="1" ht="20" customHeight="1">
      <c r="A1" s="127" t="s">
        <v>118</v>
      </c>
      <c r="B1" s="127" t="s">
        <v>119</v>
      </c>
      <c r="C1" s="127" t="s">
        <v>120</v>
      </c>
      <c r="D1" s="127" t="s">
        <v>121</v>
      </c>
      <c r="E1" s="127" t="s">
        <v>122</v>
      </c>
      <c r="F1" s="127" t="s">
        <v>123</v>
      </c>
      <c r="G1" s="127" t="s">
        <v>124</v>
      </c>
      <c r="H1" s="127" t="s">
        <v>125</v>
      </c>
    </row>
    <row r="2" spans="1:8" ht="35" customHeight="1">
      <c r="A2" s="106" t="s">
        <v>250</v>
      </c>
      <c r="B2" s="106" t="s">
        <v>247</v>
      </c>
      <c r="C2" s="106" t="s">
        <v>248</v>
      </c>
      <c r="D2" s="106" t="s">
        <v>248</v>
      </c>
      <c r="E2" s="106" t="s">
        <v>248</v>
      </c>
      <c r="F2" s="106" t="s">
        <v>270</v>
      </c>
      <c r="G2" s="106" t="s">
        <v>247</v>
      </c>
      <c r="H2" s="106" t="s">
        <v>248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 enableFormatConditionsCalculation="0"/>
  <dimension ref="A1:F15"/>
  <sheetViews>
    <sheetView workbookViewId="0">
      <selection activeCell="H8" sqref="H8"/>
    </sheetView>
  </sheetViews>
  <sheetFormatPr baseColWidth="10" defaultRowHeight="13" x14ac:dyDescent="0"/>
  <cols>
    <col min="1" max="1" width="14" bestFit="1" customWidth="1"/>
    <col min="2" max="2" width="13.7109375" customWidth="1"/>
    <col min="4" max="4" width="32" customWidth="1"/>
    <col min="5" max="5" width="17.42578125" customWidth="1"/>
    <col min="6" max="6" width="11.28515625" customWidth="1"/>
    <col min="7" max="7" width="12.28515625" bestFit="1" customWidth="1"/>
  </cols>
  <sheetData>
    <row r="1" spans="1:6" s="126" customFormat="1" ht="20" customHeight="1">
      <c r="A1" s="127" t="s">
        <v>126</v>
      </c>
      <c r="B1" s="127" t="s">
        <v>127</v>
      </c>
      <c r="C1" s="127" t="s">
        <v>128</v>
      </c>
      <c r="D1" s="127" t="s">
        <v>129</v>
      </c>
      <c r="E1" s="127" t="s">
        <v>130</v>
      </c>
      <c r="F1" s="127" t="s">
        <v>131</v>
      </c>
    </row>
    <row r="2" spans="1:6" ht="30" customHeight="1">
      <c r="A2" s="106" t="s">
        <v>250</v>
      </c>
      <c r="B2" s="106" t="s">
        <v>247</v>
      </c>
      <c r="C2" s="106" t="s">
        <v>247</v>
      </c>
      <c r="D2" s="106" t="s">
        <v>248</v>
      </c>
      <c r="E2" s="106" t="s">
        <v>248</v>
      </c>
      <c r="F2" s="123" t="s">
        <v>248</v>
      </c>
    </row>
    <row r="3" spans="1:6" ht="14" customHeight="1">
      <c r="A3" s="91">
        <v>1</v>
      </c>
      <c r="B3" s="91">
        <v>1</v>
      </c>
      <c r="C3" s="91">
        <v>20</v>
      </c>
      <c r="D3" t="s">
        <v>135</v>
      </c>
      <c r="F3" s="30">
        <v>43891</v>
      </c>
    </row>
    <row r="4" spans="1:6">
      <c r="A4" s="91">
        <v>2</v>
      </c>
      <c r="B4" s="91">
        <v>1</v>
      </c>
      <c r="C4" s="91">
        <v>20</v>
      </c>
      <c r="D4" t="s">
        <v>138</v>
      </c>
      <c r="F4" s="30">
        <v>43891</v>
      </c>
    </row>
    <row r="5" spans="1:6">
      <c r="A5" s="91">
        <v>3</v>
      </c>
      <c r="B5" s="91">
        <v>1</v>
      </c>
      <c r="C5" s="91">
        <v>20</v>
      </c>
      <c r="D5" t="s">
        <v>137</v>
      </c>
      <c r="F5" s="30">
        <v>43922</v>
      </c>
    </row>
    <row r="6" spans="1:6">
      <c r="A6" s="91">
        <v>4</v>
      </c>
      <c r="B6" s="91">
        <v>1</v>
      </c>
      <c r="C6" s="91">
        <v>20</v>
      </c>
      <c r="D6" t="s">
        <v>136</v>
      </c>
      <c r="F6" s="30">
        <v>43922</v>
      </c>
    </row>
    <row r="7" spans="1:6">
      <c r="A7" s="91">
        <v>5</v>
      </c>
      <c r="B7" s="91">
        <v>1</v>
      </c>
      <c r="C7" s="91">
        <v>20</v>
      </c>
      <c r="D7" t="s">
        <v>139</v>
      </c>
      <c r="F7" s="30">
        <v>43952</v>
      </c>
    </row>
    <row r="8" spans="1:6">
      <c r="A8" s="91">
        <v>6</v>
      </c>
      <c r="B8" s="91">
        <v>2</v>
      </c>
      <c r="C8" s="91">
        <v>20</v>
      </c>
      <c r="D8" t="s">
        <v>140</v>
      </c>
      <c r="F8" s="30">
        <v>44075</v>
      </c>
    </row>
    <row r="9" spans="1:6">
      <c r="A9" s="91">
        <v>7</v>
      </c>
      <c r="B9" s="91">
        <v>2</v>
      </c>
      <c r="C9" s="91">
        <v>20</v>
      </c>
      <c r="D9" t="s">
        <v>148</v>
      </c>
      <c r="F9" s="30">
        <v>44105</v>
      </c>
    </row>
    <row r="10" spans="1:6" ht="14">
      <c r="A10" s="111">
        <v>8</v>
      </c>
      <c r="B10" s="111"/>
      <c r="C10" s="124">
        <v>23</v>
      </c>
      <c r="D10" s="98" t="s">
        <v>229</v>
      </c>
      <c r="E10" s="96"/>
      <c r="F10" s="97">
        <v>43983</v>
      </c>
    </row>
    <row r="11" spans="1:6" ht="14">
      <c r="A11" s="111">
        <v>9</v>
      </c>
      <c r="B11" s="111"/>
      <c r="C11" s="124">
        <v>23</v>
      </c>
      <c r="D11" s="98" t="s">
        <v>230</v>
      </c>
      <c r="E11" s="96"/>
      <c r="F11" s="97">
        <v>44044</v>
      </c>
    </row>
    <row r="12" spans="1:6" ht="14">
      <c r="A12" s="111">
        <v>10</v>
      </c>
      <c r="B12" s="111"/>
      <c r="C12" s="124">
        <v>23</v>
      </c>
      <c r="D12" s="98" t="s">
        <v>231</v>
      </c>
      <c r="E12" s="96"/>
      <c r="F12" s="97">
        <v>44075</v>
      </c>
    </row>
    <row r="13" spans="1:6" ht="14">
      <c r="A13" s="111">
        <v>11</v>
      </c>
      <c r="B13" s="111"/>
      <c r="C13" s="125">
        <v>24</v>
      </c>
      <c r="D13" s="98" t="s">
        <v>232</v>
      </c>
      <c r="E13" s="96"/>
      <c r="F13" s="97">
        <v>43891</v>
      </c>
    </row>
    <row r="14" spans="1:6" ht="14">
      <c r="A14" s="111">
        <v>12</v>
      </c>
      <c r="B14" s="111"/>
      <c r="C14" s="125">
        <v>24</v>
      </c>
      <c r="D14" s="99" t="s">
        <v>233</v>
      </c>
      <c r="E14" s="81"/>
      <c r="F14" s="97">
        <v>43952</v>
      </c>
    </row>
    <row r="15" spans="1:6" ht="14">
      <c r="A15" s="111">
        <v>13</v>
      </c>
      <c r="B15" s="111"/>
      <c r="C15" s="125">
        <v>24</v>
      </c>
      <c r="D15" s="100" t="s">
        <v>139</v>
      </c>
      <c r="E15" s="81"/>
      <c r="F15" s="97">
        <v>44013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 enableFormatConditionsCalculation="0"/>
  <dimension ref="A2:J32"/>
  <sheetViews>
    <sheetView workbookViewId="0">
      <selection activeCell="G16" sqref="G16"/>
    </sheetView>
  </sheetViews>
  <sheetFormatPr baseColWidth="10" defaultRowHeight="13" x14ac:dyDescent="0"/>
  <cols>
    <col min="1" max="1" width="22" bestFit="1" customWidth="1"/>
    <col min="2" max="2" width="17.28515625" bestFit="1" customWidth="1"/>
    <col min="3" max="3" width="13.85546875" bestFit="1" customWidth="1"/>
    <col min="4" max="4" width="34.85546875" style="88" bestFit="1" customWidth="1"/>
    <col min="5" max="5" width="17" customWidth="1"/>
    <col min="6" max="6" width="10.85546875" bestFit="1" customWidth="1"/>
    <col min="7" max="7" width="16.85546875" style="91" bestFit="1" customWidth="1"/>
    <col min="8" max="9" width="20.42578125" customWidth="1"/>
    <col min="10" max="10" width="20.7109375" bestFit="1" customWidth="1"/>
  </cols>
  <sheetData>
    <row r="2" spans="1:10">
      <c r="A2" s="101" t="s">
        <v>143</v>
      </c>
      <c r="B2" s="101" t="s">
        <v>144</v>
      </c>
      <c r="C2" s="101" t="s">
        <v>145</v>
      </c>
      <c r="D2" s="102" t="s">
        <v>176</v>
      </c>
      <c r="E2" s="101" t="s">
        <v>177</v>
      </c>
      <c r="F2" s="101" t="s">
        <v>146</v>
      </c>
      <c r="G2" s="122" t="s">
        <v>330</v>
      </c>
      <c r="H2" s="101" t="s">
        <v>147</v>
      </c>
      <c r="I2" s="101" t="s">
        <v>329</v>
      </c>
      <c r="J2" s="101" t="s">
        <v>178</v>
      </c>
    </row>
    <row r="3" spans="1:10" s="103" customFormat="1" ht="30" customHeight="1">
      <c r="A3" s="104" t="s">
        <v>246</v>
      </c>
      <c r="B3" s="104" t="s">
        <v>247</v>
      </c>
      <c r="C3" s="104" t="s">
        <v>247</v>
      </c>
      <c r="D3" s="105" t="s">
        <v>248</v>
      </c>
      <c r="E3" s="104" t="s">
        <v>249</v>
      </c>
      <c r="F3" s="105" t="s">
        <v>248</v>
      </c>
      <c r="G3" s="135" t="s">
        <v>248</v>
      </c>
      <c r="H3" s="105" t="s">
        <v>248</v>
      </c>
      <c r="I3" s="105" t="s">
        <v>248</v>
      </c>
      <c r="J3" s="105" t="s">
        <v>248</v>
      </c>
    </row>
    <row r="4" spans="1:10">
      <c r="A4" s="58">
        <v>1</v>
      </c>
      <c r="B4" s="58">
        <v>1</v>
      </c>
      <c r="F4" t="s">
        <v>149</v>
      </c>
      <c r="H4" t="s">
        <v>150</v>
      </c>
      <c r="J4" t="s">
        <v>163</v>
      </c>
    </row>
    <row r="5" spans="1:10">
      <c r="A5" s="58">
        <v>2</v>
      </c>
      <c r="B5" s="58">
        <v>2</v>
      </c>
      <c r="F5" t="s">
        <v>149</v>
      </c>
      <c r="H5" t="s">
        <v>150</v>
      </c>
      <c r="J5" t="s">
        <v>163</v>
      </c>
    </row>
    <row r="6" spans="1:10">
      <c r="A6">
        <v>3</v>
      </c>
      <c r="B6">
        <v>2</v>
      </c>
      <c r="F6" t="s">
        <v>149</v>
      </c>
      <c r="H6" t="s">
        <v>151</v>
      </c>
      <c r="J6" t="s">
        <v>164</v>
      </c>
    </row>
    <row r="7" spans="1:10">
      <c r="A7">
        <v>4</v>
      </c>
      <c r="B7">
        <v>3</v>
      </c>
      <c r="F7" t="s">
        <v>149</v>
      </c>
      <c r="H7" t="s">
        <v>152</v>
      </c>
      <c r="J7" t="s">
        <v>164</v>
      </c>
    </row>
    <row r="8" spans="1:10">
      <c r="A8">
        <v>5</v>
      </c>
      <c r="B8">
        <v>3</v>
      </c>
      <c r="F8" t="s">
        <v>149</v>
      </c>
      <c r="H8" t="s">
        <v>153</v>
      </c>
      <c r="J8" t="s">
        <v>164</v>
      </c>
    </row>
    <row r="9" spans="1:10">
      <c r="A9">
        <v>6</v>
      </c>
      <c r="B9">
        <v>4</v>
      </c>
      <c r="F9" t="s">
        <v>149</v>
      </c>
      <c r="H9" t="s">
        <v>154</v>
      </c>
      <c r="J9" t="s">
        <v>164</v>
      </c>
    </row>
    <row r="10" spans="1:10">
      <c r="A10">
        <v>7</v>
      </c>
      <c r="B10">
        <v>4</v>
      </c>
      <c r="F10" t="s">
        <v>149</v>
      </c>
      <c r="H10" t="s">
        <v>155</v>
      </c>
      <c r="J10" t="s">
        <v>164</v>
      </c>
    </row>
    <row r="11" spans="1:10">
      <c r="A11">
        <v>8</v>
      </c>
      <c r="B11">
        <v>5</v>
      </c>
      <c r="F11" t="s">
        <v>149</v>
      </c>
      <c r="H11" t="s">
        <v>156</v>
      </c>
      <c r="J11" t="s">
        <v>163</v>
      </c>
    </row>
    <row r="12" spans="1:10">
      <c r="A12">
        <v>9</v>
      </c>
      <c r="B12">
        <v>5</v>
      </c>
      <c r="F12" t="s">
        <v>149</v>
      </c>
      <c r="H12" t="s">
        <v>157</v>
      </c>
      <c r="J12" t="s">
        <v>163</v>
      </c>
    </row>
    <row r="13" spans="1:10">
      <c r="A13">
        <v>10</v>
      </c>
      <c r="B13">
        <v>6</v>
      </c>
      <c r="F13" t="s">
        <v>149</v>
      </c>
      <c r="H13" t="s">
        <v>158</v>
      </c>
      <c r="J13" t="s">
        <v>163</v>
      </c>
    </row>
    <row r="14" spans="1:10">
      <c r="A14">
        <v>11</v>
      </c>
      <c r="B14">
        <v>6</v>
      </c>
      <c r="F14" t="s">
        <v>149</v>
      </c>
      <c r="H14" t="s">
        <v>159</v>
      </c>
      <c r="J14" t="s">
        <v>163</v>
      </c>
    </row>
    <row r="15" spans="1:10" ht="14">
      <c r="A15" s="81">
        <v>12</v>
      </c>
      <c r="B15" s="81">
        <v>8</v>
      </c>
      <c r="C15" s="81"/>
      <c r="D15" s="98" t="s">
        <v>234</v>
      </c>
      <c r="E15" s="98"/>
      <c r="F15" s="81" t="s">
        <v>149</v>
      </c>
      <c r="G15" s="136">
        <v>43983</v>
      </c>
      <c r="H15" s="81" t="s">
        <v>240</v>
      </c>
      <c r="I15" s="81"/>
      <c r="J15" t="s">
        <v>164</v>
      </c>
    </row>
    <row r="16" spans="1:10" ht="14">
      <c r="A16" s="81">
        <v>13</v>
      </c>
      <c r="B16" s="81">
        <v>9</v>
      </c>
      <c r="C16" s="81"/>
      <c r="D16" s="98" t="s">
        <v>235</v>
      </c>
      <c r="E16" s="98"/>
      <c r="F16" s="81" t="s">
        <v>149</v>
      </c>
      <c r="G16" s="136">
        <v>44044</v>
      </c>
      <c r="H16" s="81" t="s">
        <v>241</v>
      </c>
      <c r="I16" s="81"/>
      <c r="J16" t="s">
        <v>164</v>
      </c>
    </row>
    <row r="17" spans="1:10" ht="14">
      <c r="A17" s="81">
        <v>14</v>
      </c>
      <c r="B17" s="81">
        <v>10</v>
      </c>
      <c r="C17" s="81"/>
      <c r="D17" s="98" t="s">
        <v>236</v>
      </c>
      <c r="E17" s="98"/>
      <c r="F17" s="81" t="s">
        <v>149</v>
      </c>
      <c r="G17" s="136">
        <v>44075</v>
      </c>
      <c r="H17" s="81" t="s">
        <v>242</v>
      </c>
      <c r="I17" s="81"/>
      <c r="J17" t="s">
        <v>164</v>
      </c>
    </row>
    <row r="18" spans="1:10" ht="14">
      <c r="A18" s="81">
        <v>15</v>
      </c>
      <c r="B18" s="81">
        <v>11</v>
      </c>
      <c r="C18" s="81"/>
      <c r="D18" s="100" t="s">
        <v>237</v>
      </c>
      <c r="E18" s="98"/>
      <c r="F18" s="81" t="s">
        <v>149</v>
      </c>
      <c r="G18" s="136">
        <v>43891</v>
      </c>
      <c r="H18" s="81" t="s">
        <v>243</v>
      </c>
      <c r="I18" s="81"/>
      <c r="J18" t="s">
        <v>164</v>
      </c>
    </row>
    <row r="19" spans="1:10" ht="14">
      <c r="A19" s="81">
        <v>16</v>
      </c>
      <c r="B19" s="81">
        <v>12</v>
      </c>
      <c r="C19" s="81"/>
      <c r="D19" s="100" t="s">
        <v>238</v>
      </c>
      <c r="E19" s="99"/>
      <c r="F19" s="81" t="s">
        <v>149</v>
      </c>
      <c r="G19" s="136">
        <v>43952</v>
      </c>
      <c r="H19" s="81" t="s">
        <v>244</v>
      </c>
      <c r="I19" s="81"/>
      <c r="J19" t="s">
        <v>164</v>
      </c>
    </row>
    <row r="20" spans="1:10" ht="14">
      <c r="A20" s="81">
        <v>17</v>
      </c>
      <c r="B20" s="81">
        <v>13</v>
      </c>
      <c r="C20" s="81"/>
      <c r="D20" s="100" t="s">
        <v>239</v>
      </c>
      <c r="E20" s="100"/>
      <c r="F20" s="81" t="s">
        <v>149</v>
      </c>
      <c r="G20" s="136">
        <v>44013</v>
      </c>
      <c r="H20" s="81" t="s">
        <v>245</v>
      </c>
      <c r="I20" s="81"/>
      <c r="J20" t="s">
        <v>164</v>
      </c>
    </row>
    <row r="21" spans="1:10">
      <c r="D21"/>
    </row>
    <row r="22" spans="1:10">
      <c r="D22"/>
    </row>
    <row r="23" spans="1:10">
      <c r="D23"/>
    </row>
    <row r="24" spans="1:10">
      <c r="D24"/>
    </row>
    <row r="25" spans="1:10">
      <c r="D25"/>
    </row>
    <row r="26" spans="1:10">
      <c r="D26"/>
    </row>
    <row r="27" spans="1:10">
      <c r="D27"/>
    </row>
    <row r="28" spans="1:10">
      <c r="D28"/>
    </row>
    <row r="29" spans="1:10">
      <c r="D29"/>
    </row>
    <row r="30" spans="1:10">
      <c r="D30"/>
    </row>
    <row r="31" spans="1:10">
      <c r="D31"/>
    </row>
    <row r="32" spans="1:10">
      <c r="D32"/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 enableFormatConditionsCalculation="0"/>
  <dimension ref="A1:E9"/>
  <sheetViews>
    <sheetView workbookViewId="0">
      <selection activeCell="P33" sqref="P33"/>
    </sheetView>
  </sheetViews>
  <sheetFormatPr baseColWidth="10" defaultRowHeight="13" x14ac:dyDescent="0"/>
  <cols>
    <col min="1" max="1" width="13" bestFit="1" customWidth="1"/>
    <col min="2" max="2" width="18.28515625" bestFit="1" customWidth="1"/>
    <col min="3" max="3" width="14.5703125" bestFit="1" customWidth="1"/>
    <col min="4" max="4" width="18.28515625" bestFit="1" customWidth="1"/>
    <col min="5" max="5" width="17.5703125" bestFit="1" customWidth="1"/>
  </cols>
  <sheetData>
    <row r="1" spans="1:5" s="103" customFormat="1" ht="22" customHeight="1">
      <c r="A1" s="128" t="s">
        <v>173</v>
      </c>
      <c r="B1" s="128" t="s">
        <v>179</v>
      </c>
      <c r="C1" s="128" t="s">
        <v>174</v>
      </c>
      <c r="D1" s="128" t="s">
        <v>171</v>
      </c>
      <c r="E1" s="128" t="s">
        <v>175</v>
      </c>
    </row>
    <row r="2" spans="1:5" ht="22" customHeight="1">
      <c r="A2" s="106" t="s">
        <v>250</v>
      </c>
      <c r="B2" s="106" t="s">
        <v>247</v>
      </c>
      <c r="C2" s="106" t="s">
        <v>247</v>
      </c>
      <c r="D2" s="106" t="s">
        <v>271</v>
      </c>
      <c r="E2" s="106" t="s">
        <v>270</v>
      </c>
    </row>
    <row r="3" spans="1:5">
      <c r="A3">
        <v>1</v>
      </c>
      <c r="B3" s="58">
        <v>1</v>
      </c>
      <c r="D3" s="74">
        <v>44192</v>
      </c>
      <c r="E3" s="75">
        <v>0.75</v>
      </c>
    </row>
    <row r="4" spans="1:5">
      <c r="A4">
        <v>2</v>
      </c>
      <c r="B4" s="58">
        <v>2</v>
      </c>
      <c r="D4" s="74">
        <v>44192</v>
      </c>
      <c r="E4" s="75">
        <v>0.8</v>
      </c>
    </row>
    <row r="5" spans="1:5">
      <c r="A5">
        <v>3</v>
      </c>
      <c r="B5">
        <v>3</v>
      </c>
      <c r="D5" s="74">
        <v>43861</v>
      </c>
      <c r="E5">
        <v>12</v>
      </c>
    </row>
    <row r="6" spans="1:5">
      <c r="A6">
        <v>4</v>
      </c>
      <c r="B6">
        <v>4</v>
      </c>
      <c r="D6" s="74">
        <v>43861</v>
      </c>
      <c r="E6">
        <v>24</v>
      </c>
    </row>
    <row r="7" spans="1:5">
      <c r="A7">
        <v>5</v>
      </c>
      <c r="B7">
        <v>5</v>
      </c>
      <c r="D7" s="74">
        <v>43861</v>
      </c>
      <c r="E7" s="75">
        <v>0.8</v>
      </c>
    </row>
    <row r="8" spans="1:5">
      <c r="A8">
        <v>6</v>
      </c>
      <c r="B8">
        <v>6</v>
      </c>
      <c r="D8" s="74">
        <v>43861</v>
      </c>
      <c r="E8" s="75">
        <v>0.7</v>
      </c>
    </row>
    <row r="9" spans="1:5">
      <c r="A9">
        <v>7</v>
      </c>
      <c r="B9">
        <v>7</v>
      </c>
      <c r="D9" s="74">
        <v>43861</v>
      </c>
      <c r="E9">
        <v>9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 enableFormatConditionsCalculation="0"/>
  <dimension ref="A1:S31"/>
  <sheetViews>
    <sheetView workbookViewId="0">
      <pane ySplit="2" topLeftCell="A17" activePane="bottomLeft" state="frozen"/>
      <selection activeCell="B1" sqref="B1"/>
      <selection pane="bottomLeft" activeCell="D31" sqref="D31:E31"/>
    </sheetView>
  </sheetViews>
  <sheetFormatPr baseColWidth="10" defaultRowHeight="13" x14ac:dyDescent="0"/>
  <cols>
    <col min="1" max="1" width="5.42578125" style="21" customWidth="1"/>
    <col min="2" max="2" width="7" style="21" customWidth="1"/>
    <col min="3" max="3" width="12" style="11" customWidth="1"/>
    <col min="4" max="4" width="6.42578125" style="21" customWidth="1"/>
    <col min="5" max="5" width="34.42578125" style="11" customWidth="1"/>
    <col min="6" max="6" width="64.140625" style="11" customWidth="1"/>
    <col min="7" max="7" width="6" style="11" customWidth="1"/>
    <col min="8" max="8" width="20.5703125" style="11" customWidth="1"/>
    <col min="9" max="9" width="6.5703125" style="11" customWidth="1"/>
    <col min="10" max="10" width="15.140625" style="11" customWidth="1"/>
    <col min="11" max="11" width="6.7109375" style="11" bestFit="1" customWidth="1"/>
    <col min="12" max="12" width="14.28515625" style="11" customWidth="1"/>
    <col min="13" max="13" width="21.42578125" style="11" customWidth="1"/>
    <col min="14" max="14" width="9" style="32" customWidth="1"/>
    <col min="15" max="15" width="17.5703125" style="11" bestFit="1" customWidth="1"/>
    <col min="16" max="16" width="9.140625" style="11" bestFit="1" customWidth="1"/>
    <col min="17" max="17" width="6.28515625" style="11" bestFit="1" customWidth="1"/>
    <col min="18" max="18" width="16.140625" style="21" customWidth="1"/>
    <col min="19" max="19" width="10.7109375" style="21"/>
    <col min="20" max="16384" width="10.7109375" style="11"/>
  </cols>
  <sheetData>
    <row r="1" spans="1:19" ht="26">
      <c r="A1" s="25" t="s">
        <v>134</v>
      </c>
      <c r="B1" s="26"/>
      <c r="C1" s="26"/>
      <c r="D1" s="23" t="s">
        <v>133</v>
      </c>
      <c r="E1" s="24"/>
      <c r="F1" s="24"/>
      <c r="G1" s="19" t="s">
        <v>132</v>
      </c>
      <c r="H1" s="20"/>
      <c r="I1" s="20"/>
      <c r="J1" s="20"/>
      <c r="K1" s="20"/>
      <c r="L1" s="20"/>
      <c r="M1" s="57" t="s">
        <v>141</v>
      </c>
      <c r="N1" s="33"/>
      <c r="O1" s="60" t="s">
        <v>160</v>
      </c>
      <c r="P1" s="60"/>
      <c r="Q1" s="61"/>
      <c r="R1" s="68" t="s">
        <v>162</v>
      </c>
      <c r="S1" s="67"/>
    </row>
    <row r="2" spans="1:19" ht="42">
      <c r="A2" s="10" t="s">
        <v>0</v>
      </c>
      <c r="B2" s="10" t="s">
        <v>5</v>
      </c>
      <c r="C2" s="10" t="s">
        <v>3</v>
      </c>
      <c r="D2" s="10" t="s">
        <v>48</v>
      </c>
      <c r="E2" s="10" t="s">
        <v>49</v>
      </c>
      <c r="F2" s="27" t="s">
        <v>50</v>
      </c>
      <c r="G2" s="28" t="s">
        <v>165</v>
      </c>
      <c r="H2" s="29" t="s">
        <v>166</v>
      </c>
      <c r="I2" s="28" t="s">
        <v>167</v>
      </c>
      <c r="J2" s="29" t="s">
        <v>166</v>
      </c>
      <c r="K2" s="28" t="s">
        <v>168</v>
      </c>
      <c r="L2" s="29" t="s">
        <v>166</v>
      </c>
      <c r="M2" s="28" t="s">
        <v>129</v>
      </c>
      <c r="N2" s="29" t="s">
        <v>142</v>
      </c>
      <c r="O2" s="28" t="s">
        <v>169</v>
      </c>
      <c r="P2" s="65" t="s">
        <v>170</v>
      </c>
      <c r="Q2" s="29" t="s">
        <v>161</v>
      </c>
      <c r="R2" s="28" t="s">
        <v>171</v>
      </c>
      <c r="S2" s="65" t="s">
        <v>172</v>
      </c>
    </row>
    <row r="3" spans="1:19" ht="28">
      <c r="A3" s="22">
        <v>1</v>
      </c>
      <c r="B3" s="22" t="s">
        <v>9</v>
      </c>
      <c r="C3" s="12" t="s">
        <v>7</v>
      </c>
      <c r="D3" s="22" t="s">
        <v>9</v>
      </c>
      <c r="E3" s="12" t="s">
        <v>51</v>
      </c>
      <c r="F3" s="12" t="s">
        <v>52</v>
      </c>
      <c r="G3" s="14"/>
      <c r="H3" s="14"/>
      <c r="I3" s="17"/>
      <c r="J3" s="17"/>
      <c r="K3" s="18"/>
      <c r="L3" s="18"/>
      <c r="M3" s="34"/>
      <c r="N3" s="35"/>
      <c r="O3" s="62"/>
      <c r="P3" s="62"/>
      <c r="Q3" s="63"/>
      <c r="R3" s="69"/>
      <c r="S3" s="69"/>
    </row>
    <row r="4" spans="1:19" ht="42">
      <c r="D4" s="22" t="s">
        <v>25</v>
      </c>
      <c r="E4" s="12" t="s">
        <v>53</v>
      </c>
      <c r="F4" s="12" t="s">
        <v>54</v>
      </c>
      <c r="G4" s="14"/>
      <c r="H4" s="14"/>
      <c r="I4" s="17"/>
      <c r="J4" s="17"/>
      <c r="K4" s="18"/>
      <c r="L4" s="18"/>
      <c r="M4" s="34"/>
      <c r="N4" s="35"/>
      <c r="O4" s="62"/>
      <c r="P4" s="62"/>
      <c r="Q4" s="63"/>
      <c r="R4" s="69"/>
      <c r="S4" s="69"/>
    </row>
    <row r="5" spans="1:19" ht="28">
      <c r="D5" s="22" t="s">
        <v>27</v>
      </c>
      <c r="E5" s="12" t="s">
        <v>55</v>
      </c>
      <c r="F5" s="12" t="s">
        <v>56</v>
      </c>
      <c r="G5" s="14"/>
      <c r="H5" s="14"/>
      <c r="I5" s="17"/>
      <c r="J5" s="17"/>
      <c r="K5" s="18"/>
      <c r="L5" s="18"/>
      <c r="M5" s="34"/>
      <c r="N5" s="35"/>
      <c r="O5" s="62"/>
      <c r="P5" s="62"/>
      <c r="Q5" s="63"/>
      <c r="R5" s="69"/>
      <c r="S5" s="69"/>
    </row>
    <row r="6" spans="1:19" ht="42">
      <c r="D6" s="22" t="s">
        <v>29</v>
      </c>
      <c r="E6" s="12" t="s">
        <v>57</v>
      </c>
      <c r="F6" s="12" t="s">
        <v>58</v>
      </c>
      <c r="G6" s="14"/>
      <c r="H6" s="14"/>
      <c r="I6" s="17"/>
      <c r="J6" s="17"/>
      <c r="K6" s="18"/>
      <c r="L6" s="18"/>
      <c r="M6" s="34"/>
      <c r="N6" s="35"/>
      <c r="O6" s="62"/>
      <c r="P6" s="62"/>
      <c r="Q6" s="63"/>
      <c r="R6" s="69"/>
      <c r="S6" s="69"/>
    </row>
    <row r="7" spans="1:19" ht="42">
      <c r="D7" s="22" t="s">
        <v>31</v>
      </c>
      <c r="E7" s="12" t="s">
        <v>59</v>
      </c>
      <c r="F7" s="12" t="s">
        <v>60</v>
      </c>
      <c r="G7" s="14"/>
      <c r="H7" s="14"/>
      <c r="I7" s="17"/>
      <c r="J7" s="17"/>
      <c r="K7" s="18"/>
      <c r="L7" s="18"/>
      <c r="M7" s="34"/>
      <c r="N7" s="35"/>
      <c r="O7" s="62"/>
      <c r="P7" s="62"/>
      <c r="Q7" s="63"/>
      <c r="R7" s="69"/>
      <c r="S7" s="69"/>
    </row>
    <row r="8" spans="1:19" ht="42">
      <c r="D8" s="22" t="s">
        <v>61</v>
      </c>
      <c r="E8" s="12" t="s">
        <v>62</v>
      </c>
      <c r="F8" s="12" t="s">
        <v>63</v>
      </c>
      <c r="G8" s="14"/>
      <c r="H8" s="14"/>
      <c r="I8" s="17"/>
      <c r="J8" s="17"/>
      <c r="K8" s="18"/>
      <c r="L8" s="18"/>
      <c r="M8" s="34"/>
      <c r="N8" s="35"/>
      <c r="O8" s="62"/>
      <c r="P8" s="62"/>
      <c r="Q8" s="63"/>
      <c r="R8" s="69"/>
      <c r="S8" s="69"/>
    </row>
    <row r="9" spans="1:19" ht="42">
      <c r="D9" s="22" t="s">
        <v>64</v>
      </c>
      <c r="E9" s="12" t="s">
        <v>65</v>
      </c>
      <c r="F9" s="12" t="s">
        <v>66</v>
      </c>
      <c r="G9" s="14"/>
      <c r="H9" s="14"/>
      <c r="I9" s="17"/>
      <c r="J9" s="17"/>
      <c r="K9" s="18"/>
      <c r="L9" s="18"/>
      <c r="M9" s="34"/>
      <c r="N9" s="35"/>
      <c r="O9" s="62"/>
      <c r="P9" s="62"/>
      <c r="Q9" s="63"/>
      <c r="R9" s="69"/>
      <c r="S9" s="69"/>
    </row>
    <row r="10" spans="1:19" ht="42">
      <c r="D10" s="22" t="s">
        <v>15</v>
      </c>
      <c r="E10" s="12" t="s">
        <v>67</v>
      </c>
      <c r="F10" s="12" t="s">
        <v>68</v>
      </c>
      <c r="G10" s="38" t="s">
        <v>86</v>
      </c>
      <c r="H10" s="38" t="s">
        <v>87</v>
      </c>
      <c r="I10" s="39" t="s">
        <v>89</v>
      </c>
      <c r="J10" s="39" t="s">
        <v>90</v>
      </c>
      <c r="K10" s="40" t="s">
        <v>95</v>
      </c>
      <c r="L10" s="40" t="s">
        <v>96</v>
      </c>
      <c r="M10" s="34" t="s">
        <v>135</v>
      </c>
      <c r="N10" s="35">
        <v>43891</v>
      </c>
      <c r="O10" s="62" t="s">
        <v>150</v>
      </c>
      <c r="P10" s="62" t="s">
        <v>163</v>
      </c>
      <c r="Q10" s="66">
        <f>+S10</f>
        <v>0.75</v>
      </c>
      <c r="R10" s="70">
        <v>44192</v>
      </c>
      <c r="S10" s="71">
        <v>0.75</v>
      </c>
    </row>
    <row r="11" spans="1:19" ht="17" customHeight="1">
      <c r="D11" s="22"/>
      <c r="E11" s="12"/>
      <c r="F11" s="36"/>
      <c r="G11" s="45"/>
      <c r="H11" s="46"/>
      <c r="I11" s="47"/>
      <c r="J11" s="47"/>
      <c r="K11" s="48"/>
      <c r="L11" s="49"/>
      <c r="M11" s="37" t="s">
        <v>138</v>
      </c>
      <c r="N11" s="35">
        <v>43891</v>
      </c>
      <c r="O11" s="64" t="s">
        <v>150</v>
      </c>
      <c r="P11" s="64" t="s">
        <v>163</v>
      </c>
      <c r="Q11" s="63"/>
      <c r="R11" s="72">
        <v>44192</v>
      </c>
      <c r="S11" s="71">
        <v>0.8</v>
      </c>
    </row>
    <row r="12" spans="1:19" ht="17" customHeight="1">
      <c r="D12" s="22"/>
      <c r="E12" s="12"/>
      <c r="F12" s="36"/>
      <c r="G12" s="50"/>
      <c r="H12" s="15"/>
      <c r="I12" s="31"/>
      <c r="J12" s="31"/>
      <c r="K12" s="44"/>
      <c r="L12" s="51"/>
      <c r="M12" s="37"/>
      <c r="N12" s="35"/>
      <c r="O12" s="64" t="s">
        <v>151</v>
      </c>
      <c r="P12" s="64" t="s">
        <v>164</v>
      </c>
      <c r="Q12" s="63"/>
      <c r="R12" s="72">
        <v>43861</v>
      </c>
      <c r="S12" s="73">
        <v>12</v>
      </c>
    </row>
    <row r="13" spans="1:19" ht="17" customHeight="1">
      <c r="D13" s="22"/>
      <c r="E13" s="12"/>
      <c r="F13" s="36"/>
      <c r="G13" s="50"/>
      <c r="H13" s="15"/>
      <c r="I13" s="31"/>
      <c r="J13" s="31"/>
      <c r="K13" s="44"/>
      <c r="L13" s="51"/>
      <c r="M13" s="37" t="s">
        <v>137</v>
      </c>
      <c r="N13" s="35">
        <v>43922</v>
      </c>
      <c r="O13" s="64" t="s">
        <v>152</v>
      </c>
      <c r="P13" s="64" t="s">
        <v>164</v>
      </c>
      <c r="Q13" s="63"/>
      <c r="R13" s="72">
        <v>43861</v>
      </c>
      <c r="S13" s="73">
        <v>24</v>
      </c>
    </row>
    <row r="14" spans="1:19" ht="17" customHeight="1">
      <c r="D14" s="59"/>
      <c r="E14" s="13"/>
      <c r="F14" s="13"/>
      <c r="G14" s="50"/>
      <c r="H14" s="15"/>
      <c r="I14" s="31"/>
      <c r="J14" s="31"/>
      <c r="K14" s="44"/>
      <c r="L14" s="51"/>
      <c r="M14" s="37"/>
      <c r="N14" s="35"/>
      <c r="O14" s="64" t="s">
        <v>153</v>
      </c>
      <c r="P14" s="64" t="s">
        <v>164</v>
      </c>
      <c r="Q14" s="63"/>
      <c r="R14" s="72">
        <v>43861</v>
      </c>
      <c r="S14" s="71">
        <f>24/30</f>
        <v>0.8</v>
      </c>
    </row>
    <row r="15" spans="1:19" ht="17" customHeight="1">
      <c r="G15" s="50"/>
      <c r="H15" s="15"/>
      <c r="I15" s="31"/>
      <c r="J15" s="31"/>
      <c r="K15" s="44"/>
      <c r="L15" s="51"/>
      <c r="M15" s="37" t="s">
        <v>136</v>
      </c>
      <c r="N15" s="35">
        <v>43922</v>
      </c>
      <c r="O15" s="64" t="s">
        <v>154</v>
      </c>
      <c r="P15" s="64" t="s">
        <v>164</v>
      </c>
      <c r="Q15" s="63"/>
      <c r="R15" s="72">
        <v>43861</v>
      </c>
      <c r="S15" s="71">
        <v>0.7</v>
      </c>
    </row>
    <row r="16" spans="1:19" ht="17" customHeight="1">
      <c r="G16" s="50"/>
      <c r="H16" s="15"/>
      <c r="I16" s="31"/>
      <c r="J16" s="31"/>
      <c r="K16" s="44"/>
      <c r="L16" s="51"/>
      <c r="M16" s="37"/>
      <c r="N16" s="35"/>
      <c r="O16" s="64" t="s">
        <v>155</v>
      </c>
      <c r="P16" s="64" t="s">
        <v>164</v>
      </c>
      <c r="Q16" s="63"/>
      <c r="R16" s="72">
        <v>43861</v>
      </c>
      <c r="S16" s="73">
        <v>9</v>
      </c>
    </row>
    <row r="17" spans="1:19" ht="17" customHeight="1">
      <c r="G17" s="50"/>
      <c r="H17" s="15"/>
      <c r="I17" s="31"/>
      <c r="J17" s="31"/>
      <c r="K17" s="44"/>
      <c r="L17" s="51"/>
      <c r="M17" s="37" t="s">
        <v>139</v>
      </c>
      <c r="N17" s="35">
        <v>43952</v>
      </c>
      <c r="O17" s="64" t="s">
        <v>156</v>
      </c>
      <c r="P17" s="64" t="s">
        <v>163</v>
      </c>
      <c r="Q17" s="63"/>
      <c r="R17" s="72"/>
      <c r="S17" s="73"/>
    </row>
    <row r="18" spans="1:19" ht="17" customHeight="1">
      <c r="G18" s="50"/>
      <c r="H18" s="15"/>
      <c r="I18" s="31"/>
      <c r="J18" s="31"/>
      <c r="K18" s="44"/>
      <c r="L18" s="51"/>
      <c r="M18" s="37"/>
      <c r="N18" s="35"/>
      <c r="O18" s="64" t="s">
        <v>157</v>
      </c>
      <c r="P18" s="64" t="s">
        <v>163</v>
      </c>
      <c r="Q18" s="63"/>
      <c r="R18" s="72"/>
      <c r="S18" s="73"/>
    </row>
    <row r="19" spans="1:19" ht="17" customHeight="1">
      <c r="G19" s="52"/>
      <c r="H19" s="53"/>
      <c r="I19" s="54"/>
      <c r="J19" s="54"/>
      <c r="K19" s="55"/>
      <c r="L19" s="56"/>
      <c r="M19" s="37" t="s">
        <v>140</v>
      </c>
      <c r="N19" s="35">
        <v>44075</v>
      </c>
      <c r="O19" s="64" t="s">
        <v>158</v>
      </c>
      <c r="P19" s="64" t="s">
        <v>163</v>
      </c>
      <c r="Q19" s="63"/>
      <c r="R19" s="72"/>
      <c r="S19" s="73"/>
    </row>
    <row r="20" spans="1:19" ht="17" customHeight="1">
      <c r="G20" s="14"/>
      <c r="H20" s="14"/>
      <c r="I20" s="17"/>
      <c r="J20" s="17"/>
      <c r="K20" s="18"/>
      <c r="L20" s="18"/>
      <c r="M20" s="37"/>
      <c r="N20" s="35"/>
      <c r="O20" s="64" t="s">
        <v>159</v>
      </c>
      <c r="P20" s="64" t="s">
        <v>163</v>
      </c>
      <c r="Q20" s="63"/>
      <c r="R20" s="72"/>
      <c r="S20" s="73"/>
    </row>
    <row r="21" spans="1:19" ht="17" customHeight="1">
      <c r="G21" s="41"/>
      <c r="H21" s="41"/>
      <c r="I21" s="42"/>
      <c r="J21" s="42"/>
      <c r="K21" s="43" t="s">
        <v>97</v>
      </c>
      <c r="L21" s="43" t="s">
        <v>98</v>
      </c>
      <c r="M21" s="34"/>
      <c r="N21" s="35"/>
      <c r="O21" s="62"/>
      <c r="P21" s="62"/>
      <c r="Q21" s="63"/>
      <c r="R21" s="69"/>
      <c r="S21" s="69"/>
    </row>
    <row r="22" spans="1:19" ht="14">
      <c r="G22" s="14"/>
      <c r="H22" s="14"/>
      <c r="I22" s="17" t="s">
        <v>91</v>
      </c>
      <c r="J22" s="17" t="s">
        <v>92</v>
      </c>
      <c r="K22" s="18"/>
      <c r="L22" s="18"/>
      <c r="M22" s="34"/>
      <c r="N22" s="35"/>
      <c r="O22" s="62"/>
      <c r="P22" s="62"/>
      <c r="Q22" s="63"/>
      <c r="R22" s="69"/>
      <c r="S22" s="69"/>
    </row>
    <row r="23" spans="1:19" ht="14">
      <c r="G23" s="14"/>
      <c r="H23" s="14"/>
      <c r="I23" s="17" t="s">
        <v>93</v>
      </c>
      <c r="J23" s="17" t="s">
        <v>94</v>
      </c>
      <c r="K23" s="18"/>
      <c r="L23" s="18"/>
      <c r="M23" s="34"/>
      <c r="N23" s="35"/>
      <c r="O23" s="62"/>
      <c r="P23" s="62"/>
      <c r="Q23" s="63"/>
      <c r="R23" s="69"/>
      <c r="S23" s="69"/>
    </row>
    <row r="24" spans="1:19" ht="42">
      <c r="D24" s="22" t="s">
        <v>17</v>
      </c>
      <c r="E24" s="12" t="s">
        <v>69</v>
      </c>
      <c r="F24" s="12" t="s">
        <v>70</v>
      </c>
      <c r="G24" s="14"/>
      <c r="H24" s="14"/>
      <c r="I24" s="17"/>
      <c r="J24" s="17"/>
      <c r="K24" s="18"/>
      <c r="L24" s="18"/>
      <c r="M24" s="34"/>
      <c r="N24" s="35"/>
      <c r="O24" s="62"/>
      <c r="P24" s="62"/>
      <c r="Q24" s="63"/>
      <c r="R24" s="69"/>
      <c r="S24" s="69"/>
    </row>
    <row r="25" spans="1:19" ht="42">
      <c r="D25" s="22" t="s">
        <v>19</v>
      </c>
      <c r="E25" s="12" t="s">
        <v>71</v>
      </c>
      <c r="F25" s="12" t="s">
        <v>72</v>
      </c>
      <c r="G25" s="14"/>
      <c r="H25" s="14"/>
      <c r="I25" s="17"/>
      <c r="J25" s="17"/>
      <c r="K25" s="18"/>
      <c r="L25" s="18"/>
      <c r="M25" s="34"/>
      <c r="N25" s="35"/>
      <c r="O25" s="62"/>
      <c r="P25" s="62"/>
      <c r="Q25" s="63"/>
      <c r="R25" s="69"/>
      <c r="S25" s="69"/>
    </row>
    <row r="26" spans="1:19" ht="42">
      <c r="D26" s="22" t="s">
        <v>21</v>
      </c>
      <c r="E26" s="12" t="s">
        <v>73</v>
      </c>
      <c r="F26" s="12" t="s">
        <v>74</v>
      </c>
      <c r="G26" s="14"/>
      <c r="H26" s="14"/>
      <c r="I26" s="17"/>
      <c r="J26" s="17"/>
      <c r="K26" s="18"/>
      <c r="L26" s="18"/>
      <c r="M26" s="34"/>
      <c r="N26" s="35"/>
      <c r="O26" s="62"/>
      <c r="P26" s="62"/>
      <c r="Q26" s="63"/>
      <c r="R26" s="69"/>
      <c r="S26" s="69"/>
    </row>
    <row r="27" spans="1:19" ht="42">
      <c r="D27" s="22" t="s">
        <v>23</v>
      </c>
      <c r="E27" s="12" t="s">
        <v>75</v>
      </c>
      <c r="F27" s="12" t="s">
        <v>76</v>
      </c>
      <c r="G27" s="14"/>
      <c r="H27" s="14"/>
      <c r="I27" s="17"/>
      <c r="J27" s="17"/>
      <c r="K27" s="18"/>
      <c r="L27" s="18"/>
      <c r="M27" s="34"/>
      <c r="N27" s="35"/>
      <c r="O27" s="62"/>
      <c r="P27" s="62"/>
      <c r="Q27" s="63"/>
      <c r="R27" s="69"/>
      <c r="S27" s="69"/>
    </row>
    <row r="28" spans="1:19" ht="42">
      <c r="D28" s="22" t="s">
        <v>77</v>
      </c>
      <c r="E28" s="12" t="s">
        <v>78</v>
      </c>
      <c r="F28" s="12" t="s">
        <v>79</v>
      </c>
      <c r="G28" s="14"/>
      <c r="H28" s="14"/>
      <c r="I28" s="17"/>
      <c r="J28" s="17"/>
      <c r="K28" s="18"/>
      <c r="L28" s="18"/>
      <c r="M28" s="34"/>
      <c r="N28" s="35"/>
      <c r="O28" s="62"/>
      <c r="P28" s="62"/>
      <c r="Q28" s="63"/>
      <c r="R28" s="69"/>
      <c r="S28" s="69"/>
    </row>
    <row r="29" spans="1:19" ht="42">
      <c r="D29" s="22" t="s">
        <v>80</v>
      </c>
      <c r="E29" s="12" t="s">
        <v>81</v>
      </c>
      <c r="F29" s="12" t="s">
        <v>82</v>
      </c>
      <c r="G29" s="14"/>
      <c r="H29" s="14"/>
      <c r="I29" s="17"/>
      <c r="J29" s="17"/>
      <c r="K29" s="18"/>
      <c r="L29" s="18"/>
      <c r="M29" s="34"/>
      <c r="N29" s="35"/>
      <c r="O29" s="62"/>
      <c r="P29" s="62"/>
      <c r="Q29" s="63"/>
      <c r="R29" s="69"/>
      <c r="S29" s="69"/>
    </row>
    <row r="30" spans="1:19" ht="42">
      <c r="D30" s="22" t="s">
        <v>83</v>
      </c>
      <c r="E30" s="12" t="s">
        <v>84</v>
      </c>
      <c r="F30" s="12" t="s">
        <v>85</v>
      </c>
      <c r="G30" s="14"/>
      <c r="H30" s="14"/>
      <c r="I30" s="17"/>
      <c r="J30" s="17"/>
      <c r="K30" s="18"/>
      <c r="L30" s="18"/>
      <c r="M30" s="34"/>
      <c r="N30" s="35"/>
      <c r="O30" s="62"/>
      <c r="P30" s="62"/>
      <c r="Q30" s="63"/>
      <c r="R30" s="69"/>
      <c r="S30" s="69"/>
    </row>
    <row r="31" spans="1:19" ht="84">
      <c r="A31" s="84">
        <v>4</v>
      </c>
      <c r="B31" s="84">
        <v>1</v>
      </c>
      <c r="C31" s="84" t="s">
        <v>201</v>
      </c>
      <c r="D31" s="84">
        <v>1</v>
      </c>
      <c r="E31" s="87" t="s">
        <v>224</v>
      </c>
      <c r="F31" s="84"/>
      <c r="G31" s="14"/>
      <c r="H31" s="14"/>
      <c r="I31" s="17"/>
      <c r="J31" s="17"/>
      <c r="K31" s="18"/>
      <c r="L31" s="18"/>
      <c r="M31" s="34"/>
      <c r="N31" s="35"/>
      <c r="O31" s="62"/>
      <c r="P31" s="62"/>
      <c r="Q31" s="63"/>
      <c r="R31" s="69"/>
      <c r="S31" s="69"/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T_Nivel_Area_Geografica</vt:lpstr>
      <vt:lpstr>T_AREAS_GEOGRAFICAS</vt:lpstr>
      <vt:lpstr>T_Sector</vt:lpstr>
      <vt:lpstr>T_Empresa</vt:lpstr>
      <vt:lpstr>T_capitulo</vt:lpstr>
      <vt:lpstr>T_Ambitos</vt:lpstr>
      <vt:lpstr>T_Modelo</vt:lpstr>
      <vt:lpstr>T_Objetivos</vt:lpstr>
      <vt:lpstr>T_Objetivos Relacionados</vt:lpstr>
      <vt:lpstr>T_Metas</vt:lpstr>
      <vt:lpstr>T_Metas_relacionadas</vt:lpstr>
      <vt:lpstr>T_Tipo_objetivo</vt:lpstr>
      <vt:lpstr>T_Benchmarking</vt:lpstr>
      <vt:lpstr>T_ACCIONES_META</vt:lpstr>
      <vt:lpstr>T_Indicador_Acción_Proceso</vt:lpstr>
      <vt:lpstr>T_Seguimiento_Indicadores</vt:lpstr>
      <vt:lpstr>Desarrollo Metas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M. Grimalt</dc:creator>
  <cp:lastModifiedBy>GABRIEL MARTORELL GRIMALT</cp:lastModifiedBy>
  <cp:lastPrinted>2020-05-12T07:53:51Z</cp:lastPrinted>
  <dcterms:created xsi:type="dcterms:W3CDTF">2020-05-05T15:57:05Z</dcterms:created>
  <dcterms:modified xsi:type="dcterms:W3CDTF">2020-05-15T10:11:27Z</dcterms:modified>
</cp:coreProperties>
</file>