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4 - Apartment\"/>
    </mc:Choice>
  </mc:AlternateContent>
  <xr:revisionPtr revIDLastSave="0" documentId="13_ncr:1_{E634403B-DC62-44A3-AEF6-1309CD2AA060}" xr6:coauthVersionLast="46" xr6:coauthVersionMax="46" xr10:uidLastSave="{00000000-0000-0000-0000-000000000000}"/>
  <bookViews>
    <workbookView xWindow="14790" yWindow="0" windowWidth="23040" windowHeight="20205" xr2:uid="{87062A0F-DD93-41F7-A4D1-A1355277E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1" i="1" l="1"/>
  <c r="P18" i="1"/>
  <c r="G33" i="1"/>
  <c r="S4" i="1"/>
  <c r="S5" i="1"/>
  <c r="S6" i="1"/>
  <c r="S19" i="1"/>
  <c r="S20" i="1"/>
  <c r="S21" i="1"/>
  <c r="S34" i="1"/>
  <c r="S35" i="1"/>
  <c r="S36" i="1"/>
  <c r="S33" i="1"/>
  <c r="S49" i="1"/>
  <c r="S50" i="1"/>
  <c r="S51" i="1"/>
  <c r="S48" i="1"/>
  <c r="P51" i="1"/>
  <c r="P50" i="1"/>
  <c r="P49" i="1"/>
  <c r="P48" i="1"/>
  <c r="P36" i="1"/>
  <c r="P35" i="1"/>
  <c r="P34" i="1"/>
  <c r="R34" i="1" s="1"/>
  <c r="T34" i="1" s="1"/>
  <c r="P33" i="1"/>
  <c r="P21" i="1"/>
  <c r="P20" i="1"/>
  <c r="P19" i="1"/>
  <c r="P6" i="1"/>
  <c r="P5" i="1"/>
  <c r="P4" i="1"/>
  <c r="P3" i="1"/>
  <c r="D48" i="1"/>
  <c r="B54" i="1" s="1"/>
  <c r="G48" i="1"/>
  <c r="I48" i="1"/>
  <c r="O48" i="1"/>
  <c r="D49" i="1"/>
  <c r="G49" i="1"/>
  <c r="I49" i="1"/>
  <c r="O49" i="1"/>
  <c r="D33" i="1"/>
  <c r="B39" i="1" s="1"/>
  <c r="I33" i="1"/>
  <c r="O33" i="1"/>
  <c r="D34" i="1"/>
  <c r="G34" i="1"/>
  <c r="I34" i="1"/>
  <c r="O34" i="1"/>
  <c r="D35" i="1"/>
  <c r="R35" i="1" s="1"/>
  <c r="T35" i="1" s="1"/>
  <c r="G35" i="1"/>
  <c r="U35" i="1" s="1"/>
  <c r="I35" i="1"/>
  <c r="O35" i="1"/>
  <c r="D36" i="1"/>
  <c r="G36" i="1"/>
  <c r="U36" i="1" s="1"/>
  <c r="I36" i="1"/>
  <c r="O36" i="1"/>
  <c r="D4" i="1"/>
  <c r="D5" i="1"/>
  <c r="D6" i="1"/>
  <c r="D20" i="1"/>
  <c r="D21" i="1"/>
  <c r="D19" i="1"/>
  <c r="B53" i="1"/>
  <c r="B38" i="1"/>
  <c r="U33" i="1" s="1"/>
  <c r="B23" i="1"/>
  <c r="E18" i="1" s="1"/>
  <c r="S18" i="1" s="1"/>
  <c r="B8" i="1"/>
  <c r="E3" i="1" s="1"/>
  <c r="S3" i="1" s="1"/>
  <c r="O50" i="1"/>
  <c r="O51" i="1"/>
  <c r="I50" i="1"/>
  <c r="I51" i="1"/>
  <c r="G50" i="1"/>
  <c r="U50" i="1" s="1"/>
  <c r="G51" i="1"/>
  <c r="D51" i="1"/>
  <c r="D50" i="1"/>
  <c r="O19" i="1"/>
  <c r="O20" i="1"/>
  <c r="O21" i="1"/>
  <c r="O18" i="1"/>
  <c r="I19" i="1"/>
  <c r="I20" i="1"/>
  <c r="I21" i="1"/>
  <c r="I18" i="1"/>
  <c r="G19" i="1"/>
  <c r="G20" i="1"/>
  <c r="U20" i="1" s="1"/>
  <c r="G21" i="1"/>
  <c r="U21" i="1" s="1"/>
  <c r="G18" i="1"/>
  <c r="I4" i="1"/>
  <c r="I5" i="1"/>
  <c r="I6" i="1"/>
  <c r="I3" i="1"/>
  <c r="G3" i="1"/>
  <c r="G4" i="1"/>
  <c r="G5" i="1"/>
  <c r="U5" i="1" s="1"/>
  <c r="G6" i="1"/>
  <c r="U6" i="1" s="1"/>
  <c r="D18" i="1"/>
  <c r="D3" i="1"/>
  <c r="O6" i="1"/>
  <c r="O4" i="1"/>
  <c r="O5" i="1"/>
  <c r="O3" i="1"/>
  <c r="U34" i="1" l="1"/>
  <c r="U48" i="1"/>
  <c r="U3" i="1"/>
  <c r="U49" i="1"/>
  <c r="U18" i="1"/>
  <c r="B24" i="1"/>
  <c r="U19" i="1" s="1"/>
  <c r="R6" i="1"/>
  <c r="T6" i="1" s="1"/>
  <c r="R36" i="1"/>
  <c r="T36" i="1" s="1"/>
  <c r="R19" i="1"/>
  <c r="T19" i="1" s="1"/>
  <c r="R20" i="1"/>
  <c r="T20" i="1" s="1"/>
  <c r="R21" i="1"/>
  <c r="T21" i="1" s="1"/>
  <c r="R3" i="1"/>
  <c r="T3" i="1" s="1"/>
  <c r="R48" i="1"/>
  <c r="T48" i="1" s="1"/>
  <c r="R4" i="1"/>
  <c r="T4" i="1" s="1"/>
  <c r="R49" i="1"/>
  <c r="T49" i="1" s="1"/>
  <c r="R5" i="1"/>
  <c r="T5" i="1" s="1"/>
  <c r="R50" i="1"/>
  <c r="T50" i="1" s="1"/>
  <c r="R51" i="1"/>
  <c r="T51" i="1" s="1"/>
  <c r="R18" i="1"/>
  <c r="T18" i="1" s="1"/>
  <c r="R33" i="1"/>
  <c r="T33" i="1" s="1"/>
  <c r="B9" i="1"/>
  <c r="U4" i="1" s="1"/>
</calcChain>
</file>

<file path=xl/sharedStrings.xml><?xml version="1.0" encoding="utf-8"?>
<sst xmlns="http://schemas.openxmlformats.org/spreadsheetml/2006/main" count="196" uniqueCount="44">
  <si>
    <t>Redwood City</t>
  </si>
  <si>
    <t>Menlo Park</t>
  </si>
  <si>
    <t>Mountain View</t>
  </si>
  <si>
    <t>San Mateo</t>
  </si>
  <si>
    <t>City</t>
  </si>
  <si>
    <t>Mean</t>
  </si>
  <si>
    <t>Min.</t>
  </si>
  <si>
    <t>Q2</t>
  </si>
  <si>
    <t>Median</t>
  </si>
  <si>
    <t>Q3</t>
  </si>
  <si>
    <t>Max.</t>
  </si>
  <si>
    <t>IQR</t>
  </si>
  <si>
    <t>SEM</t>
  </si>
  <si>
    <t>Count (N)</t>
  </si>
  <si>
    <t>Table of No Trim</t>
  </si>
  <si>
    <t>Table of 5% Trim</t>
  </si>
  <si>
    <t>Table of 10% Trim</t>
  </si>
  <si>
    <t>k</t>
  </si>
  <si>
    <t>St.Dev. (s)</t>
  </si>
  <si>
    <t>Variance (s2)</t>
  </si>
  <si>
    <t>SSMb</t>
  </si>
  <si>
    <t>SSMw</t>
  </si>
  <si>
    <t>Table of 25% Trim</t>
  </si>
  <si>
    <t>dfb</t>
  </si>
  <si>
    <t>dfw</t>
  </si>
  <si>
    <t>dftotal</t>
  </si>
  <si>
    <t>Fcritical</t>
  </si>
  <si>
    <t>Grand Mean</t>
  </si>
  <si>
    <t xml:space="preserve">Sum of Square total </t>
  </si>
  <si>
    <t>SSb</t>
  </si>
  <si>
    <t>SSw</t>
  </si>
  <si>
    <t>CountTotal</t>
  </si>
  <si>
    <t>F statistic</t>
  </si>
  <si>
    <t>Z Value</t>
  </si>
  <si>
    <t>p Value</t>
  </si>
  <si>
    <t>Z Critical 5%</t>
  </si>
  <si>
    <t>Z Critical 10%</t>
  </si>
  <si>
    <t>Conclude</t>
  </si>
  <si>
    <t>greater</t>
  </si>
  <si>
    <t>lesser</t>
  </si>
  <si>
    <t>Conclude 10%</t>
  </si>
  <si>
    <t>Conclude 5%</t>
  </si>
  <si>
    <t>rej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</si>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</sst>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4E36-8754-44C6-A2F4-08BA1DF790DF}">
  <dimension ref="A1:Y59"/>
  <sheetViews>
    <sheetView tabSelected="1" workbookViewId="0">
      <selection activeCell="P9" sqref="P9"/>
    </sheetView>
  </sheetViews>
  <sheetFormatPr defaultRowHeight="15" x14ac:dyDescent="0.25"/>
  <cols>
    <col min="1" max="1" width="19" bestFit="1" customWidth="1"/>
    <col min="2" max="2" width="16.7109375" bestFit="1" customWidth="1"/>
    <col min="3" max="3" width="3.28515625" bestFit="1" customWidth="1"/>
    <col min="4" max="4" width="7" bestFit="1" customWidth="1"/>
    <col min="5" max="5" width="4.42578125" bestFit="1" customWidth="1"/>
    <col min="6" max="6" width="8" bestFit="1" customWidth="1"/>
    <col min="7" max="7" width="8.42578125" bestFit="1" customWidth="1"/>
    <col min="8" max="8" width="10" bestFit="1" customWidth="1"/>
    <col min="9" max="9" width="12.42578125" bestFit="1" customWidth="1"/>
    <col min="10" max="10" width="5" bestFit="1" customWidth="1"/>
    <col min="11" max="11" width="8" bestFit="1" customWidth="1"/>
    <col min="12" max="12" width="7.7109375" bestFit="1" customWidth="1"/>
    <col min="13" max="13" width="8" bestFit="1" customWidth="1"/>
    <col min="14" max="14" width="5.28515625" bestFit="1" customWidth="1"/>
    <col min="15" max="15" width="8" bestFit="1" customWidth="1"/>
    <col min="16" max="18" width="12" bestFit="1" customWidth="1"/>
    <col min="19" max="19" width="8.42578125" bestFit="1" customWidth="1"/>
    <col min="20" max="20" width="10" bestFit="1" customWidth="1"/>
    <col min="24" max="24" width="13.42578125" bestFit="1" customWidth="1"/>
    <col min="25" max="25" width="12.28515625" bestFit="1" customWidth="1"/>
  </cols>
  <sheetData>
    <row r="1" spans="1:25" x14ac:dyDescent="0.25">
      <c r="B1" s="1" t="s">
        <v>14</v>
      </c>
    </row>
    <row r="2" spans="1:25" x14ac:dyDescent="0.25">
      <c r="A2" t="s">
        <v>4</v>
      </c>
      <c r="B2" t="s">
        <v>13</v>
      </c>
      <c r="C2" t="s">
        <v>17</v>
      </c>
      <c r="D2" t="s">
        <v>23</v>
      </c>
      <c r="E2" t="s">
        <v>24</v>
      </c>
      <c r="F2" t="s">
        <v>5</v>
      </c>
      <c r="G2" t="s">
        <v>12</v>
      </c>
      <c r="H2" t="s">
        <v>18</v>
      </c>
      <c r="I2" t="s">
        <v>19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29</v>
      </c>
      <c r="Q2" t="s">
        <v>30</v>
      </c>
      <c r="R2" t="s">
        <v>20</v>
      </c>
      <c r="S2" t="s">
        <v>21</v>
      </c>
      <c r="T2" t="s">
        <v>32</v>
      </c>
      <c r="U2" t="s">
        <v>33</v>
      </c>
      <c r="V2" t="s">
        <v>37</v>
      </c>
      <c r="W2" t="s">
        <v>34</v>
      </c>
      <c r="X2" t="s">
        <v>40</v>
      </c>
      <c r="Y2" t="s">
        <v>41</v>
      </c>
    </row>
    <row r="3" spans="1:25" x14ac:dyDescent="0.25">
      <c r="A3" t="s">
        <v>0</v>
      </c>
      <c r="B3">
        <v>50</v>
      </c>
      <c r="C3">
        <v>4</v>
      </c>
      <c r="D3">
        <f>C3-1</f>
        <v>3</v>
      </c>
      <c r="E3">
        <f>B8-C3</f>
        <v>203</v>
      </c>
      <c r="F3">
        <v>2632.94</v>
      </c>
      <c r="G3">
        <f>H3/SQRT(B3)</f>
        <v>176.39061499410903</v>
      </c>
      <c r="H3">
        <v>1247.27</v>
      </c>
      <c r="I3">
        <f>H3^2</f>
        <v>1555682.4528999999</v>
      </c>
      <c r="J3">
        <v>0</v>
      </c>
      <c r="K3">
        <v>2098</v>
      </c>
      <c r="L3">
        <v>2697.5</v>
      </c>
      <c r="M3">
        <v>3522.5</v>
      </c>
      <c r="N3">
        <v>5124</v>
      </c>
      <c r="O3">
        <f>M3-K3</f>
        <v>1424.5</v>
      </c>
      <c r="P3">
        <f>B12-Q3</f>
        <v>396121373.09000003</v>
      </c>
      <c r="Q3">
        <v>76228484.819999993</v>
      </c>
      <c r="R3">
        <f>P3/D3</f>
        <v>132040457.69666667</v>
      </c>
      <c r="S3">
        <f>Q3/E3</f>
        <v>375509.7774384236</v>
      </c>
      <c r="T3">
        <f>R3/S3</f>
        <v>351.62987924680277</v>
      </c>
      <c r="U3">
        <f>(F3-B8)/G3</f>
        <v>13.753226043692971</v>
      </c>
      <c r="V3" t="s">
        <v>38</v>
      </c>
      <c r="W3">
        <v>1.0000000000000001E-5</v>
      </c>
      <c r="X3" t="s">
        <v>42</v>
      </c>
      <c r="Y3" t="s">
        <v>42</v>
      </c>
    </row>
    <row r="4" spans="1:25" x14ac:dyDescent="0.25">
      <c r="A4" t="s">
        <v>1</v>
      </c>
      <c r="B4">
        <v>36</v>
      </c>
      <c r="C4">
        <v>4</v>
      </c>
      <c r="D4">
        <f t="shared" ref="D4:D6" si="0">C4-1</f>
        <v>3</v>
      </c>
      <c r="E4">
        <v>203</v>
      </c>
      <c r="F4">
        <v>3213.69</v>
      </c>
      <c r="G4">
        <f>H4/SQRT(B4)</f>
        <v>363.02333333333331</v>
      </c>
      <c r="H4">
        <v>2178.14</v>
      </c>
      <c r="I4">
        <f>H4^2</f>
        <v>4744293.8595999992</v>
      </c>
      <c r="J4">
        <v>0</v>
      </c>
      <c r="K4">
        <v>2286.25</v>
      </c>
      <c r="L4">
        <v>3375</v>
      </c>
      <c r="M4">
        <v>4305.5</v>
      </c>
      <c r="N4">
        <v>9500</v>
      </c>
      <c r="O4">
        <f>M4-K4</f>
        <v>2019.25</v>
      </c>
      <c r="P4">
        <f>B12-Q4</f>
        <v>306300022.27000004</v>
      </c>
      <c r="Q4">
        <v>166049835.63999999</v>
      </c>
      <c r="R4">
        <f t="shared" ref="R4:R6" si="1">P4/D4</f>
        <v>102100007.42333335</v>
      </c>
      <c r="S4">
        <f t="shared" ref="S4:S6" si="2">Q4/E4</f>
        <v>817979.48591132998</v>
      </c>
      <c r="T4">
        <f t="shared" ref="T4:T6" si="3">R4/S4</f>
        <v>124.81976526536158</v>
      </c>
      <c r="U4">
        <f t="shared" ref="U4:U50" si="4">(F4-B9)/G4</f>
        <v>8.2851148227386684</v>
      </c>
      <c r="V4" t="s">
        <v>38</v>
      </c>
      <c r="W4">
        <v>1.0000000000000001E-5</v>
      </c>
      <c r="X4" t="s">
        <v>42</v>
      </c>
      <c r="Y4" t="s">
        <v>42</v>
      </c>
    </row>
    <row r="5" spans="1:25" x14ac:dyDescent="0.25">
      <c r="A5" t="s">
        <v>2</v>
      </c>
      <c r="B5">
        <v>60</v>
      </c>
      <c r="C5">
        <v>4</v>
      </c>
      <c r="D5">
        <f t="shared" si="0"/>
        <v>3</v>
      </c>
      <c r="E5">
        <v>203</v>
      </c>
      <c r="F5">
        <v>2368.7199999999998</v>
      </c>
      <c r="G5">
        <f>H5/SQRT(B5)</f>
        <v>159.84705965912124</v>
      </c>
      <c r="H5">
        <v>1238.17</v>
      </c>
      <c r="I5">
        <f>H5^2</f>
        <v>1533064.9489000002</v>
      </c>
      <c r="J5">
        <v>0</v>
      </c>
      <c r="K5">
        <v>1858.75</v>
      </c>
      <c r="L5">
        <v>2537.5</v>
      </c>
      <c r="M5">
        <v>2993.5</v>
      </c>
      <c r="N5">
        <v>4899</v>
      </c>
      <c r="O5">
        <f>M5-K5</f>
        <v>1134.75</v>
      </c>
      <c r="P5">
        <f>B12-Q5</f>
        <v>381898229.73000002</v>
      </c>
      <c r="Q5">
        <v>90451628.180000007</v>
      </c>
      <c r="R5">
        <f t="shared" si="1"/>
        <v>127299409.91000001</v>
      </c>
      <c r="S5">
        <f t="shared" si="2"/>
        <v>445574.52305418724</v>
      </c>
      <c r="T5">
        <f t="shared" si="3"/>
        <v>285.69723654177341</v>
      </c>
      <c r="U5">
        <f t="shared" si="4"/>
        <v>14.802399274943333</v>
      </c>
      <c r="V5" t="s">
        <v>38</v>
      </c>
      <c r="W5">
        <v>1.0000000000000001E-5</v>
      </c>
      <c r="X5" t="s">
        <v>42</v>
      </c>
      <c r="Y5" t="s">
        <v>42</v>
      </c>
    </row>
    <row r="6" spans="1:25" x14ac:dyDescent="0.25">
      <c r="A6" t="s">
        <v>3</v>
      </c>
      <c r="B6">
        <v>61</v>
      </c>
      <c r="C6">
        <v>4</v>
      </c>
      <c r="D6">
        <f t="shared" si="0"/>
        <v>3</v>
      </c>
      <c r="E6">
        <v>203</v>
      </c>
      <c r="F6">
        <v>2441.9499999999998</v>
      </c>
      <c r="G6">
        <f>H6/SQRT(B6)</f>
        <v>182.03259293819687</v>
      </c>
      <c r="H6">
        <v>1421.72</v>
      </c>
      <c r="I6">
        <f>H6^2</f>
        <v>2021287.7584000002</v>
      </c>
      <c r="J6">
        <v>0</v>
      </c>
      <c r="K6">
        <v>2005</v>
      </c>
      <c r="L6">
        <v>2526</v>
      </c>
      <c r="M6">
        <v>3380</v>
      </c>
      <c r="N6">
        <v>5669</v>
      </c>
      <c r="O6">
        <f>M6-K6</f>
        <v>1375</v>
      </c>
      <c r="P6">
        <f>B12-Q6</f>
        <v>351075585.06000006</v>
      </c>
      <c r="Q6">
        <v>121274272.84999999</v>
      </c>
      <c r="R6">
        <f t="shared" si="1"/>
        <v>117025195.02000003</v>
      </c>
      <c r="S6">
        <f t="shared" si="2"/>
        <v>597410.21108374384</v>
      </c>
      <c r="T6">
        <f t="shared" si="3"/>
        <v>195.88750384381302</v>
      </c>
      <c r="U6">
        <f>(F6-B11)/G6</f>
        <v>-0.87412917341689611</v>
      </c>
      <c r="V6" t="s">
        <v>39</v>
      </c>
      <c r="W6">
        <v>0.19103200000000001</v>
      </c>
      <c r="X6" t="s">
        <v>43</v>
      </c>
      <c r="Y6" t="s">
        <v>43</v>
      </c>
    </row>
    <row r="8" spans="1:25" x14ac:dyDescent="0.25">
      <c r="A8" t="s">
        <v>31</v>
      </c>
      <c r="B8">
        <f>SUM(B3:B6)</f>
        <v>207</v>
      </c>
    </row>
    <row r="9" spans="1:25" x14ac:dyDescent="0.25">
      <c r="A9" t="s">
        <v>25</v>
      </c>
      <c r="B9">
        <f>D3+E3</f>
        <v>206</v>
      </c>
    </row>
    <row r="10" spans="1:25" x14ac:dyDescent="0.25">
      <c r="A10" t="s">
        <v>26</v>
      </c>
      <c r="B10">
        <v>2.6</v>
      </c>
    </row>
    <row r="11" spans="1:25" x14ac:dyDescent="0.25">
      <c r="A11" t="s">
        <v>27</v>
      </c>
      <c r="B11">
        <v>2601.0700000000002</v>
      </c>
    </row>
    <row r="12" spans="1:25" x14ac:dyDescent="0.25">
      <c r="A12" t="s">
        <v>28</v>
      </c>
      <c r="B12">
        <v>472349857.91000003</v>
      </c>
    </row>
    <row r="13" spans="1:25" x14ac:dyDescent="0.25">
      <c r="A13" t="s">
        <v>35</v>
      </c>
      <c r="B13">
        <v>1.645</v>
      </c>
    </row>
    <row r="14" spans="1:25" x14ac:dyDescent="0.25">
      <c r="A14" t="s">
        <v>36</v>
      </c>
      <c r="B14">
        <v>1.282</v>
      </c>
    </row>
    <row r="16" spans="1:25" x14ac:dyDescent="0.25">
      <c r="B16" s="2" t="s">
        <v>15</v>
      </c>
    </row>
    <row r="17" spans="1:25" x14ac:dyDescent="0.25">
      <c r="A17" t="s">
        <v>4</v>
      </c>
      <c r="B17" t="s">
        <v>13</v>
      </c>
      <c r="C17" t="s">
        <v>17</v>
      </c>
      <c r="D17" t="s">
        <v>23</v>
      </c>
      <c r="E17" t="s">
        <v>24</v>
      </c>
      <c r="F17" t="s">
        <v>5</v>
      </c>
      <c r="G17" t="s">
        <v>12</v>
      </c>
      <c r="H17" t="s">
        <v>18</v>
      </c>
      <c r="I17" t="s">
        <v>19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11</v>
      </c>
      <c r="P17" t="s">
        <v>29</v>
      </c>
      <c r="Q17" t="s">
        <v>30</v>
      </c>
      <c r="R17" t="s">
        <v>20</v>
      </c>
      <c r="S17" t="s">
        <v>21</v>
      </c>
      <c r="T17" t="s">
        <v>32</v>
      </c>
      <c r="U17" t="s">
        <v>33</v>
      </c>
      <c r="V17" t="s">
        <v>37</v>
      </c>
      <c r="W17" t="s">
        <v>34</v>
      </c>
      <c r="X17" t="s">
        <v>40</v>
      </c>
      <c r="Y17" t="s">
        <v>41</v>
      </c>
    </row>
    <row r="18" spans="1:25" x14ac:dyDescent="0.25">
      <c r="A18" t="s">
        <v>0</v>
      </c>
      <c r="B18">
        <v>46</v>
      </c>
      <c r="C18">
        <v>4</v>
      </c>
      <c r="D18">
        <f>C18-1</f>
        <v>3</v>
      </c>
      <c r="E18">
        <f>B23-C18</f>
        <v>183</v>
      </c>
      <c r="F18">
        <v>2642.24</v>
      </c>
      <c r="G18">
        <f>H18/SQRT(B18)</f>
        <v>156.41822244560728</v>
      </c>
      <c r="H18">
        <v>1060.8800000000001</v>
      </c>
      <c r="I18">
        <f>H18^2</f>
        <v>1125466.3744000003</v>
      </c>
      <c r="J18">
        <v>0</v>
      </c>
      <c r="K18">
        <v>2149.5</v>
      </c>
      <c r="L18">
        <v>2697.5</v>
      </c>
      <c r="M18">
        <v>3444</v>
      </c>
      <c r="N18">
        <v>4250</v>
      </c>
      <c r="O18">
        <f>M18-K18</f>
        <v>1294.5</v>
      </c>
      <c r="P18">
        <f>B27-Q18</f>
        <v>220977578.73000002</v>
      </c>
      <c r="Q18">
        <v>50645690.369999997</v>
      </c>
      <c r="R18">
        <f>P18/D18</f>
        <v>73659192.910000011</v>
      </c>
      <c r="S18">
        <f>Q18/E18</f>
        <v>276752.40639344259</v>
      </c>
      <c r="T18">
        <f>R18/S18</f>
        <v>266.15556435409303</v>
      </c>
      <c r="U18">
        <f t="shared" si="4"/>
        <v>15.69663662974934</v>
      </c>
      <c r="V18" t="s">
        <v>38</v>
      </c>
      <c r="W18">
        <v>1.0000000000000001E-5</v>
      </c>
      <c r="X18" t="s">
        <v>42</v>
      </c>
      <c r="Y18" t="s">
        <v>42</v>
      </c>
    </row>
    <row r="19" spans="1:25" x14ac:dyDescent="0.25">
      <c r="A19" t="s">
        <v>1</v>
      </c>
      <c r="B19">
        <v>32</v>
      </c>
      <c r="C19">
        <v>4</v>
      </c>
      <c r="D19">
        <f>C19-1</f>
        <v>3</v>
      </c>
      <c r="E19">
        <v>183</v>
      </c>
      <c r="F19">
        <v>3099.78</v>
      </c>
      <c r="G19">
        <f t="shared" ref="G19:G21" si="5">H19/SQRT(B19)</f>
        <v>303.08364408608389</v>
      </c>
      <c r="H19">
        <v>1714.5</v>
      </c>
      <c r="I19">
        <f t="shared" ref="I19:I21" si="6">H19^2</f>
        <v>2939510.25</v>
      </c>
      <c r="J19">
        <v>0</v>
      </c>
      <c r="K19">
        <v>2536.75</v>
      </c>
      <c r="L19">
        <v>3375</v>
      </c>
      <c r="M19">
        <v>4060.25</v>
      </c>
      <c r="N19">
        <v>5900</v>
      </c>
      <c r="O19">
        <f t="shared" ref="O19:O21" si="7">M19-K19</f>
        <v>1523.5</v>
      </c>
      <c r="P19">
        <f>B27-Q19</f>
        <v>180498083.63000003</v>
      </c>
      <c r="Q19">
        <v>91125185.469999999</v>
      </c>
      <c r="R19">
        <f t="shared" ref="R19:R21" si="8">P19/D19</f>
        <v>60166027.876666673</v>
      </c>
      <c r="S19">
        <f t="shared" ref="S19:S21" si="9">Q19/E19</f>
        <v>497951.83316939889</v>
      </c>
      <c r="T19">
        <f t="shared" ref="T19:T21" si="10">R19/S19</f>
        <v>120.82700347484958</v>
      </c>
      <c r="U19">
        <f t="shared" si="4"/>
        <v>9.6137817294172709</v>
      </c>
      <c r="V19" t="s">
        <v>38</v>
      </c>
      <c r="W19">
        <v>1.0000000000000001E-5</v>
      </c>
      <c r="X19" t="s">
        <v>42</v>
      </c>
      <c r="Y19" t="s">
        <v>42</v>
      </c>
    </row>
    <row r="20" spans="1:25" x14ac:dyDescent="0.25">
      <c r="A20" t="s">
        <v>2</v>
      </c>
      <c r="B20">
        <v>54</v>
      </c>
      <c r="C20">
        <v>4</v>
      </c>
      <c r="D20">
        <f t="shared" ref="D20:D21" si="11">C20-1</f>
        <v>3</v>
      </c>
      <c r="E20">
        <v>183</v>
      </c>
      <c r="F20">
        <v>2371.35</v>
      </c>
      <c r="G20">
        <f t="shared" si="5"/>
        <v>322.69986119716049</v>
      </c>
      <c r="H20">
        <v>2371.35</v>
      </c>
      <c r="I20">
        <f t="shared" si="6"/>
        <v>5623300.8224999998</v>
      </c>
      <c r="J20">
        <v>0</v>
      </c>
      <c r="K20">
        <v>1903</v>
      </c>
      <c r="L20">
        <v>2537.5</v>
      </c>
      <c r="M20">
        <v>2940.25</v>
      </c>
      <c r="N20">
        <v>4321</v>
      </c>
      <c r="O20">
        <f t="shared" si="7"/>
        <v>1037.25</v>
      </c>
      <c r="P20">
        <f>B27-Q20</f>
        <v>214252174.79000002</v>
      </c>
      <c r="Q20">
        <v>57371094.310000002</v>
      </c>
      <c r="R20">
        <f t="shared" si="8"/>
        <v>71417391.596666679</v>
      </c>
      <c r="S20">
        <f t="shared" si="9"/>
        <v>313503.24759562843</v>
      </c>
      <c r="T20">
        <f t="shared" si="10"/>
        <v>227.80431189913625</v>
      </c>
      <c r="U20">
        <f t="shared" si="4"/>
        <v>7.3404122059809653</v>
      </c>
      <c r="V20" t="s">
        <v>38</v>
      </c>
      <c r="W20">
        <v>1.0000000000000001E-5</v>
      </c>
      <c r="X20" t="s">
        <v>42</v>
      </c>
      <c r="Y20" t="s">
        <v>42</v>
      </c>
    </row>
    <row r="21" spans="1:25" x14ac:dyDescent="0.25">
      <c r="A21" t="s">
        <v>3</v>
      </c>
      <c r="B21">
        <v>55</v>
      </c>
      <c r="C21">
        <v>4</v>
      </c>
      <c r="D21">
        <f t="shared" si="11"/>
        <v>3</v>
      </c>
      <c r="E21">
        <v>183</v>
      </c>
      <c r="F21">
        <v>2423.7600000000002</v>
      </c>
      <c r="G21">
        <f t="shared" si="5"/>
        <v>163.87776056894023</v>
      </c>
      <c r="H21">
        <v>1215.3499999999999</v>
      </c>
      <c r="I21">
        <f t="shared" si="6"/>
        <v>1477075.6224999998</v>
      </c>
      <c r="J21">
        <v>0</v>
      </c>
      <c r="K21">
        <v>2092.5</v>
      </c>
      <c r="L21">
        <v>2526</v>
      </c>
      <c r="M21">
        <v>3257</v>
      </c>
      <c r="N21">
        <v>4513</v>
      </c>
      <c r="O21">
        <f t="shared" si="7"/>
        <v>1164.5</v>
      </c>
      <c r="P21">
        <f>B27-Q21</f>
        <v>191861153.17000002</v>
      </c>
      <c r="Q21">
        <v>79762115.930000007</v>
      </c>
      <c r="R21">
        <f t="shared" si="8"/>
        <v>63953717.723333336</v>
      </c>
      <c r="S21">
        <f t="shared" si="9"/>
        <v>435858.55699453555</v>
      </c>
      <c r="T21">
        <f t="shared" si="10"/>
        <v>146.73043971954218</v>
      </c>
      <c r="U21">
        <f t="shared" si="4"/>
        <v>-0.81829285154031994</v>
      </c>
      <c r="V21" t="s">
        <v>39</v>
      </c>
      <c r="W21">
        <v>0.26621</v>
      </c>
      <c r="X21" t="s">
        <v>43</v>
      </c>
      <c r="Y21" t="s">
        <v>43</v>
      </c>
    </row>
    <row r="23" spans="1:25" x14ac:dyDescent="0.25">
      <c r="A23" t="s">
        <v>31</v>
      </c>
      <c r="B23">
        <f>SUM(B18:B21)</f>
        <v>187</v>
      </c>
    </row>
    <row r="24" spans="1:25" x14ac:dyDescent="0.25">
      <c r="A24" t="s">
        <v>25</v>
      </c>
      <c r="B24">
        <f>D18+E18</f>
        <v>186</v>
      </c>
    </row>
    <row r="25" spans="1:25" x14ac:dyDescent="0.25">
      <c r="A25" t="s">
        <v>26</v>
      </c>
      <c r="B25">
        <v>2.6</v>
      </c>
    </row>
    <row r="26" spans="1:25" x14ac:dyDescent="0.25">
      <c r="A26" t="s">
        <v>27</v>
      </c>
      <c r="B26">
        <v>2557.86</v>
      </c>
    </row>
    <row r="27" spans="1:25" x14ac:dyDescent="0.25">
      <c r="A27" t="s">
        <v>28</v>
      </c>
      <c r="B27">
        <v>271623269.10000002</v>
      </c>
    </row>
    <row r="28" spans="1:25" x14ac:dyDescent="0.25">
      <c r="A28" t="s">
        <v>35</v>
      </c>
      <c r="B28">
        <v>1.645</v>
      </c>
    </row>
    <row r="29" spans="1:25" x14ac:dyDescent="0.25">
      <c r="A29" t="s">
        <v>36</v>
      </c>
      <c r="B29">
        <v>1.282</v>
      </c>
    </row>
    <row r="31" spans="1:25" x14ac:dyDescent="0.25">
      <c r="B31" s="3" t="s">
        <v>16</v>
      </c>
    </row>
    <row r="32" spans="1:25" x14ac:dyDescent="0.25">
      <c r="A32" t="s">
        <v>4</v>
      </c>
      <c r="B32" t="s">
        <v>13</v>
      </c>
      <c r="C32" t="s">
        <v>17</v>
      </c>
      <c r="D32" t="s">
        <v>23</v>
      </c>
      <c r="E32" t="s">
        <v>24</v>
      </c>
      <c r="F32" t="s">
        <v>5</v>
      </c>
      <c r="G32" t="s">
        <v>12</v>
      </c>
      <c r="H32" t="s">
        <v>18</v>
      </c>
      <c r="I32" t="s">
        <v>19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P32" t="s">
        <v>29</v>
      </c>
      <c r="Q32" t="s">
        <v>30</v>
      </c>
      <c r="R32" t="s">
        <v>20</v>
      </c>
      <c r="S32" t="s">
        <v>21</v>
      </c>
      <c r="T32" t="s">
        <v>32</v>
      </c>
      <c r="U32" t="s">
        <v>33</v>
      </c>
      <c r="V32" t="s">
        <v>37</v>
      </c>
      <c r="W32" t="s">
        <v>34</v>
      </c>
      <c r="X32" t="s">
        <v>40</v>
      </c>
      <c r="Y32" t="s">
        <v>41</v>
      </c>
    </row>
    <row r="33" spans="1:25" x14ac:dyDescent="0.25">
      <c r="A33" t="s">
        <v>0</v>
      </c>
      <c r="B33">
        <v>40</v>
      </c>
      <c r="C33">
        <v>4</v>
      </c>
      <c r="D33">
        <f>C33-1</f>
        <v>3</v>
      </c>
      <c r="E33">
        <v>161</v>
      </c>
      <c r="F33">
        <v>2768.17</v>
      </c>
      <c r="G33">
        <f>H33/SQRT(B33)</f>
        <v>120.50175251837625</v>
      </c>
      <c r="H33">
        <v>762.12</v>
      </c>
      <c r="I33">
        <f>H33^2</f>
        <v>580826.89439999999</v>
      </c>
      <c r="J33">
        <v>0</v>
      </c>
      <c r="K33">
        <v>2329.5</v>
      </c>
      <c r="L33">
        <v>2697.5</v>
      </c>
      <c r="M33">
        <v>3180</v>
      </c>
      <c r="N33">
        <v>3960</v>
      </c>
      <c r="O33">
        <f>M33-K33</f>
        <v>850.5</v>
      </c>
      <c r="P33">
        <f>B42-Q33</f>
        <v>131031274.23</v>
      </c>
      <c r="Q33">
        <v>22652231.77</v>
      </c>
      <c r="R33">
        <f>P33/D33</f>
        <v>43677091.410000004</v>
      </c>
      <c r="S33">
        <f>Q33/E33</f>
        <v>140697.09173913044</v>
      </c>
      <c r="T33">
        <f>R33/S33</f>
        <v>310.43350555520124</v>
      </c>
      <c r="U33">
        <f t="shared" si="4"/>
        <v>21.602756354958593</v>
      </c>
      <c r="V33" t="s">
        <v>38</v>
      </c>
      <c r="W33">
        <v>1.0000000000000001E-5</v>
      </c>
      <c r="X33" t="s">
        <v>42</v>
      </c>
      <c r="Y33" t="s">
        <v>42</v>
      </c>
    </row>
    <row r="34" spans="1:25" x14ac:dyDescent="0.25">
      <c r="A34" t="s">
        <v>1</v>
      </c>
      <c r="B34">
        <v>28</v>
      </c>
      <c r="C34">
        <v>4</v>
      </c>
      <c r="D34">
        <f t="shared" ref="D34:D36" si="12">C34-1</f>
        <v>3</v>
      </c>
      <c r="E34">
        <v>161</v>
      </c>
      <c r="F34">
        <v>3122.96</v>
      </c>
      <c r="G34">
        <f t="shared" ref="G34:G36" si="13">H34/SQRT(B34)</f>
        <v>273.34768652500321</v>
      </c>
      <c r="H34">
        <v>1446.42</v>
      </c>
      <c r="I34">
        <f t="shared" ref="I34:I36" si="14">H34^2</f>
        <v>2092130.8164000001</v>
      </c>
      <c r="J34">
        <v>0</v>
      </c>
      <c r="K34">
        <v>2600.5</v>
      </c>
      <c r="L34">
        <v>3375</v>
      </c>
      <c r="M34">
        <v>3996.25</v>
      </c>
      <c r="N34">
        <v>5575</v>
      </c>
      <c r="O34">
        <f t="shared" ref="O34:O36" si="15">M34-K34</f>
        <v>1395.75</v>
      </c>
      <c r="P34">
        <f>B42-Q34</f>
        <v>97195585.039999992</v>
      </c>
      <c r="Q34">
        <v>56487920.960000001</v>
      </c>
      <c r="R34">
        <f t="shared" ref="R34:R36" si="16">P34/D34</f>
        <v>32398528.346666664</v>
      </c>
      <c r="S34">
        <f t="shared" ref="S34:S36" si="17">Q34/E34</f>
        <v>350856.65192546585</v>
      </c>
      <c r="T34">
        <f t="shared" ref="T34:T36" si="18">R34/S34</f>
        <v>92.341211628358238</v>
      </c>
      <c r="U34">
        <f t="shared" si="4"/>
        <v>10.824894981247054</v>
      </c>
      <c r="V34" t="s">
        <v>38</v>
      </c>
      <c r="W34">
        <v>1.0000000000000001E-5</v>
      </c>
      <c r="X34" t="s">
        <v>42</v>
      </c>
      <c r="Y34" t="s">
        <v>42</v>
      </c>
    </row>
    <row r="35" spans="1:25" x14ac:dyDescent="0.25">
      <c r="A35" t="s">
        <v>2</v>
      </c>
      <c r="B35">
        <v>48</v>
      </c>
      <c r="C35">
        <v>4</v>
      </c>
      <c r="D35">
        <f t="shared" si="12"/>
        <v>3</v>
      </c>
      <c r="E35">
        <v>161</v>
      </c>
      <c r="F35">
        <v>2416.4</v>
      </c>
      <c r="G35">
        <f t="shared" si="13"/>
        <v>119.25458485246315</v>
      </c>
      <c r="H35">
        <v>826.22</v>
      </c>
      <c r="I35">
        <f t="shared" si="14"/>
        <v>682639.48840000003</v>
      </c>
      <c r="J35">
        <v>0</v>
      </c>
      <c r="K35">
        <v>1937.5</v>
      </c>
      <c r="L35">
        <v>2537.5</v>
      </c>
      <c r="M35">
        <v>2889.25</v>
      </c>
      <c r="N35">
        <v>3732</v>
      </c>
      <c r="O35">
        <f t="shared" si="15"/>
        <v>951.75</v>
      </c>
      <c r="P35">
        <f>B42-Q35</f>
        <v>121599762.52</v>
      </c>
      <c r="Q35">
        <v>32083743.48</v>
      </c>
      <c r="R35">
        <f t="shared" si="16"/>
        <v>40533254.173333332</v>
      </c>
      <c r="S35">
        <f t="shared" si="17"/>
        <v>199277.90981366459</v>
      </c>
      <c r="T35">
        <f t="shared" si="18"/>
        <v>203.40063889286108</v>
      </c>
      <c r="U35">
        <f t="shared" si="4"/>
        <v>20.240731230470121</v>
      </c>
      <c r="V35" t="s">
        <v>38</v>
      </c>
      <c r="W35">
        <v>1.0000000000000001E-5</v>
      </c>
      <c r="X35" t="s">
        <v>42</v>
      </c>
      <c r="Y35" t="s">
        <v>42</v>
      </c>
    </row>
    <row r="36" spans="1:25" x14ac:dyDescent="0.25">
      <c r="A36" t="s">
        <v>3</v>
      </c>
      <c r="B36">
        <v>49</v>
      </c>
      <c r="C36">
        <v>4</v>
      </c>
      <c r="D36">
        <f t="shared" si="12"/>
        <v>3</v>
      </c>
      <c r="E36">
        <v>161</v>
      </c>
      <c r="F36">
        <v>2446.65</v>
      </c>
      <c r="G36">
        <f t="shared" si="13"/>
        <v>145.07571428571427</v>
      </c>
      <c r="H36">
        <v>1015.53</v>
      </c>
      <c r="I36">
        <f t="shared" si="14"/>
        <v>1031301.1808999999</v>
      </c>
      <c r="J36">
        <v>0</v>
      </c>
      <c r="K36">
        <v>2095</v>
      </c>
      <c r="L36">
        <v>2526</v>
      </c>
      <c r="M36">
        <v>3083</v>
      </c>
      <c r="N36">
        <v>3928</v>
      </c>
      <c r="O36">
        <f t="shared" si="15"/>
        <v>988</v>
      </c>
      <c r="P36">
        <f>B42-Q36</f>
        <v>104180932.90000001</v>
      </c>
      <c r="Q36">
        <v>49502573.100000001</v>
      </c>
      <c r="R36">
        <f t="shared" si="16"/>
        <v>34726977.633333333</v>
      </c>
      <c r="S36">
        <f t="shared" si="17"/>
        <v>307469.39813664596</v>
      </c>
      <c r="T36">
        <f t="shared" si="18"/>
        <v>112.94450063579961</v>
      </c>
      <c r="U36">
        <f t="shared" si="4"/>
        <v>-1.0087835908343421</v>
      </c>
      <c r="V36" t="s">
        <v>39</v>
      </c>
      <c r="W36">
        <v>0.15648699999999999</v>
      </c>
      <c r="X36" t="s">
        <v>43</v>
      </c>
      <c r="Y36" t="s">
        <v>43</v>
      </c>
    </row>
    <row r="38" spans="1:25" x14ac:dyDescent="0.25">
      <c r="A38" t="s">
        <v>31</v>
      </c>
      <c r="B38">
        <f>SUM(B33:B36)</f>
        <v>165</v>
      </c>
    </row>
    <row r="39" spans="1:25" x14ac:dyDescent="0.25">
      <c r="A39" t="s">
        <v>25</v>
      </c>
      <c r="B39">
        <f>D33+E33</f>
        <v>164</v>
      </c>
    </row>
    <row r="40" spans="1:25" x14ac:dyDescent="0.25">
      <c r="A40" t="s">
        <v>26</v>
      </c>
      <c r="B40">
        <v>2.6</v>
      </c>
    </row>
    <row r="41" spans="1:25" x14ac:dyDescent="0.25">
      <c r="A41" t="s">
        <v>27</v>
      </c>
      <c r="B41">
        <v>2593</v>
      </c>
    </row>
    <row r="42" spans="1:25" x14ac:dyDescent="0.25">
      <c r="A42" t="s">
        <v>28</v>
      </c>
      <c r="B42">
        <v>153683506</v>
      </c>
    </row>
    <row r="43" spans="1:25" x14ac:dyDescent="0.25">
      <c r="A43" t="s">
        <v>35</v>
      </c>
      <c r="B43">
        <v>1.645</v>
      </c>
    </row>
    <row r="44" spans="1:25" x14ac:dyDescent="0.25">
      <c r="A44" t="s">
        <v>36</v>
      </c>
      <c r="B44">
        <v>1.282</v>
      </c>
    </row>
    <row r="46" spans="1:25" x14ac:dyDescent="0.25">
      <c r="B46" s="4" t="s">
        <v>22</v>
      </c>
    </row>
    <row r="47" spans="1:25" x14ac:dyDescent="0.25">
      <c r="A47" t="s">
        <v>4</v>
      </c>
      <c r="B47" t="s">
        <v>13</v>
      </c>
      <c r="C47" t="s">
        <v>17</v>
      </c>
      <c r="D47" t="s">
        <v>23</v>
      </c>
      <c r="E47" t="s">
        <v>24</v>
      </c>
      <c r="F47" t="s">
        <v>5</v>
      </c>
      <c r="G47" t="s">
        <v>12</v>
      </c>
      <c r="H47" t="s">
        <v>18</v>
      </c>
      <c r="I47" t="s">
        <v>19</v>
      </c>
      <c r="J47" t="s">
        <v>6</v>
      </c>
      <c r="K47" t="s">
        <v>7</v>
      </c>
      <c r="L47" t="s">
        <v>8</v>
      </c>
      <c r="M47" t="s">
        <v>9</v>
      </c>
      <c r="N47" t="s">
        <v>10</v>
      </c>
      <c r="O47" t="s">
        <v>11</v>
      </c>
      <c r="P47" t="s">
        <v>29</v>
      </c>
      <c r="Q47" t="s">
        <v>30</v>
      </c>
      <c r="R47" t="s">
        <v>20</v>
      </c>
      <c r="S47" t="s">
        <v>21</v>
      </c>
      <c r="T47" t="s">
        <v>32</v>
      </c>
      <c r="U47" t="s">
        <v>33</v>
      </c>
      <c r="V47" t="s">
        <v>37</v>
      </c>
      <c r="W47" t="s">
        <v>34</v>
      </c>
      <c r="X47" t="s">
        <v>40</v>
      </c>
      <c r="Y47" t="s">
        <v>41</v>
      </c>
    </row>
    <row r="48" spans="1:25" x14ac:dyDescent="0.25">
      <c r="A48" t="s">
        <v>0</v>
      </c>
      <c r="B48">
        <v>26</v>
      </c>
      <c r="C48">
        <v>4</v>
      </c>
      <c r="D48">
        <f>C48-1</f>
        <v>3</v>
      </c>
      <c r="E48">
        <v>101</v>
      </c>
      <c r="F48">
        <v>2729.46</v>
      </c>
      <c r="G48">
        <f>H48/SQRT(B48)</f>
        <v>74.241724117910948</v>
      </c>
      <c r="H48">
        <v>378.56</v>
      </c>
      <c r="I48">
        <f>H48^2</f>
        <v>143307.67360000001</v>
      </c>
      <c r="J48">
        <v>2095</v>
      </c>
      <c r="K48">
        <v>2464.75</v>
      </c>
      <c r="L48">
        <v>2697.5</v>
      </c>
      <c r="M48">
        <v>2918.25</v>
      </c>
      <c r="N48">
        <v>3536</v>
      </c>
      <c r="O48">
        <f>M48-K48</f>
        <v>453.5</v>
      </c>
      <c r="P48">
        <f>B57-Q48</f>
        <v>11018636.469999999</v>
      </c>
      <c r="Q48">
        <v>3582756.46</v>
      </c>
      <c r="R48">
        <f>P48/D48</f>
        <v>3672878.8233333328</v>
      </c>
      <c r="S48">
        <f>Q48/E48</f>
        <v>35472.836237623764</v>
      </c>
      <c r="T48">
        <f>R48/S48</f>
        <v>103.54060213087065</v>
      </c>
      <c r="U48">
        <f t="shared" si="4"/>
        <v>35.350202748953194</v>
      </c>
      <c r="V48" t="s">
        <v>38</v>
      </c>
      <c r="W48">
        <v>1.0000000000000001E-5</v>
      </c>
      <c r="X48" t="s">
        <v>42</v>
      </c>
      <c r="Y48" t="s">
        <v>42</v>
      </c>
    </row>
    <row r="49" spans="1:25" x14ac:dyDescent="0.25">
      <c r="A49" t="s">
        <v>1</v>
      </c>
      <c r="B49">
        <v>18</v>
      </c>
      <c r="C49">
        <v>4</v>
      </c>
      <c r="D49">
        <f t="shared" ref="D49:D51" si="19">C49-1</f>
        <v>3</v>
      </c>
      <c r="E49">
        <v>101</v>
      </c>
      <c r="F49">
        <v>3282.72</v>
      </c>
      <c r="G49">
        <f t="shared" ref="G49:G51" si="20">H49/SQRT(B49)</f>
        <v>134.08630189380105</v>
      </c>
      <c r="H49">
        <v>568.88</v>
      </c>
      <c r="I49">
        <f t="shared" ref="I49:I51" si="21">H49^2</f>
        <v>323624.45439999999</v>
      </c>
      <c r="J49">
        <v>2350</v>
      </c>
      <c r="K49">
        <v>2812.5</v>
      </c>
      <c r="L49">
        <v>3375</v>
      </c>
      <c r="M49">
        <v>3682.5</v>
      </c>
      <c r="N49">
        <v>4241</v>
      </c>
      <c r="O49">
        <f t="shared" ref="O49:O51" si="22">M49-K49</f>
        <v>870</v>
      </c>
      <c r="P49">
        <f>B57-Q49</f>
        <v>9099755.3200000003</v>
      </c>
      <c r="Q49">
        <v>5501637.6100000003</v>
      </c>
      <c r="R49">
        <f t="shared" ref="R49:R51" si="23">P49/D49</f>
        <v>3033251.7733333334</v>
      </c>
      <c r="S49">
        <f t="shared" ref="S49:S51" si="24">Q49/E49</f>
        <v>54471.659504950498</v>
      </c>
      <c r="T49">
        <f t="shared" ref="T49:T51" si="25">R49/S49</f>
        <v>55.684952522103082</v>
      </c>
      <c r="U49">
        <f t="shared" si="4"/>
        <v>23.706523001265317</v>
      </c>
      <c r="V49" t="s">
        <v>38</v>
      </c>
      <c r="W49">
        <v>1.0000000000000001E-5</v>
      </c>
      <c r="X49" t="s">
        <v>42</v>
      </c>
      <c r="Y49" t="s">
        <v>42</v>
      </c>
    </row>
    <row r="50" spans="1:25" x14ac:dyDescent="0.25">
      <c r="A50" t="s">
        <v>2</v>
      </c>
      <c r="B50">
        <v>30</v>
      </c>
      <c r="C50">
        <v>4</v>
      </c>
      <c r="D50">
        <f t="shared" si="19"/>
        <v>3</v>
      </c>
      <c r="E50">
        <v>101</v>
      </c>
      <c r="F50">
        <v>2511.23</v>
      </c>
      <c r="G50">
        <f t="shared" si="20"/>
        <v>59.422420263735475</v>
      </c>
      <c r="H50">
        <v>325.47000000000003</v>
      </c>
      <c r="I50">
        <f t="shared" si="21"/>
        <v>105930.72090000001</v>
      </c>
      <c r="J50">
        <v>1870</v>
      </c>
      <c r="K50">
        <v>2316.25</v>
      </c>
      <c r="L50">
        <v>2537.5</v>
      </c>
      <c r="M50">
        <v>2787.5</v>
      </c>
      <c r="N50">
        <v>2953</v>
      </c>
      <c r="O50">
        <f t="shared" si="22"/>
        <v>471.25</v>
      </c>
      <c r="P50">
        <f>B57-Q50</f>
        <v>11529437.559999999</v>
      </c>
      <c r="Q50">
        <v>3071955.37</v>
      </c>
      <c r="R50">
        <f t="shared" si="23"/>
        <v>3843145.853333333</v>
      </c>
      <c r="S50">
        <f t="shared" si="24"/>
        <v>30415.399702970299</v>
      </c>
      <c r="T50">
        <f t="shared" si="25"/>
        <v>126.35526380927422</v>
      </c>
      <c r="U50">
        <f t="shared" si="4"/>
        <v>42.216893705539213</v>
      </c>
      <c r="V50" t="s">
        <v>38</v>
      </c>
      <c r="W50">
        <v>1.0000000000000001E-5</v>
      </c>
      <c r="X50" t="s">
        <v>42</v>
      </c>
      <c r="Y50" t="s">
        <v>42</v>
      </c>
    </row>
    <row r="51" spans="1:25" x14ac:dyDescent="0.25">
      <c r="A51" t="s">
        <v>3</v>
      </c>
      <c r="B51">
        <v>31</v>
      </c>
      <c r="C51">
        <v>4</v>
      </c>
      <c r="D51">
        <f t="shared" si="19"/>
        <v>3</v>
      </c>
      <c r="E51">
        <v>101</v>
      </c>
      <c r="F51">
        <v>2569.84</v>
      </c>
      <c r="G51">
        <f t="shared" si="20"/>
        <v>67.716587023154943</v>
      </c>
      <c r="H51">
        <v>377.03</v>
      </c>
      <c r="I51">
        <f t="shared" si="21"/>
        <v>142151.62089999998</v>
      </c>
      <c r="J51">
        <v>2005</v>
      </c>
      <c r="K51">
        <v>2293.5</v>
      </c>
      <c r="L51">
        <v>2526</v>
      </c>
      <c r="M51">
        <v>2782.5</v>
      </c>
      <c r="N51">
        <v>3380</v>
      </c>
      <c r="O51">
        <f t="shared" si="22"/>
        <v>489</v>
      </c>
      <c r="P51">
        <f>B57-Q51</f>
        <v>10336894.739999998</v>
      </c>
      <c r="Q51">
        <v>4264498.1900000004</v>
      </c>
      <c r="R51">
        <f t="shared" si="23"/>
        <v>3445631.5799999996</v>
      </c>
      <c r="S51">
        <f t="shared" si="24"/>
        <v>42222.754356435646</v>
      </c>
      <c r="T51">
        <f t="shared" si="25"/>
        <v>81.606035241393769</v>
      </c>
      <c r="U51">
        <f>(F51-B56)/G51</f>
        <v>-1.6084685420243652</v>
      </c>
      <c r="V51" t="s">
        <v>39</v>
      </c>
      <c r="W51">
        <v>5.3918000000000001E-2</v>
      </c>
      <c r="X51" t="s">
        <v>42</v>
      </c>
      <c r="Y51" t="s">
        <v>43</v>
      </c>
    </row>
    <row r="53" spans="1:25" x14ac:dyDescent="0.25">
      <c r="A53" t="s">
        <v>31</v>
      </c>
      <c r="B53">
        <f>SUM(B48:B51)</f>
        <v>105</v>
      </c>
    </row>
    <row r="54" spans="1:25" x14ac:dyDescent="0.25">
      <c r="A54" t="s">
        <v>25</v>
      </c>
      <c r="B54">
        <f>D48+E48</f>
        <v>104</v>
      </c>
    </row>
    <row r="55" spans="1:25" x14ac:dyDescent="0.25">
      <c r="A55" t="s">
        <v>26</v>
      </c>
      <c r="B55">
        <v>2.6</v>
      </c>
    </row>
    <row r="56" spans="1:25" x14ac:dyDescent="0.25">
      <c r="A56" t="s">
        <v>27</v>
      </c>
      <c r="B56">
        <v>2678.76</v>
      </c>
    </row>
    <row r="57" spans="1:25" x14ac:dyDescent="0.25">
      <c r="A57" t="s">
        <v>28</v>
      </c>
      <c r="B57">
        <v>14601392.93</v>
      </c>
    </row>
    <row r="58" spans="1:25" x14ac:dyDescent="0.25">
      <c r="A58" t="s">
        <v>35</v>
      </c>
      <c r="B58">
        <v>1.645</v>
      </c>
    </row>
    <row r="59" spans="1:25" x14ac:dyDescent="0.25">
      <c r="A59" t="s">
        <v>36</v>
      </c>
      <c r="B59">
        <v>1.282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2021-02-22T04:48:54Z</dcterms:created>
  <dcterms:modified xsi:type="dcterms:W3CDTF">2021-02-24T06:13:16Z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01ac0f90-8624-4a94-a3d0-fd0f77fda88e</vt:lpwstr>
  </property>
</Properties>
</file>