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534DF7DB-0BFF-4083-957C-271D9ABCFB79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" i="1" l="1"/>
  <c r="S22" i="1"/>
  <c r="AL22" i="1"/>
  <c r="BH22" i="1"/>
  <c r="AK22" i="1"/>
  <c r="BG22" i="1"/>
  <c r="T22" i="1"/>
  <c r="AL20" i="1"/>
  <c r="AL21" i="1"/>
  <c r="S21" i="1"/>
  <c r="AY5" i="1" s="1"/>
  <c r="BH21" i="1"/>
  <c r="AK21" i="1"/>
  <c r="BG21" i="1"/>
  <c r="T21" i="1"/>
  <c r="T20" i="1"/>
  <c r="S20" i="1"/>
  <c r="BH20" i="1"/>
  <c r="AK20" i="1"/>
  <c r="BG20" i="1"/>
  <c r="AP1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H2" i="1"/>
  <c r="BG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" i="1"/>
  <c r="BE3" i="1"/>
  <c r="BE4" i="1"/>
  <c r="BE5" i="1"/>
  <c r="BE6" i="1"/>
  <c r="BE2" i="1"/>
  <c r="BB2" i="1"/>
  <c r="BB7" i="1"/>
  <c r="BB6" i="1"/>
  <c r="BB5" i="1"/>
  <c r="BB4" i="1"/>
  <c r="BB3" i="1"/>
  <c r="AY8" i="1"/>
  <c r="AY7" i="1"/>
  <c r="AY6" i="1"/>
  <c r="AS2" i="1"/>
  <c r="AS3" i="1"/>
  <c r="AP2" i="1"/>
  <c r="AP3" i="1"/>
  <c r="AP4" i="1"/>
  <c r="AP5" i="1"/>
  <c r="AP6" i="1"/>
  <c r="AP7" i="1"/>
  <c r="AP8" i="1"/>
  <c r="AP9" i="1"/>
  <c r="AP10" i="1"/>
  <c r="AP11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V7" i="1" l="1"/>
  <c r="AY2" i="1"/>
  <c r="AY3" i="1"/>
  <c r="AY4" i="1"/>
  <c r="AV2" i="1"/>
  <c r="AV3" i="1"/>
  <c r="AV4" i="1"/>
  <c r="AV5" i="1"/>
  <c r="AV6" i="1"/>
</calcChain>
</file>

<file path=xl/sharedStrings.xml><?xml version="1.0" encoding="utf-8"?>
<sst xmlns="http://schemas.openxmlformats.org/spreadsheetml/2006/main" count="556" uniqueCount="322">
  <si>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</si>
  <si>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</si>
  <si>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</si>
  <si>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</si>
  <si>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</si>
  <si>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</si>
  <si>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</si>
  <si>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</si>
  <si>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</si>
  <si>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</si>
  <si>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</si>
  <si>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</si>
  <si>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</si>
  <si>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</si>
  <si>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</si>
  <si>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</si>
  <si>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</si>
  <si>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</si>
  <si>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</si>
  <si>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</si>
  <si>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</si>
  <si>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</si>
  <si>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</si>
  <si>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</si>
  <si>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</si>
  <si>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</si>
  <si>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</si>
  <si>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</si>
  <si>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</si>
  <si>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</si>
  <si>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</si>
  <si>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</si>
  <si>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</si>
  <si>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</si>
  <si>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</si>
  <si>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</si>
  <si>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</si>
  <si>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</si>
  <si>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</si>
  <si>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</si>
  <si>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</si>
  <si>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</si>
  <si>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</si>
  <si>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</si>
  <si>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</si>
  <si>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</si>
  <si>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</si>
  <si>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</si>
  <si>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</si>
  <si>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</si>
  <si>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</si>
  <si>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</si>
  <si>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</si>
  <si>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</si>
  <si>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</si>
  <si>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</si>
  <si>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</si>
  <si>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</si>
  <si>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</si>
  <si>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</si>
  <si>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</si>
  <si>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</si>
  <si>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</si>
  <si>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</si>
  <si>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</si>
  <si>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</si>
  <si>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</si>
  <si>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</si>
  <si>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</si>
  <si>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</si>
  <si>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</si>
  <si>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</si>
  <si>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</si>
  <si>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</si>
  <si>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</si>
  <si>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</si>
  <si>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</si>
  <si>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</si>
  <si>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</si>
  <si>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</si>
  <si>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</si>
  <si>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</si>
  <si>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</si>
  <si>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</si>
  <si>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</si>
  <si>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</si>
  <si>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</si>
  <si>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</si>
  <si>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Retail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</si>
  <si>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</si>
  <si>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</si>
  <si>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</si>
  <si>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</si>
  <si>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</si>
  <si>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</si>
  <si>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</si>
  <si>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</si>
  <si>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</si>
  <si>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</si>
  <si>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</si>
  <si>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</si>
  <si>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</si>
  <si>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</si>
  <si>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</si>
  <si>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</si>
  <si>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</si>
  <si>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</si>
  <si>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</si>
  <si>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</si>
  <si>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</si>
  <si>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</si>
  <si>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</si>
  <si>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Wellness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</si>
  <si>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</si>
  <si>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</si>
  <si>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</si>
  <si>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</si>
  <si>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</si>
  <si>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</si>
  <si>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Clothing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</si>
  <si>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</si>
  <si>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</si>
  <si>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</si>
  <si>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</si>
  <si>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</si>
  <si>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</si>
  <si>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</si>
  <si>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</si>
  <si>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</si>
  <si>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</si>
  <si>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</si>
  <si>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</si>
  <si>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</si>
  <si>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</si>
  <si>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</si>
  <si>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</si>
  <si>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</si>
  <si>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</si>
  <si>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</si>
  <si>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</si>
  <si>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</si>
  <si>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</si>
  <si>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</si>
  <si>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</si>
  <si>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</si>
  <si>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</si>
  <si>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</si>
  <si>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</si>
  <si>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</si>
  <si>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</si>
  <si>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</si>
  <si>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</si>
  <si>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</si>
  <si>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</si>
  <si>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</si>
  <si>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</si>
  <si>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</si>
  <si>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</si>
  <si>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</si>
  <si>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</si>
  <si>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</si>
  <si>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</si>
  <si>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</si>
  <si>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</si>
  <si>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</si>
  <si>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</si>
  <si>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</si>
  <si>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</si>
  <si>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</si>
  <si>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</si>
  <si>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</si>
  <si>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</si>
  <si>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</si>
  <si>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</si>
  <si>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</si>
  <si>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</si>
  <si>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</si>
  <si>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</si>
  <si>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</si>
  <si>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</si>
  <si>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</si>
  <si>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</si>
  <si>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</si>
  <si>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</si>
  <si>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</si>
  <si>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</si>
  <si>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</si>
  <si>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</si>
  <si>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</si>
  <si>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</si>
  <si>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</si>
  <si>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</si>
  <si>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</si>
  <si>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</si>
  <si>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</si>
  <si>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</si>
  <si>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</si>
  <si>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</si>
  <si>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</si>
  <si>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</si>
  <si>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</si>
  <si>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</si>
  <si>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</si>
  <si>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</si>
  <si>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</si>
  <si>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</si>
  <si>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</si>
  <si>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</si>
  <si>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</si>
  <si>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</si>
  <si>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</si>
  <si>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</si>
  <si>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</si>
  <si>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</si>
  <si>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</si>
  <si>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</si>
  <si>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</si>
  <si>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</si>
  <si>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</si>
  <si>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</si>
  <si>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</si>
  <si>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</si>
  <si>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</si>
  <si>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</si>
  <si>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</si>
  <si>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</si>
  <si>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</si>
  <si>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</si>
  <si>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</si>
  <si>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</si>
  <si>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</si>
  <si>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</si>
  <si>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</si>
  <si>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</si>
  <si>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</si>
  <si>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</si>
  <si>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</si>
  <si>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</si>
  <si>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</si>
  <si>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</si>
  <si>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</si>
  <si>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</si>
  <si>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</si>
  <si>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</si>
  <si>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</si>
  <si>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</si>
  <si>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</si>
  <si>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</si>
  <si>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</si>
  <si>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</si>
  <si>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</si>
  <si>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</si>
  <si>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</si>
  <si>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</si>
  <si>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</si>
  <si>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</si>
  <si>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</si>
  <si>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</si>
  <si>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</si>
  <si>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</si>
  <si>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</si>
  <si>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</si>
  <si>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</si>
  <si>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</si>
  <si>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</si>
  <si>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</si>
  <si>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</si>
  <si>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</si>
  <si>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</si>
  <si>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</si>
  <si>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</si>
  <si>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</si>
  <si>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</si>
  <si>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</si>
  <si>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</si>
  <si>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</si>
  <si>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</si>
  <si>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</si>
  <si>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</si>
  <si>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</si>
  <si>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</si>
  <si>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</si>
  <si>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</si>
  <si>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</si>
  <si>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</si>
  <si>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</si>
  <si>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</si>
  <si>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</si>
  <si>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</si>
  <si>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</si>
  <si>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</si>
  <si>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</si>
  <si>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</si>
  <si>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</si>
  <si>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</si>
  <si>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App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</si>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</sst>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6" Type="http://schemas.openxmlformats.org/officeDocument/2006/relationships/hyperlink" Target="https://www.facebook.com/BeautyMantraCb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56" Type="http://schemas.openxmlformats.org/officeDocument/2006/relationships/hyperlink" Target="https://in.linkedin.com/company/patilkaki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26" Type="http://schemas.openxmlformats.org/officeDocument/2006/relationships/hyperlink" Target="https://www.linkedin.com/company/ayu-devices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16" Type="http://schemas.openxmlformats.org/officeDocument/2006/relationships/hyperlink" Target="https://www.instagram.com/thesimplysalad/?hl=en" TargetMode="External"/><Relationship Id="rId124" Type="http://schemas.openxmlformats.org/officeDocument/2006/relationships/hyperlink" Target="https://www.instagram.com/ayu_devices_pvt/?hl=en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11" Type="http://schemas.openxmlformats.org/officeDocument/2006/relationships/hyperlink" Target="https://www.facebook.com/gunjanappsstudios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22"/>
  <sheetViews>
    <sheetView tabSelected="1" workbookViewId="0">
      <selection activeCell="A22" sqref="A2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21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272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203</v>
      </c>
      <c r="AJ1" s="1" t="s">
        <v>211</v>
      </c>
      <c r="AK1" s="1" t="s">
        <v>281</v>
      </c>
      <c r="AL1" s="1" t="s">
        <v>282</v>
      </c>
      <c r="AO1" s="1" t="s">
        <v>247</v>
      </c>
      <c r="AP1" s="1" t="s">
        <v>246</v>
      </c>
      <c r="AR1" s="1" t="s">
        <v>252</v>
      </c>
      <c r="AS1" s="1" t="s">
        <v>251</v>
      </c>
      <c r="AU1" s="1" t="s">
        <v>253</v>
      </c>
      <c r="AV1" s="1" t="s">
        <v>254</v>
      </c>
      <c r="AX1" s="1" t="s">
        <v>255</v>
      </c>
      <c r="AY1" s="1" t="s">
        <v>256</v>
      </c>
      <c r="BA1" s="1" t="s">
        <v>271</v>
      </c>
      <c r="BB1" s="1" t="s">
        <v>270</v>
      </c>
      <c r="BD1" s="1" t="s">
        <v>279</v>
      </c>
      <c r="BE1" s="1" t="s">
        <v>280</v>
      </c>
      <c r="BG1" s="1" t="s">
        <v>283</v>
      </c>
      <c r="BH1" s="1" t="s">
        <v>284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273</v>
      </c>
      <c r="V2" t="s">
        <v>89</v>
      </c>
      <c r="W2" t="s">
        <v>90</v>
      </c>
      <c r="AB2" t="s">
        <v>88</v>
      </c>
      <c r="AC2" s="6" t="s">
        <v>96</v>
      </c>
      <c r="AD2" s="6" t="s">
        <v>97</v>
      </c>
      <c r="AE2" s="6" t="s">
        <v>95</v>
      </c>
      <c r="AF2" s="6" t="s">
        <v>94</v>
      </c>
      <c r="AG2" s="6" t="s">
        <v>93</v>
      </c>
      <c r="AH2" s="6" t="s">
        <v>91</v>
      </c>
      <c r="AI2" t="s">
        <v>204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88</v>
      </c>
      <c r="AP2">
        <f>COUNTIF(AB:AB,AO2)</f>
        <v>1</v>
      </c>
      <c r="AR2" t="s">
        <v>86</v>
      </c>
      <c r="AS2">
        <f>COUNTIF(L:L,AR2)</f>
        <v>15</v>
      </c>
      <c r="AU2" t="s">
        <v>257</v>
      </c>
      <c r="AV2">
        <f>COUNTIF(T:T,"1")</f>
        <v>7</v>
      </c>
      <c r="AX2" t="s">
        <v>263</v>
      </c>
      <c r="AY2">
        <f>COUNTIF(S:S,"0")</f>
        <v>6</v>
      </c>
      <c r="BA2" t="s">
        <v>12</v>
      </c>
      <c r="BB2">
        <f>COUNTIF(M:M,"Y")</f>
        <v>6</v>
      </c>
      <c r="BD2" t="s">
        <v>273</v>
      </c>
      <c r="BE2">
        <f>COUNTIF(U:U,BD2)</f>
        <v>3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22" si="0">SUM(COUNTIF(M3:R3, "Y"))</f>
        <v>3</v>
      </c>
      <c r="T3">
        <f t="shared" ref="T3:T22" si="1">COUNTIF(V3:AA3, "*")</f>
        <v>2</v>
      </c>
      <c r="U3" s="2" t="s">
        <v>275</v>
      </c>
      <c r="V3" t="s">
        <v>104</v>
      </c>
      <c r="W3" t="s">
        <v>105</v>
      </c>
      <c r="AB3" t="s">
        <v>214</v>
      </c>
      <c r="AC3" s="6" t="s">
        <v>102</v>
      </c>
      <c r="AD3" s="6" t="s">
        <v>103</v>
      </c>
      <c r="AE3" s="6" t="s">
        <v>101</v>
      </c>
      <c r="AF3" s="6" t="s">
        <v>100</v>
      </c>
      <c r="AG3" s="6" t="s">
        <v>99</v>
      </c>
      <c r="AH3" s="6" t="s">
        <v>98</v>
      </c>
      <c r="AI3" t="s">
        <v>205</v>
      </c>
      <c r="AJ3" t="str">
        <f t="shared" ref="AJ3:AJ16" si="2">CONCATENATE(V3, ", ", W3,", ",X3)</f>
        <v xml:space="preserve">Ishaan Kanoria, Sparsh Agarwal, </v>
      </c>
      <c r="AK3">
        <f t="shared" ref="AK3:AK22" si="3" xml:space="preserve"> (( E3/F3 ) * 100) / 10000000</f>
        <v>6</v>
      </c>
      <c r="AL3">
        <f t="shared" ref="AL3:AL22" si="4">IFERROR(((H3/I3)*100)/10000000, 0)</f>
        <v>2</v>
      </c>
      <c r="AO3" t="s">
        <v>214</v>
      </c>
      <c r="AP3">
        <f>COUNTIF(AB:AB,AO3)</f>
        <v>7</v>
      </c>
      <c r="AR3" t="s">
        <v>73</v>
      </c>
      <c r="AS3">
        <f>COUNTIF(L:L,AR3)</f>
        <v>6</v>
      </c>
      <c r="AU3" t="s">
        <v>258</v>
      </c>
      <c r="AV3">
        <f>COUNTIF(T:T,"2")</f>
        <v>9</v>
      </c>
      <c r="AX3" t="s">
        <v>264</v>
      </c>
      <c r="AY3">
        <f>COUNTIF(S:S,"1")</f>
        <v>4</v>
      </c>
      <c r="BA3" t="s">
        <v>11</v>
      </c>
      <c r="BB3">
        <f>COUNTIF(N:N,"Y")</f>
        <v>5</v>
      </c>
      <c r="BD3" t="s">
        <v>275</v>
      </c>
      <c r="BE3">
        <f t="shared" ref="BE3:BE6" si="5">COUNTIF(U:U,BD3)</f>
        <v>6</v>
      </c>
      <c r="BG3">
        <f t="shared" ref="BG3:BG22" si="6">E3/100000</f>
        <v>30</v>
      </c>
      <c r="BH3">
        <f t="shared" ref="BH3:BH22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275</v>
      </c>
      <c r="V4" t="s">
        <v>113</v>
      </c>
      <c r="W4" t="s">
        <v>114</v>
      </c>
      <c r="AB4" t="s">
        <v>112</v>
      </c>
      <c r="AC4" s="6" t="s">
        <v>110</v>
      </c>
      <c r="AD4" s="6" t="s">
        <v>111</v>
      </c>
      <c r="AE4" s="6" t="s">
        <v>107</v>
      </c>
      <c r="AF4" s="6" t="s">
        <v>109</v>
      </c>
      <c r="AG4" s="6" t="s">
        <v>108</v>
      </c>
      <c r="AH4" s="6" t="s">
        <v>106</v>
      </c>
      <c r="AI4" t="s">
        <v>206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112</v>
      </c>
      <c r="AP4">
        <f t="shared" ref="AP4:AP13" si="8">COUNTIF(AB:AB,AO4)</f>
        <v>1</v>
      </c>
      <c r="AU4" t="s">
        <v>259</v>
      </c>
      <c r="AV4">
        <f>COUNTIF(T:T,"3")</f>
        <v>5</v>
      </c>
      <c r="AX4" t="s">
        <v>265</v>
      </c>
      <c r="AY4">
        <f>COUNTIF(S:S,"2")</f>
        <v>7</v>
      </c>
      <c r="BA4" t="s">
        <v>15</v>
      </c>
      <c r="BB4">
        <f>COUNTIF(O:O,"Y")</f>
        <v>6</v>
      </c>
      <c r="BD4" t="s">
        <v>274</v>
      </c>
      <c r="BE4">
        <f t="shared" si="5"/>
        <v>7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274</v>
      </c>
      <c r="V5" t="s">
        <v>120</v>
      </c>
      <c r="AB5" t="s">
        <v>119</v>
      </c>
      <c r="AC5" s="6" t="s">
        <v>115</v>
      </c>
      <c r="AD5" s="6" t="s">
        <v>118</v>
      </c>
      <c r="AE5" s="6" t="s">
        <v>116</v>
      </c>
      <c r="AF5" s="6" t="s">
        <v>117</v>
      </c>
      <c r="AG5" s="6" t="s">
        <v>115</v>
      </c>
      <c r="AH5" s="6" t="s">
        <v>115</v>
      </c>
      <c r="AI5" t="s">
        <v>207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119</v>
      </c>
      <c r="AP5">
        <f t="shared" si="8"/>
        <v>2</v>
      </c>
      <c r="AU5" t="s">
        <v>260</v>
      </c>
      <c r="AV5">
        <f>COUNTIF(T:T,"4")</f>
        <v>0</v>
      </c>
      <c r="AX5" t="s">
        <v>266</v>
      </c>
      <c r="AY5">
        <f>COUNTIF(S:S,"3")</f>
        <v>3</v>
      </c>
      <c r="BA5" t="s">
        <v>13</v>
      </c>
      <c r="BB5">
        <f>COUNTIF(P:P,"Y")</f>
        <v>7</v>
      </c>
      <c r="BD5" t="s">
        <v>277</v>
      </c>
      <c r="BE5">
        <f t="shared" si="5"/>
        <v>2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274</v>
      </c>
      <c r="V6" t="s">
        <v>129</v>
      </c>
      <c r="AB6" t="s">
        <v>128</v>
      </c>
      <c r="AC6" s="6" t="s">
        <v>126</v>
      </c>
      <c r="AD6" s="6" t="s">
        <v>127</v>
      </c>
      <c r="AE6" s="6" t="s">
        <v>124</v>
      </c>
      <c r="AF6" s="6" t="s">
        <v>125</v>
      </c>
      <c r="AG6" s="6" t="s">
        <v>123</v>
      </c>
      <c r="AH6" s="6" t="s">
        <v>121</v>
      </c>
      <c r="AI6" t="s">
        <v>208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128</v>
      </c>
      <c r="AP6">
        <f t="shared" si="8"/>
        <v>2</v>
      </c>
      <c r="AU6" t="s">
        <v>261</v>
      </c>
      <c r="AV6">
        <f>COUNTIF(T:T,"5")</f>
        <v>0</v>
      </c>
      <c r="AX6" t="s">
        <v>267</v>
      </c>
      <c r="AY6">
        <f>COUNTIF(S:S,"4")</f>
        <v>1</v>
      </c>
      <c r="BA6" t="s">
        <v>14</v>
      </c>
      <c r="BB6">
        <f>COUNTIF(Q:Q,"Y")</f>
        <v>7</v>
      </c>
      <c r="BD6" t="s">
        <v>276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275</v>
      </c>
      <c r="V7" t="s">
        <v>135</v>
      </c>
      <c r="W7" t="s">
        <v>136</v>
      </c>
      <c r="AB7" t="s">
        <v>214</v>
      </c>
      <c r="AC7" s="6" t="s">
        <v>132</v>
      </c>
      <c r="AD7" s="6" t="s">
        <v>133</v>
      </c>
      <c r="AE7" s="6" t="s">
        <v>134</v>
      </c>
      <c r="AF7" s="6" t="s">
        <v>130</v>
      </c>
      <c r="AG7" s="6" t="s">
        <v>130</v>
      </c>
      <c r="AH7" s="6" t="s">
        <v>130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248</v>
      </c>
      <c r="AP7">
        <f t="shared" si="8"/>
        <v>1</v>
      </c>
      <c r="AU7" t="s">
        <v>262</v>
      </c>
      <c r="AV7">
        <f>COUNTIF(T:T,"6")</f>
        <v>0</v>
      </c>
      <c r="AX7" t="s">
        <v>268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137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273</v>
      </c>
      <c r="V8" t="s">
        <v>143</v>
      </c>
      <c r="W8" t="s">
        <v>144</v>
      </c>
      <c r="AB8" t="s">
        <v>214</v>
      </c>
      <c r="AC8" s="6" t="s">
        <v>138</v>
      </c>
      <c r="AD8" s="6" t="s">
        <v>140</v>
      </c>
      <c r="AE8" s="6" t="s">
        <v>141</v>
      </c>
      <c r="AF8" s="6" t="s">
        <v>142</v>
      </c>
      <c r="AG8" s="6" t="s">
        <v>139</v>
      </c>
      <c r="AH8" s="6" t="s">
        <v>138</v>
      </c>
      <c r="AI8" t="s">
        <v>206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250</v>
      </c>
      <c r="AP8">
        <f t="shared" si="8"/>
        <v>1</v>
      </c>
      <c r="AX8" t="s">
        <v>269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150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276</v>
      </c>
      <c r="V9" t="s">
        <v>149</v>
      </c>
      <c r="W9" t="s">
        <v>151</v>
      </c>
      <c r="X9" t="s">
        <v>152</v>
      </c>
      <c r="AB9" t="s">
        <v>249</v>
      </c>
      <c r="AC9" s="6" t="s">
        <v>145</v>
      </c>
      <c r="AD9" s="6" t="s">
        <v>148</v>
      </c>
      <c r="AE9" s="6" t="s">
        <v>147</v>
      </c>
      <c r="AF9" s="6" t="s">
        <v>146</v>
      </c>
      <c r="AG9" s="6" t="s">
        <v>278</v>
      </c>
      <c r="AH9" s="6" t="s">
        <v>131</v>
      </c>
      <c r="AI9" t="s">
        <v>209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193</v>
      </c>
      <c r="AP9">
        <f t="shared" si="8"/>
        <v>1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158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274</v>
      </c>
      <c r="V10" t="s">
        <v>157</v>
      </c>
      <c r="AB10" t="s">
        <v>119</v>
      </c>
      <c r="AC10" s="6" t="s">
        <v>153</v>
      </c>
      <c r="AD10" s="6" t="s">
        <v>153</v>
      </c>
      <c r="AE10" s="6" t="s">
        <v>156</v>
      </c>
      <c r="AF10" s="6" t="s">
        <v>155</v>
      </c>
      <c r="AG10" s="6" t="s">
        <v>154</v>
      </c>
      <c r="AH10" s="6" t="s">
        <v>153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249</v>
      </c>
      <c r="AP10">
        <f t="shared" si="8"/>
        <v>2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275</v>
      </c>
      <c r="V11" t="s">
        <v>164</v>
      </c>
      <c r="W11" t="s">
        <v>165</v>
      </c>
      <c r="AB11" t="s">
        <v>248</v>
      </c>
      <c r="AC11" s="6" t="s">
        <v>161</v>
      </c>
      <c r="AD11" s="6" t="s">
        <v>163</v>
      </c>
      <c r="AE11" s="6" t="s">
        <v>162</v>
      </c>
      <c r="AF11" s="6" t="s">
        <v>160</v>
      </c>
      <c r="AG11" s="6" t="s">
        <v>159</v>
      </c>
      <c r="AH11" s="6" t="s">
        <v>159</v>
      </c>
      <c r="AI11" t="s">
        <v>204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241</v>
      </c>
      <c r="AP11">
        <f t="shared" si="8"/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276</v>
      </c>
      <c r="V12" t="s">
        <v>170</v>
      </c>
      <c r="W12" t="s">
        <v>171</v>
      </c>
      <c r="X12" t="s">
        <v>172</v>
      </c>
      <c r="AB12" t="s">
        <v>214</v>
      </c>
      <c r="AC12" s="6" t="s">
        <v>168</v>
      </c>
      <c r="AD12" s="6" t="s">
        <v>169</v>
      </c>
      <c r="AE12" s="6" t="s">
        <v>167</v>
      </c>
      <c r="AF12" s="6" t="s">
        <v>166</v>
      </c>
      <c r="AG12" s="6" t="s">
        <v>92</v>
      </c>
      <c r="AH12" s="6" t="s">
        <v>92</v>
      </c>
      <c r="AI12" t="s">
        <v>210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AO12" t="s">
        <v>295</v>
      </c>
      <c r="AP12">
        <f t="shared" si="8"/>
        <v>1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274</v>
      </c>
      <c r="V13" t="s">
        <v>178</v>
      </c>
      <c r="AB13" t="s">
        <v>250</v>
      </c>
      <c r="AC13" s="6" t="s">
        <v>177</v>
      </c>
      <c r="AD13" s="6" t="s">
        <v>176</v>
      </c>
      <c r="AE13" s="6" t="s">
        <v>175</v>
      </c>
      <c r="AF13" s="6" t="s">
        <v>174</v>
      </c>
      <c r="AG13" s="6" t="s">
        <v>173</v>
      </c>
      <c r="AH13" s="6" t="s">
        <v>122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AO13" t="s">
        <v>319</v>
      </c>
      <c r="AP13">
        <f t="shared" si="8"/>
        <v>1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179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277</v>
      </c>
      <c r="V14" t="s">
        <v>185</v>
      </c>
      <c r="W14" t="s">
        <v>186</v>
      </c>
      <c r="AB14" t="s">
        <v>128</v>
      </c>
      <c r="AC14" s="6" t="s">
        <v>180</v>
      </c>
      <c r="AD14" s="6" t="s">
        <v>184</v>
      </c>
      <c r="AE14" s="6" t="s">
        <v>182</v>
      </c>
      <c r="AF14" s="6" t="s">
        <v>183</v>
      </c>
      <c r="AG14" s="6" t="s">
        <v>181</v>
      </c>
      <c r="AH14" s="6" t="s">
        <v>180</v>
      </c>
      <c r="AI14" t="s">
        <v>208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274</v>
      </c>
      <c r="V15" t="s">
        <v>194</v>
      </c>
      <c r="AB15" t="s">
        <v>193</v>
      </c>
      <c r="AC15" s="6" t="s">
        <v>192</v>
      </c>
      <c r="AD15" s="6" t="s">
        <v>191</v>
      </c>
      <c r="AE15" s="6" t="s">
        <v>190</v>
      </c>
      <c r="AF15" s="6" t="s">
        <v>189</v>
      </c>
      <c r="AG15" s="6" t="s">
        <v>188</v>
      </c>
      <c r="AH15" s="6" t="s">
        <v>187</v>
      </c>
      <c r="AI15" t="s">
        <v>206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276</v>
      </c>
      <c r="V16" t="s">
        <v>200</v>
      </c>
      <c r="W16" t="s">
        <v>201</v>
      </c>
      <c r="X16" t="s">
        <v>202</v>
      </c>
      <c r="AB16" t="s">
        <v>249</v>
      </c>
      <c r="AC16" s="6" t="s">
        <v>197</v>
      </c>
      <c r="AD16" s="6" t="s">
        <v>199</v>
      </c>
      <c r="AE16" s="6" t="s">
        <v>198</v>
      </c>
      <c r="AF16" s="6" t="s">
        <v>195</v>
      </c>
      <c r="AG16" s="6" t="s">
        <v>196</v>
      </c>
      <c r="AH16" s="6" t="s">
        <v>196</v>
      </c>
      <c r="AI16" t="s">
        <v>206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212</v>
      </c>
      <c r="C17" t="s">
        <v>216</v>
      </c>
      <c r="D17" s="2" t="s">
        <v>215</v>
      </c>
      <c r="E17">
        <v>5000000</v>
      </c>
      <c r="F17">
        <v>3</v>
      </c>
      <c r="G17" s="2" t="s">
        <v>217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274</v>
      </c>
      <c r="V17" t="s">
        <v>213</v>
      </c>
      <c r="AB17" t="s">
        <v>214</v>
      </c>
      <c r="AC17" s="6" t="s">
        <v>232</v>
      </c>
      <c r="AD17" s="6" t="s">
        <v>233</v>
      </c>
      <c r="AE17" s="6" t="s">
        <v>231</v>
      </c>
      <c r="AF17" s="6" t="s">
        <v>230</v>
      </c>
      <c r="AG17" s="6" t="s">
        <v>229</v>
      </c>
      <c r="AH17" s="6" t="s">
        <v>229</v>
      </c>
      <c r="AI17" t="s">
        <v>218</v>
      </c>
      <c r="AJ17" t="s">
        <v>213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219</v>
      </c>
      <c r="C18" s="8" t="s">
        <v>240</v>
      </c>
      <c r="D18" s="2" t="s">
        <v>221</v>
      </c>
      <c r="E18">
        <v>10000000</v>
      </c>
      <c r="F18">
        <v>0.5</v>
      </c>
      <c r="G18" s="2" t="s">
        <v>222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274</v>
      </c>
      <c r="V18" t="s">
        <v>220</v>
      </c>
      <c r="AB18" t="s">
        <v>241</v>
      </c>
      <c r="AC18" s="6" t="s">
        <v>237</v>
      </c>
      <c r="AD18" s="6" t="s">
        <v>238</v>
      </c>
      <c r="AE18" s="6" t="s">
        <v>236</v>
      </c>
      <c r="AF18" s="6" t="s">
        <v>235</v>
      </c>
      <c r="AG18" s="6" t="s">
        <v>239</v>
      </c>
      <c r="AH18" s="6" t="s">
        <v>234</v>
      </c>
      <c r="AI18" t="s">
        <v>209</v>
      </c>
      <c r="AJ18" t="s">
        <v>220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223</v>
      </c>
      <c r="C19" t="s">
        <v>245</v>
      </c>
      <c r="D19" s="2" t="s">
        <v>228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275</v>
      </c>
      <c r="V19" t="s">
        <v>224</v>
      </c>
      <c r="W19" t="s">
        <v>225</v>
      </c>
      <c r="X19" t="s">
        <v>226</v>
      </c>
      <c r="AB19" t="s">
        <v>214</v>
      </c>
      <c r="AC19" s="6" t="s">
        <v>242</v>
      </c>
      <c r="AD19" s="6" t="s">
        <v>242</v>
      </c>
      <c r="AE19" s="6" t="s">
        <v>243</v>
      </c>
      <c r="AF19" s="6" t="s">
        <v>244</v>
      </c>
      <c r="AG19" s="6" t="s">
        <v>242</v>
      </c>
      <c r="AH19" s="6" t="s">
        <v>242</v>
      </c>
      <c r="AI19" t="s">
        <v>206</v>
      </c>
      <c r="AJ19" t="s">
        <v>227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285</v>
      </c>
      <c r="C20" t="s">
        <v>286</v>
      </c>
      <c r="D20" s="2" t="s">
        <v>296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9" t="s">
        <v>84</v>
      </c>
      <c r="S20">
        <f t="shared" si="0"/>
        <v>0</v>
      </c>
      <c r="T20">
        <f t="shared" si="1"/>
        <v>2</v>
      </c>
      <c r="U20" t="s">
        <v>277</v>
      </c>
      <c r="V20" t="s">
        <v>287</v>
      </c>
      <c r="W20" t="s">
        <v>288</v>
      </c>
      <c r="AB20" t="s">
        <v>295</v>
      </c>
      <c r="AC20" s="6" t="s">
        <v>289</v>
      </c>
      <c r="AD20" s="6" t="s">
        <v>294</v>
      </c>
      <c r="AE20" s="6" t="s">
        <v>293</v>
      </c>
      <c r="AF20" s="6" t="s">
        <v>292</v>
      </c>
      <c r="AG20" s="6" t="s">
        <v>291</v>
      </c>
      <c r="AH20" s="6" t="s">
        <v>289</v>
      </c>
      <c r="AI20" t="s">
        <v>206</v>
      </c>
      <c r="AJ20" t="s">
        <v>290</v>
      </c>
      <c r="AK20">
        <f t="shared" si="3"/>
        <v>250</v>
      </c>
      <c r="AL20">
        <f t="shared" si="4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297</v>
      </c>
      <c r="C21" t="s">
        <v>301</v>
      </c>
      <c r="D21" s="2" t="s">
        <v>302</v>
      </c>
      <c r="E21">
        <v>3000000</v>
      </c>
      <c r="F21">
        <v>10</v>
      </c>
      <c r="G21" s="2" t="s">
        <v>302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9" t="s">
        <v>84</v>
      </c>
      <c r="S21">
        <f t="shared" si="0"/>
        <v>2</v>
      </c>
      <c r="T21">
        <f t="shared" si="1"/>
        <v>2</v>
      </c>
      <c r="U21" t="s">
        <v>273</v>
      </c>
      <c r="V21" t="s">
        <v>299</v>
      </c>
      <c r="W21" t="s">
        <v>300</v>
      </c>
      <c r="AB21" t="s">
        <v>214</v>
      </c>
      <c r="AC21" s="6" t="s">
        <v>298</v>
      </c>
      <c r="AD21" s="6" t="s">
        <v>298</v>
      </c>
      <c r="AE21" s="6" t="s">
        <v>303</v>
      </c>
      <c r="AF21" s="6" t="s">
        <v>304</v>
      </c>
      <c r="AG21" s="6" t="s">
        <v>298</v>
      </c>
      <c r="AH21" s="6" t="s">
        <v>298</v>
      </c>
      <c r="AI21" t="s">
        <v>305</v>
      </c>
      <c r="AJ21" t="s">
        <v>306</v>
      </c>
      <c r="AK21">
        <f t="shared" si="3"/>
        <v>3</v>
      </c>
      <c r="AL21">
        <f t="shared" si="4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317</v>
      </c>
      <c r="C22" t="s">
        <v>318</v>
      </c>
      <c r="D22" s="2" t="s">
        <v>320</v>
      </c>
      <c r="E22">
        <v>10000000</v>
      </c>
      <c r="F22">
        <v>1.5</v>
      </c>
      <c r="G22" s="2" t="s">
        <v>321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9" t="s">
        <v>84</v>
      </c>
      <c r="S22">
        <f t="shared" si="0"/>
        <v>1</v>
      </c>
      <c r="T22">
        <f t="shared" si="1"/>
        <v>3</v>
      </c>
      <c r="U22" t="s">
        <v>275</v>
      </c>
      <c r="V22" t="s">
        <v>307</v>
      </c>
      <c r="W22" t="s">
        <v>308</v>
      </c>
      <c r="X22" t="s">
        <v>309</v>
      </c>
      <c r="AB22" t="s">
        <v>319</v>
      </c>
      <c r="AC22" s="6" t="s">
        <v>315</v>
      </c>
      <c r="AD22" s="6" t="s">
        <v>316</v>
      </c>
      <c r="AE22" s="6" t="s">
        <v>314</v>
      </c>
      <c r="AF22" s="6" t="s">
        <v>313</v>
      </c>
      <c r="AG22" s="6" t="s">
        <v>312</v>
      </c>
      <c r="AH22" s="6" t="s">
        <v>311</v>
      </c>
      <c r="AI22" t="s">
        <v>12</v>
      </c>
      <c r="AJ22" t="s">
        <v>310</v>
      </c>
      <c r="AK22">
        <f t="shared" si="3"/>
        <v>66.666666666666671</v>
      </c>
      <c r="AL22">
        <f t="shared" si="4"/>
        <v>14.285714285714286</v>
      </c>
      <c r="BG22">
        <f t="shared" si="6"/>
        <v>100</v>
      </c>
      <c r="BH22">
        <f t="shared" si="7"/>
        <v>50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</hyperlinks>
  <pageMargins left="0.7" right="0.7" top="0.75" bottom="0.75" header="0.3" footer="0.3"/>
  <pageSetup orientation="portrait" horizontalDpi="1200" verticalDpi="1200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2023-01-11T03:47:09Z</dcterms:modified>
</cp:coreProperties>
</file>