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5094F25A-255D-4AFD-8B3E-B663F75138B6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0" i="1" l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<sst xmlns="http://schemas.openxmlformats.org/spreadsheetml/2006/main" count="970" uniqueCount="530">
  <si>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</si>
  <si>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</si>
  <si>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</si>
  <si>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</si>
  <si>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</si>
  <si>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</si>
  <si>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</si>
  <si>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</si>
  <si>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</si>
  <si>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</si>
  <si>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</si>
  <si>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</si>
  <si>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</si>
  <si>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</si>
  <si>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</si>
  <si>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</si>
  <si>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</si>
  <si>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</si>
  <si>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</si>
  <si>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</si>
  <si>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</si>
  <si>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</si>
  <si>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</si>
  <si>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</si>
  <si>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</si>
  <si>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</si>
  <si>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</si>
  <si>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</si>
  <si>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</si>
  <si>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</si>
  <si>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</si>
  <si>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</si>
  <si>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</si>
  <si>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</si>
  <si>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</si>
  <si>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</si>
  <si>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</si>
  <si>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</si>
  <si>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</si>
  <si>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</si>
  <si>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</si>
  <si>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</si>
  <si>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</si>
  <si>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</si>
  <si>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</si>
  <si>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</si>
  <si>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</si>
  <si>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</si>
  <si>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</si>
  <si>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</si>
  <si>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</si>
  <si>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</si>
  <si>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</si>
  <si>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</si>
  <si>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</si>
  <si>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</si>
  <si>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</si>
  <si>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</si>
  <si>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</si>
  <si>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</si>
  <si>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</si>
  <si>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</si>
  <si>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</si>
  <si>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</si>
  <si>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</si>
  <si>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</si>
  <si>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</si>
  <si>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</si>
  <si>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</si>
  <si>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</si>
  <si>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</si>
  <si>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</si>
  <si>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</si>
  <si>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</si>
  <si>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</si>
  <si>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</si>
  <si>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</si>
  <si>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</si>
  <si>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</si>
  <si>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</si>
  <si>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</si>
  <si>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</si>
  <si>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</si>
  <si>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</si>
  <si>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</si>
  <si>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</si>
  <si>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</si>
  <si>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</si>
  <si>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</si>
  <si>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</si>
  <si>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</si>
  <si>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</si>
  <si>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</si>
  <si>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</si>
  <si>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</si>
  <si>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</si>
  <si>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</si>
  <si>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</si>
  <si>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</si>
  <si>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</si>
  <si>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</si>
  <si>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</si>
  <si>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</si>
  <si>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</si>
  <si>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</si>
  <si>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</si>
  <si>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</si>
  <si>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</si>
  <si>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</si>
  <si>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</si>
  <si>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</si>
  <si>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</si>
  <si>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</si>
  <si>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</si>
  <si>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</si>
  <si>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</si>
  <si>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</si>
  <si>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</si>
  <si>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</si>
  <si>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</si>
  <si>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</si>
  <si>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</si>
  <si>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</si>
  <si>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</si>
  <si>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</si>
  <si>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</si>
  <si>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</si>
  <si>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</si>
  <si>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</si>
  <si>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</si>
  <si>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</si>
  <si>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</si>
  <si>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</si>
  <si>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</si>
  <si>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</si>
  <si>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</si>
  <si>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</si>
  <si>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</si>
  <si>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</si>
  <si>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</si>
  <si>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</si>
  <si>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</si>
  <si>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</si>
  <si>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</si>
  <si>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</si>
  <si>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</si>
  <si>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</si>
  <si>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</si>
  <si>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</si>
  <si>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</si>
  <si>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</si>
  <si>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</si>
  <si>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</si>
  <si>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</si>
  <si>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</si>
  <si>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</si>
  <si>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</si>
  <si>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</si>
  <si>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</si>
  <si>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</si>
  <si>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</si>
  <si>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</si>
  <si>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</si>
  <si>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</si>
  <si>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</si>
  <si>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</si>
  <si>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</si>
  <si>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</si>
  <si>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</si>
  <si>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</si>
  <si>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</si>
  <si>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</si>
  <si>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</si>
  <si>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</si>
  <si>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</si>
  <si>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</si>
  <si>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</si>
  <si>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</si>
  <si>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</si>
  <si>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</si>
  <si>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</si>
  <si>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</si>
  <si>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</si>
  <si>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</si>
  <si>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</si>
  <si>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</si>
  <si>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</si>
  <si>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</si>
  <si>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</si>
  <si>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</si>
  <si>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</si>
  <si>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</si>
  <si>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</si>
  <si>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</si>
  <si>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</si>
  <si>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</si>
  <si>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</si>
  <si>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</si>
  <si>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</si>
  <si>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</si>
  <si>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</si>
  <si>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</si>
  <si>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</si>
  <si>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</si>
  <si>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</si>
  <si>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</si>
  <si>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</si>
  <si>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</si>
  <si>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</si>
  <si>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</si>
  <si>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</si>
  <si>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</si>
  <si>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</si>
  <si>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</si>
  <si>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</si>
  <si>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</si>
  <si>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</si>
  <si>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</si>
  <si>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</si>
  <si>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</si>
  <si>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</si>
  <si>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</si>
  <si>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</si>
  <si>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</si>
  <si>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</si>
  <si>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</si>
  <si>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</si>
  <si>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</si>
  <si>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</si>
  <si>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</si>
  <si>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</si>
  <si>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</si>
  <si>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</si>
  <si>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</si>
  <si>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</si>
  <si>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</si>
  <si>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</si>
  <si>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</si>
  <si>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</si>
  <si>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</si>
  <si>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</si>
  <si>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</si>
  <si>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</si>
  <si>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</si>
  <si>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</si>
  <si>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</si>
  <si>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</si>
  <si>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</si>
  <si>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</si>
  <si>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</si>
  <si>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</si>
  <si>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</si>
  <si>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</si>
  <si>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</si>
  <si>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</si>
  <si>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</si>
  <si>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</si>
  <si>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</si>
  <si>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</si>
  <si>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</si>
  <si>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</si>
  <si>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</si>
  <si>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</si>
  <si>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</si>
  <si>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</si>
  <si>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</si>
  <si>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</si>
  <si>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</si>
  <si>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</si>
  <si>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</si>
  <si>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</si>
  <si>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</si>
  <si>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</si>
  <si>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</si>
  <si>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</si>
  <si>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</si>
  <si>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</si>
  <si>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</si>
  <si>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</si>
  <si>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</si>
  <si>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</si>
  <si>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</si>
  <si>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</si>
  <si>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</si>
  <si>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</si>
  <si>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</si>
  <si>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</si>
  <si>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</si>
  <si>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</si>
  <si>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</si>
  <si>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</si>
  <si>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</si>
  <si>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₹2.5 Crore for 1% equity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</si>
  <si>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</si>
  <si>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</si>
  <si>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</si>
  <si>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</si>
  <si>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</si>
  <si>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</si>
  <si>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</si>
  <si>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</si>
  <si>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</si>
  <si>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</si>
  <si>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</si>
  <si>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</si>
  <si>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</si>
  <si>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</si>
  <si>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</si>
  <si>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</si>
  <si>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</si>
  <si>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</si>
  <si>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</si>
  <si>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</si>
  <si>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</si>
  <si>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</si>
  <si>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</si>
  <si>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₹1 Crore for 1.5% equity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</si>
  <si>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</si>
  <si>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</si>
  <si>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</si>
  <si>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</si>
  <si>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</si>
  <si>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</si>
  <si>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</si>
  <si>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</si>
  <si>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</si>
  <si>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</si>
  <si>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1% equity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</si>
  <si>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</si>
  <si>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</si>
  <si>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</si>
  <si>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</si>
  <si>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</si>
  <si>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</si>
  <si>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</si>
  <si>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</si>
  <si>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</si>
  <si>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</si>
  <si>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</si>
  <si>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</si>
  <si>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</si>
  <si>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</si>
  <si>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</si>
  <si>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</si>
  <si>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</si>
  <si>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₹25 Lakhs for 5% equity</t>
  </si>
  <si>
    <t>Information Technology</t>
  </si>
  <si>
    <t>Beauty and Wellness</t>
  </si>
  <si>
    <t>Paradyes</t>
  </si>
  <si>
    <t>Hair Colour Dye Products</t>
  </si>
  <si>
    <t>₹65 Lakhs for 1% equity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</si>
  <si>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</si>
  <si>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</si>
  <si>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</si>
  <si>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</si>
  <si>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</si>
  <si>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</si>
  <si>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</si>
  <si>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</si>
  <si>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</si>
  <si>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</si>
  <si>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1% equity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</si>
  <si>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</si>
  <si>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</si>
  <si>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</si>
  <si>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</si>
  <si>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</si>
  <si>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</si>
  <si>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</si>
  <si>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</si>
  <si>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</si>
  <si>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</si>
  <si>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</si>
  <si>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</si>
  <si>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₹35 Lakhs for 20% equity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</si>
  <si>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</si>
  <si>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</si>
  <si>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</si>
  <si>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</si>
  <si>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</si>
  <si>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</si>
  <si>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</si>
  <si>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</si>
  <si>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</si>
  <si>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</si>
  <si>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₹50 Lakhs for 3.3% equity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</si>
  <si>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</si>
  <si>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</si>
  <si>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</si>
  <si>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</si>
  <si>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</si>
  <si>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</si>
  <si>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₹50 Lakhs for 5% equity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</si>
  <si>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</si>
  <si>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</si>
  <si>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</si>
  <si>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</si>
  <si>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</si>
  <si>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</si>
  <si>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</si>
  <si>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</si>
  <si>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</si>
  <si>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</si>
  <si>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</si>
  <si>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</si>
  <si>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</si>
  <si>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</si>
  <si>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</si>
  <si>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</si>
  <si>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</si>
  <si>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</si>
  <si>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</si>
  <si>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</si>
  <si>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</si>
  <si>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</si>
  <si>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</si>
  <si>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₹75 Lakhs for 7.5% equity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</si>
  <si>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</si>
  <si>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</si>
  <si>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</si>
  <si>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</si>
  <si>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</si>
  <si>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</si>
  <si>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</si>
  <si>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</si>
  <si>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</si>
  <si>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</si>
  <si>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</si>
  <si>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</si>
  <si>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2% equity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</si>
  <si>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</si>
  <si>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</si>
  <si>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</si>
  <si>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</si>
  <si>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</si>
  <si>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</si>
  <si>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</si>
  <si>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</si>
  <si>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</si>
  <si>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</si>
  <si>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</si>
  <si>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</si>
  <si>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</si>
  <si>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</si>
  <si>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</si>
  <si>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</si>
  <si>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</si>
  <si>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</si>
  <si>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</si>
  <si>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</si>
  <si>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</si>
  <si>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</si>
  <si>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</si>
  <si>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</si>
  <si>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</si>
  <si>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</si>
  <si>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</si>
  <si>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</si>
  <si>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</si>
  <si>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</si>
  <si>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</si>
  <si>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</si>
  <si>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</si>
  <si>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</si>
  <si>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</si>
  <si>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</si>
  <si>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</si>
  <si>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</si>
  <si>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</si>
  <si>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</si>
  <si>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</si>
  <si>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</si>
  <si>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</si>
  <si>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</si>
  <si>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</si>
  <si>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</si>
  <si>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</si>
  <si>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</si>
  <si>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</si>
  <si>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</si>
  <si>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</si>
  <si>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</si>
  <si>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</si>
  <si>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</si>
  <si>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</si>
  <si>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</si>
  <si>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</si>
  <si>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</si>
  <si>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</si>
  <si>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</si>
  <si>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</si>
  <si>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</si>
  <si>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</si>
  <si>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</si>
  <si>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</si>
  <si>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</si>
  <si>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</si>
  <si>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</si>
  <si>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</si>
  <si>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</si>
  <si>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</si>
  <si>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</si>
  <si>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</si>
  <si>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</si>
  <si>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</si>
  <si>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</si>
  <si>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</si>
  <si>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₹40 Lakhs for 5% equity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</si>
  <si>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</si>
  <si>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</si>
  <si>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</si>
  <si>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</si>
  <si>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</si>
  <si>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</si>
  <si>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</si>
  <si>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</si>
  <si>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</si>
  <si>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</si>
  <si>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</si>
  <si>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</si>
  <si>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</si>
  <si>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</si>
  <si>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</si>
  <si>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</si>
  <si>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</si>
  <si>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</si>
  <si>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₹1.5 Crore for 1% equity</t>
  </si>
  <si>
    <t>Lokendra Tomar</t>
  </si>
  <si>
    <t>Nishu Tomar</t>
  </si>
  <si>
    <t>Lokendra Tomar, Nishu Tomar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</si>
</sst>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  <xf numFmtId="0" fontId="0" fillId="0" borderId="3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63" Type="http://schemas.openxmlformats.org/officeDocument/2006/relationships/hyperlink" Target="https://winstonindia.com/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159" Type="http://schemas.openxmlformats.org/officeDocument/2006/relationships/hyperlink" Target="https://www.youtube.com/channel/UCck3qIBPuER0kqYM_pqnUXg" TargetMode="External"/><Relationship Id="rId170" Type="http://schemas.openxmlformats.org/officeDocument/2006/relationships/hyperlink" Target="https://www.youtube.com/channel/UCAY5yvCTVaYd09ntxoUDRUQ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26" Type="http://schemas.openxmlformats.org/officeDocument/2006/relationships/hyperlink" Target="https://www.linkedin.com/company/angrakhaa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32" Type="http://schemas.openxmlformats.org/officeDocument/2006/relationships/hyperlink" Target="https://instagram.com/soupxindia" TargetMode="External"/><Relationship Id="rId53" Type="http://schemas.openxmlformats.org/officeDocument/2006/relationships/hyperlink" Target="https://facebook.com/patilkakikitchen/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149" Type="http://schemas.openxmlformats.org/officeDocument/2006/relationships/hyperlink" Target="https://twitter.com/birdsofparadyes" TargetMode="External"/><Relationship Id="rId5" Type="http://schemas.openxmlformats.org/officeDocument/2006/relationships/hyperlink" Target="https://twitter.com/hoovufresh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181" Type="http://schemas.openxmlformats.org/officeDocument/2006/relationships/hyperlink" Target="https://www.abcfitnessfirm.com/" TargetMode="External"/><Relationship Id="rId216" Type="http://schemas.openxmlformats.org/officeDocument/2006/relationships/hyperlink" Target="https://in.linkedin.com/company/jaipur-watch-company" TargetMode="External"/><Relationship Id="rId22" Type="http://schemas.openxmlformats.org/officeDocument/2006/relationships/hyperlink" Target="https://www.linkedin.com/company/very-much-indian/" TargetMode="External"/><Relationship Id="rId43" Type="http://schemas.openxmlformats.org/officeDocument/2006/relationships/hyperlink" Target="https://www.girgitstore.com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139" Type="http://schemas.openxmlformats.org/officeDocument/2006/relationships/hyperlink" Target="https://themagicofmemories.com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55" Type="http://schemas.openxmlformats.org/officeDocument/2006/relationships/hyperlink" Target="https://www.nestroots.com/" TargetMode="External"/><Relationship Id="rId171" Type="http://schemas.openxmlformats.org/officeDocument/2006/relationships/hyperlink" Target="https://www.linkedin.com/company/credmate/" TargetMode="External"/><Relationship Id="rId176" Type="http://schemas.openxmlformats.org/officeDocument/2006/relationships/hyperlink" Target="https://www.youtube.com/channel/UCY1msnXL886TyvBiWGSD5Hw/videos" TargetMode="External"/><Relationship Id="rId192" Type="http://schemas.openxmlformats.org/officeDocument/2006/relationships/hyperlink" Target="https://www.linkedin.com/company/primeos/" TargetMode="External"/><Relationship Id="rId197" Type="http://schemas.openxmlformats.org/officeDocument/2006/relationships/hyperlink" Target="https://twitter.com/compostwali" TargetMode="External"/><Relationship Id="rId206" Type="http://schemas.openxmlformats.org/officeDocument/2006/relationships/hyperlink" Target="https://www.youtube.com/channel/UCFsQAxUcGTj8t-43e9lOt6w/videos" TargetMode="External"/><Relationship Id="rId227" Type="http://schemas.openxmlformats.org/officeDocument/2006/relationships/hyperlink" Target="https://www.angrakhaa.com/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hyperlink" Target="https://www.youtube.com/channel/UCZgq0kHCr8COZd-lnGnmz9w" TargetMode="External"/><Relationship Id="rId124" Type="http://schemas.openxmlformats.org/officeDocument/2006/relationships/hyperlink" Target="https://www.instagram.com/ayu_devices_pvt/?hl=en" TargetMode="External"/><Relationship Id="rId129" Type="http://schemas.openxmlformats.org/officeDocument/2006/relationships/hyperlink" Target="https://www.facebook.com/AtypicalAdvantage" TargetMode="External"/><Relationship Id="rId54" Type="http://schemas.openxmlformats.org/officeDocument/2006/relationships/hyperlink" Target="https://www.instagram.com/patilkaki/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40" Type="http://schemas.openxmlformats.org/officeDocument/2006/relationships/hyperlink" Target="https://www.instagram.com/the_magic_of_memories/?hl=en" TargetMode="External"/><Relationship Id="rId145" Type="http://schemas.openxmlformats.org/officeDocument/2006/relationships/hyperlink" Target="https://www.birdsofparadyes.com/" TargetMode="External"/><Relationship Id="rId161" Type="http://schemas.openxmlformats.org/officeDocument/2006/relationships/hyperlink" Target="https://www.instagram.com/coezysleep/" TargetMode="External"/><Relationship Id="rId166" Type="http://schemas.openxmlformats.org/officeDocument/2006/relationships/hyperlink" Target="https://instagram.com/zillionaireindia?utm_medium=copy_link" TargetMode="External"/><Relationship Id="rId182" Type="http://schemas.openxmlformats.org/officeDocument/2006/relationships/hyperlink" Target="https://www.facebook.com/profile.php?id=100063753222970" TargetMode="External"/><Relationship Id="rId187" Type="http://schemas.openxmlformats.org/officeDocument/2006/relationships/hyperlink" Target="https://www.primebook.in/" TargetMode="External"/><Relationship Id="rId217" Type="http://schemas.openxmlformats.org/officeDocument/2006/relationships/hyperlink" Target="https://www.insidefpv.com/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119" Type="http://schemas.openxmlformats.org/officeDocument/2006/relationships/hyperlink" Target="https://thesimplysalad.com/" TargetMode="External"/><Relationship Id="rId44" Type="http://schemas.openxmlformats.org/officeDocument/2006/relationships/hyperlink" Target="https://www.youtube.com/user/girgitstore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130" Type="http://schemas.openxmlformats.org/officeDocument/2006/relationships/hyperlink" Target="https://twitter.com/AtypicalAdv" TargetMode="External"/><Relationship Id="rId135" Type="http://schemas.openxmlformats.org/officeDocument/2006/relationships/hyperlink" Target="https://www.instagram.com/houseofchikankari.in/?hl=en" TargetMode="External"/><Relationship Id="rId151" Type="http://schemas.openxmlformats.org/officeDocument/2006/relationships/hyperlink" Target="https://www.nestroots.com/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172" Type="http://schemas.openxmlformats.org/officeDocument/2006/relationships/hyperlink" Target="https://www.instagram.com/thecredmate/" TargetMode="External"/><Relationship Id="rId193" Type="http://schemas.openxmlformats.org/officeDocument/2006/relationships/hyperlink" Target="https://www.dailydump.org/" TargetMode="External"/><Relationship Id="rId202" Type="http://schemas.openxmlformats.org/officeDocument/2006/relationships/hyperlink" Target="https://www.youtube.com/@gharsoaps" TargetMode="External"/><Relationship Id="rId207" Type="http://schemas.openxmlformats.org/officeDocument/2006/relationships/hyperlink" Target="https://www.facebook.com/janitriofficial/" TargetMode="External"/><Relationship Id="rId223" Type="http://schemas.openxmlformats.org/officeDocument/2006/relationships/hyperlink" Target="https://www.angrakhaa.com/" TargetMode="External"/><Relationship Id="rId228" Type="http://schemas.openxmlformats.org/officeDocument/2006/relationships/hyperlink" Target="https://www.angrakhaa.com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109" Type="http://schemas.openxmlformats.org/officeDocument/2006/relationships/hyperlink" Target="https://gunjanappstudios.com/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Relationship Id="rId120" Type="http://schemas.openxmlformats.org/officeDocument/2006/relationships/hyperlink" Target="https://thesimplysalad.com/" TargetMode="External"/><Relationship Id="rId125" Type="http://schemas.openxmlformats.org/officeDocument/2006/relationships/hyperlink" Target="https://twitter.com/Ayu_Devices" TargetMode="External"/><Relationship Id="rId141" Type="http://schemas.openxmlformats.org/officeDocument/2006/relationships/hyperlink" Target="https://www.facebook.com/Preetymago/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162" Type="http://schemas.openxmlformats.org/officeDocument/2006/relationships/hyperlink" Target="https://twitter.com/CoezyR" TargetMode="External"/><Relationship Id="rId183" Type="http://schemas.openxmlformats.org/officeDocument/2006/relationships/hyperlink" Target="https://instagram.com/abcfitnessfirm?igshid=MDM4ZDc5MmU=" TargetMode="External"/><Relationship Id="rId213" Type="http://schemas.openxmlformats.org/officeDocument/2006/relationships/hyperlink" Target="https://www.facebook.com/JaipurWatchCompany/" TargetMode="External"/><Relationship Id="rId218" Type="http://schemas.openxmlformats.org/officeDocument/2006/relationships/hyperlink" Target="https://www.youtube.com/@insidefpv373" TargetMode="External"/><Relationship Id="rId234" Type="http://schemas.openxmlformats.org/officeDocument/2006/relationships/hyperlink" Target="https://www.linkedin.com/company/nutroactive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4" Type="http://schemas.openxmlformats.org/officeDocument/2006/relationships/hyperlink" Target="https://www.youtube.com/channel/UCAuQtaTnRQ32xEqDbDVjiZA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66" Type="http://schemas.openxmlformats.org/officeDocument/2006/relationships/hyperlink" Target="https://www.facebook.com/WinstonIndia-111912474057292/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115" Type="http://schemas.openxmlformats.org/officeDocument/2006/relationships/hyperlink" Target="https://thesimplysalad.com/" TargetMode="External"/><Relationship Id="rId131" Type="http://schemas.openxmlformats.org/officeDocument/2006/relationships/hyperlink" Target="https://www.linkedin.com/company/atypical-advantage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52" Type="http://schemas.openxmlformats.org/officeDocument/2006/relationships/hyperlink" Target="https://m.facebook.com/nestroots" TargetMode="External"/><Relationship Id="rId173" Type="http://schemas.openxmlformats.org/officeDocument/2006/relationships/hyperlink" Target="https://twitter.com/credmate" TargetMode="External"/><Relationship Id="rId194" Type="http://schemas.openxmlformats.org/officeDocument/2006/relationships/hyperlink" Target="https://www.youtube.com/user/pbkasturi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208" Type="http://schemas.openxmlformats.org/officeDocument/2006/relationships/hyperlink" Target="https://www.instagram.com/janitri.official/" TargetMode="External"/><Relationship Id="rId229" Type="http://schemas.openxmlformats.org/officeDocument/2006/relationships/hyperlink" Target="https://diabexy.com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14" Type="http://schemas.openxmlformats.org/officeDocument/2006/relationships/hyperlink" Target="https://www.instagram.com/loverecode/?hl=en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56" Type="http://schemas.openxmlformats.org/officeDocument/2006/relationships/hyperlink" Target="https://in.linkedin.com/company/patilkaki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42" Type="http://schemas.openxmlformats.org/officeDocument/2006/relationships/hyperlink" Target="https://themagicofmemories.com/" TargetMode="External"/><Relationship Id="rId163" Type="http://schemas.openxmlformats.org/officeDocument/2006/relationships/hyperlink" Target="https://zillionaireindia.com/" TargetMode="External"/><Relationship Id="rId184" Type="http://schemas.openxmlformats.org/officeDocument/2006/relationships/hyperlink" Target="https://www.linkedin.com/in/abc-fitness-firm-4503a9261/" TargetMode="External"/><Relationship Id="rId189" Type="http://schemas.openxmlformats.org/officeDocument/2006/relationships/hyperlink" Target="https://www.instagram.com/primeos_official/" TargetMode="External"/><Relationship Id="rId219" Type="http://schemas.openxmlformats.org/officeDocument/2006/relationships/hyperlink" Target="https://www.instagram.com/inside_fpv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0" Type="http://schemas.openxmlformats.org/officeDocument/2006/relationships/hyperlink" Target="https://www.youtube.com/diabexy" TargetMode="External"/><Relationship Id="rId235" Type="http://schemas.openxmlformats.org/officeDocument/2006/relationships/printerSettings" Target="../printerSettings/printerSettings1.bin"/><Relationship Id="rId25" Type="http://schemas.openxmlformats.org/officeDocument/2006/relationships/hyperlink" Target="https://www.instagram.com/watchoutwearables/" TargetMode="External"/><Relationship Id="rId46" Type="http://schemas.openxmlformats.org/officeDocument/2006/relationships/hyperlink" Target="https://www.instagram.com/girgitstore" TargetMode="External"/><Relationship Id="rId67" Type="http://schemas.openxmlformats.org/officeDocument/2006/relationships/hyperlink" Target="https://in.linkedin.com/company/winstonindia-official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79" Type="http://schemas.openxmlformats.org/officeDocument/2006/relationships/hyperlink" Target="https://twitter.com/freebowler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0" Type="http://schemas.openxmlformats.org/officeDocument/2006/relationships/hyperlink" Target="https://www.linkedin.com/company/inside-fpv/mycompany/" TargetMode="External"/><Relationship Id="rId225" Type="http://schemas.openxmlformats.org/officeDocument/2006/relationships/hyperlink" Target="https://instagram.com/angrakhaa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48" Type="http://schemas.openxmlformats.org/officeDocument/2006/relationships/hyperlink" Target="https://www.instagram.com/birdsofparadyes/" TargetMode="External"/><Relationship Id="rId164" Type="http://schemas.openxmlformats.org/officeDocument/2006/relationships/hyperlink" Target="https://www.linkedin.com/company/zillionaireindia/" TargetMode="External"/><Relationship Id="rId169" Type="http://schemas.openxmlformats.org/officeDocument/2006/relationships/hyperlink" Target="https://credmate.in/" TargetMode="External"/><Relationship Id="rId185" Type="http://schemas.openxmlformats.org/officeDocument/2006/relationships/hyperlink" Target="https://www.abcfitnessfirm.com/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80" Type="http://schemas.openxmlformats.org/officeDocument/2006/relationships/hyperlink" Target="https://www.linkedin.com/company/freebowler/" TargetMode="External"/><Relationship Id="rId210" Type="http://schemas.openxmlformats.org/officeDocument/2006/relationships/hyperlink" Target="https://twitter.com/janitri_innovat" TargetMode="External"/><Relationship Id="rId215" Type="http://schemas.openxmlformats.org/officeDocument/2006/relationships/hyperlink" Target="https://twitter.com/jaipurwatchco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40"/>
  <sheetViews>
    <sheetView tabSelected="1" topLeftCell="BC16" workbookViewId="0">
      <selection activeCell="AU40" sqref="AU40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18.44140625" customWidth="1"/>
    <col min="25" max="25" width="15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5.2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 t="s">
        <v>269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200</v>
      </c>
      <c r="AJ1" s="1" t="s">
        <v>208</v>
      </c>
      <c r="AK1" s="1" t="s">
        <v>278</v>
      </c>
      <c r="AL1" s="1" t="s">
        <v>279</v>
      </c>
      <c r="AO1" s="1" t="s">
        <v>244</v>
      </c>
      <c r="AP1" s="1" t="s">
        <v>243</v>
      </c>
      <c r="AR1" s="1" t="s">
        <v>249</v>
      </c>
      <c r="AS1" s="1" t="s">
        <v>248</v>
      </c>
      <c r="AU1" s="1" t="s">
        <v>250</v>
      </c>
      <c r="AV1" s="1" t="s">
        <v>251</v>
      </c>
      <c r="AX1" s="1" t="s">
        <v>252</v>
      </c>
      <c r="AY1" s="1" t="s">
        <v>253</v>
      </c>
      <c r="BA1" s="1" t="s">
        <v>268</v>
      </c>
      <c r="BB1" s="1" t="s">
        <v>267</v>
      </c>
      <c r="BD1" s="1" t="s">
        <v>276</v>
      </c>
      <c r="BE1" s="1" t="s">
        <v>277</v>
      </c>
      <c r="BG1" s="1" t="s">
        <v>280</v>
      </c>
      <c r="BH1" s="1" t="s">
        <v>281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 t="s">
        <v>270</v>
      </c>
      <c r="V2" t="s">
        <v>88</v>
      </c>
      <c r="W2" t="s">
        <v>89</v>
      </c>
      <c r="AB2" t="s">
        <v>247</v>
      </c>
      <c r="AC2" s="6" t="s">
        <v>95</v>
      </c>
      <c r="AD2" s="6" t="s">
        <v>96</v>
      </c>
      <c r="AE2" s="6" t="s">
        <v>94</v>
      </c>
      <c r="AF2" s="6" t="s">
        <v>93</v>
      </c>
      <c r="AG2" s="6" t="s">
        <v>92</v>
      </c>
      <c r="AH2" s="6" t="s">
        <v>90</v>
      </c>
      <c r="AI2" t="s">
        <v>201</v>
      </c>
      <c r="AJ2" t="str">
        <f>CONCATENATE(V2, ", ", W2,", ",X2)</f>
        <v xml:space="preserve">Rhea Karuturi, Yeshoda Karuturi, </v>
      </c>
      <c r="AK2">
        <f xml:space="preserve"> (( E2/F2 ) * 100) / 10000000</f>
        <v>80</v>
      </c>
      <c r="AL2">
        <f>IFERROR(((H2/I2)*100)/10000000, 0)</f>
        <v>50</v>
      </c>
      <c r="AO2" t="s">
        <v>211</v>
      </c>
      <c r="AP2">
        <f t="shared" ref="AP2:AP16" si="0">COUNTIF(AB:AB,AO2)</f>
        <v>8</v>
      </c>
      <c r="AR2" t="s">
        <v>86</v>
      </c>
      <c r="AS2">
        <f>COUNTIF(L:L,AR2)</f>
        <v>28</v>
      </c>
      <c r="AU2" t="s">
        <v>254</v>
      </c>
      <c r="AV2">
        <f>COUNTIF(T:T,"1")</f>
        <v>13</v>
      </c>
      <c r="AX2" t="s">
        <v>260</v>
      </c>
      <c r="AY2">
        <f>COUNTIF(S:S,"0")</f>
        <v>11</v>
      </c>
      <c r="BA2" t="s">
        <v>12</v>
      </c>
      <c r="BB2">
        <f>COUNTIF(M:M,"Y")</f>
        <v>12</v>
      </c>
      <c r="BD2" t="s">
        <v>270</v>
      </c>
      <c r="BE2">
        <f>COUNTIF(U:U,BD2)</f>
        <v>5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40" si="1">SUM(COUNTIF(M3:R3, "Y"))</f>
        <v>3</v>
      </c>
      <c r="T3">
        <f t="shared" ref="T3:T40" si="2">COUNTIF(V3:AA3, "*")</f>
        <v>2</v>
      </c>
      <c r="U3" s="2" t="s">
        <v>272</v>
      </c>
      <c r="V3" t="s">
        <v>103</v>
      </c>
      <c r="W3" t="s">
        <v>104</v>
      </c>
      <c r="AB3" t="s">
        <v>211</v>
      </c>
      <c r="AC3" s="6" t="s">
        <v>101</v>
      </c>
      <c r="AD3" s="6" t="s">
        <v>102</v>
      </c>
      <c r="AE3" s="6" t="s">
        <v>100</v>
      </c>
      <c r="AF3" s="6" t="s">
        <v>99</v>
      </c>
      <c r="AG3" s="6" t="s">
        <v>98</v>
      </c>
      <c r="AH3" s="6" t="s">
        <v>97</v>
      </c>
      <c r="AI3" t="s">
        <v>202</v>
      </c>
      <c r="AJ3" t="str">
        <f t="shared" ref="AJ3:AJ16" si="3">CONCATENATE(V3, ", ", W3,", ",X3)</f>
        <v xml:space="preserve">Ishaan Kanoria, Sparsh Agarwal, </v>
      </c>
      <c r="AK3">
        <f t="shared" ref="AK3:AK40" si="4" xml:space="preserve"> (( E3/F3 ) * 100) / 10000000</f>
        <v>6</v>
      </c>
      <c r="AL3">
        <f t="shared" ref="AL3:AL40" si="5">IFERROR(((H3/I3)*100)/10000000, 0)</f>
        <v>2</v>
      </c>
      <c r="AO3" t="s">
        <v>347</v>
      </c>
      <c r="AP3">
        <f t="shared" si="0"/>
        <v>3</v>
      </c>
      <c r="AR3" t="s">
        <v>73</v>
      </c>
      <c r="AS3">
        <f>COUNTIF(L:L,AR3)</f>
        <v>11</v>
      </c>
      <c r="AU3" t="s">
        <v>255</v>
      </c>
      <c r="AV3">
        <f>COUNTIF(T:T,"2")</f>
        <v>19</v>
      </c>
      <c r="AX3" t="s">
        <v>261</v>
      </c>
      <c r="AY3">
        <f>COUNTIF(S:S,"1")</f>
        <v>12</v>
      </c>
      <c r="BA3" t="s">
        <v>11</v>
      </c>
      <c r="BB3">
        <f>COUNTIF(N:N,"Y")</f>
        <v>6</v>
      </c>
      <c r="BD3" t="s">
        <v>272</v>
      </c>
      <c r="BE3">
        <f t="shared" ref="BE3:BE6" si="6">COUNTIF(U:U,BD3)</f>
        <v>13</v>
      </c>
      <c r="BG3">
        <f t="shared" ref="BG3:BG40" si="7">E3/100000</f>
        <v>30</v>
      </c>
      <c r="BH3">
        <f t="shared" ref="BH3:BH40" si="8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1"/>
        <v>0</v>
      </c>
      <c r="T4">
        <f t="shared" si="2"/>
        <v>2</v>
      </c>
      <c r="U4" s="2" t="s">
        <v>272</v>
      </c>
      <c r="V4" t="s">
        <v>111</v>
      </c>
      <c r="W4" t="s">
        <v>112</v>
      </c>
      <c r="AB4" t="s">
        <v>347</v>
      </c>
      <c r="AC4" s="6" t="s">
        <v>109</v>
      </c>
      <c r="AD4" s="6" t="s">
        <v>110</v>
      </c>
      <c r="AE4" s="6" t="s">
        <v>106</v>
      </c>
      <c r="AF4" s="6" t="s">
        <v>108</v>
      </c>
      <c r="AG4" s="6" t="s">
        <v>107</v>
      </c>
      <c r="AH4" s="6" t="s">
        <v>105</v>
      </c>
      <c r="AI4" t="s">
        <v>203</v>
      </c>
      <c r="AJ4" t="str">
        <f t="shared" si="3"/>
        <v xml:space="preserve">Dheeraj Bansal, Rahul Sachdeva, </v>
      </c>
      <c r="AK4">
        <f t="shared" si="4"/>
        <v>100</v>
      </c>
      <c r="AL4">
        <f t="shared" si="5"/>
        <v>0</v>
      </c>
      <c r="AO4" t="s">
        <v>125</v>
      </c>
      <c r="AP4">
        <f t="shared" si="0"/>
        <v>4</v>
      </c>
      <c r="AU4" t="s">
        <v>256</v>
      </c>
      <c r="AV4">
        <f>COUNTIF(T:T,"3")</f>
        <v>6</v>
      </c>
      <c r="AX4" t="s">
        <v>262</v>
      </c>
      <c r="AY4">
        <f>COUNTIF(S:S,"2")</f>
        <v>11</v>
      </c>
      <c r="BA4" t="s">
        <v>15</v>
      </c>
      <c r="BB4">
        <f>COUNTIF(O:O,"Y")</f>
        <v>7</v>
      </c>
      <c r="BD4" t="s">
        <v>271</v>
      </c>
      <c r="BE4">
        <f t="shared" si="6"/>
        <v>13</v>
      </c>
      <c r="BG4">
        <f t="shared" si="7"/>
        <v>100</v>
      </c>
      <c r="BH4">
        <f t="shared" si="8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1"/>
        <v>2</v>
      </c>
      <c r="T5">
        <f t="shared" si="2"/>
        <v>1</v>
      </c>
      <c r="U5" s="2" t="s">
        <v>271</v>
      </c>
      <c r="V5" t="s">
        <v>117</v>
      </c>
      <c r="AB5" t="s">
        <v>190</v>
      </c>
      <c r="AC5" s="6" t="s">
        <v>113</v>
      </c>
      <c r="AD5" s="6" t="s">
        <v>116</v>
      </c>
      <c r="AE5" s="6" t="s">
        <v>114</v>
      </c>
      <c r="AF5" s="6" t="s">
        <v>115</v>
      </c>
      <c r="AG5" s="6" t="s">
        <v>113</v>
      </c>
      <c r="AH5" s="6" t="s">
        <v>113</v>
      </c>
      <c r="AI5" t="s">
        <v>204</v>
      </c>
      <c r="AJ5" t="str">
        <f t="shared" si="3"/>
        <v xml:space="preserve">Slony Gambhir, , </v>
      </c>
      <c r="AK5">
        <f t="shared" si="4"/>
        <v>16.666666666666668</v>
      </c>
      <c r="AL5">
        <f t="shared" si="5"/>
        <v>5</v>
      </c>
      <c r="AO5" t="s">
        <v>245</v>
      </c>
      <c r="AP5">
        <f t="shared" si="0"/>
        <v>1</v>
      </c>
      <c r="AU5" t="s">
        <v>257</v>
      </c>
      <c r="AV5">
        <f>COUNTIF(T:T,"4")</f>
        <v>1</v>
      </c>
      <c r="AX5" t="s">
        <v>263</v>
      </c>
      <c r="AY5">
        <f>COUNTIF(S:S,"3")</f>
        <v>3</v>
      </c>
      <c r="BA5" t="s">
        <v>13</v>
      </c>
      <c r="BB5">
        <f>COUNTIF(P:P,"Y")</f>
        <v>13</v>
      </c>
      <c r="BD5" t="s">
        <v>274</v>
      </c>
      <c r="BE5">
        <f t="shared" si="6"/>
        <v>5</v>
      </c>
      <c r="BG5">
        <f t="shared" si="7"/>
        <v>50</v>
      </c>
      <c r="BH5">
        <f t="shared" si="8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1"/>
        <v>2</v>
      </c>
      <c r="T6">
        <f t="shared" si="2"/>
        <v>1</v>
      </c>
      <c r="U6" s="2" t="s">
        <v>271</v>
      </c>
      <c r="V6" t="s">
        <v>126</v>
      </c>
      <c r="AB6" t="s">
        <v>125</v>
      </c>
      <c r="AC6" s="6" t="s">
        <v>123</v>
      </c>
      <c r="AD6" s="6" t="s">
        <v>124</v>
      </c>
      <c r="AE6" s="6" t="s">
        <v>121</v>
      </c>
      <c r="AF6" s="6" t="s">
        <v>122</v>
      </c>
      <c r="AG6" s="6" t="s">
        <v>120</v>
      </c>
      <c r="AH6" s="6" t="s">
        <v>118</v>
      </c>
      <c r="AI6" t="s">
        <v>205</v>
      </c>
      <c r="AJ6" t="str">
        <f t="shared" si="3"/>
        <v xml:space="preserve">Abhisek Baheti, , </v>
      </c>
      <c r="AK6">
        <f t="shared" si="4"/>
        <v>40</v>
      </c>
      <c r="AL6">
        <f t="shared" si="5"/>
        <v>10</v>
      </c>
      <c r="AO6" t="s">
        <v>247</v>
      </c>
      <c r="AP6">
        <f t="shared" si="0"/>
        <v>2</v>
      </c>
      <c r="AU6" t="s">
        <v>258</v>
      </c>
      <c r="AV6">
        <f>COUNTIF(T:T,"5")</f>
        <v>0</v>
      </c>
      <c r="AX6" t="s">
        <v>264</v>
      </c>
      <c r="AY6">
        <f>COUNTIF(S:S,"4")</f>
        <v>2</v>
      </c>
      <c r="BA6" t="s">
        <v>14</v>
      </c>
      <c r="BB6">
        <f>COUNTIF(Q:Q,"Y")</f>
        <v>11</v>
      </c>
      <c r="BD6" t="s">
        <v>273</v>
      </c>
      <c r="BE6">
        <f t="shared" si="6"/>
        <v>3</v>
      </c>
      <c r="BG6">
        <f t="shared" si="7"/>
        <v>200</v>
      </c>
      <c r="BH6">
        <f t="shared" si="8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1"/>
        <v>1</v>
      </c>
      <c r="T7">
        <f t="shared" si="2"/>
        <v>2</v>
      </c>
      <c r="U7" s="2" t="s">
        <v>272</v>
      </c>
      <c r="V7" t="s">
        <v>132</v>
      </c>
      <c r="W7" t="s">
        <v>133</v>
      </c>
      <c r="AB7" t="s">
        <v>211</v>
      </c>
      <c r="AC7" s="6" t="s">
        <v>129</v>
      </c>
      <c r="AD7" s="6" t="s">
        <v>130</v>
      </c>
      <c r="AE7" s="6" t="s">
        <v>131</v>
      </c>
      <c r="AF7" s="6" t="s">
        <v>127</v>
      </c>
      <c r="AG7" s="6" t="s">
        <v>127</v>
      </c>
      <c r="AH7" s="6" t="s">
        <v>127</v>
      </c>
      <c r="AI7" t="s">
        <v>15</v>
      </c>
      <c r="AJ7" t="str">
        <f t="shared" si="3"/>
        <v xml:space="preserve">Uttam Kumar, Priyank Jain, </v>
      </c>
      <c r="AK7">
        <f t="shared" si="4"/>
        <v>12.5</v>
      </c>
      <c r="AL7">
        <f t="shared" si="5"/>
        <v>2.7777777777777777</v>
      </c>
      <c r="AO7" t="s">
        <v>190</v>
      </c>
      <c r="AP7">
        <f t="shared" si="0"/>
        <v>9</v>
      </c>
      <c r="AU7" t="s">
        <v>259</v>
      </c>
      <c r="AV7">
        <f>COUNTIF(T:T,"6")</f>
        <v>0</v>
      </c>
      <c r="AX7" t="s">
        <v>265</v>
      </c>
      <c r="AY7">
        <f>COUNTIF(S:S,"5")</f>
        <v>0</v>
      </c>
      <c r="BA7" t="s">
        <v>83</v>
      </c>
      <c r="BB7">
        <f>COUNTIF(R:R,"Y")</f>
        <v>2</v>
      </c>
      <c r="BG7">
        <f t="shared" si="7"/>
        <v>75</v>
      </c>
      <c r="BH7">
        <f t="shared" si="8"/>
        <v>50</v>
      </c>
    </row>
    <row r="8" spans="1:60" x14ac:dyDescent="0.3">
      <c r="A8" s="2">
        <v>7</v>
      </c>
      <c r="B8" s="2" t="s">
        <v>134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1"/>
        <v>0</v>
      </c>
      <c r="T8">
        <f t="shared" si="2"/>
        <v>2</v>
      </c>
      <c r="U8" s="2" t="s">
        <v>270</v>
      </c>
      <c r="V8" t="s">
        <v>140</v>
      </c>
      <c r="W8" t="s">
        <v>141</v>
      </c>
      <c r="AB8" t="s">
        <v>211</v>
      </c>
      <c r="AC8" s="6" t="s">
        <v>135</v>
      </c>
      <c r="AD8" s="6" t="s">
        <v>137</v>
      </c>
      <c r="AE8" s="6" t="s">
        <v>138</v>
      </c>
      <c r="AF8" s="6" t="s">
        <v>139</v>
      </c>
      <c r="AG8" s="6" t="s">
        <v>136</v>
      </c>
      <c r="AH8" s="6" t="s">
        <v>135</v>
      </c>
      <c r="AI8" t="s">
        <v>203</v>
      </c>
      <c r="AJ8" t="str">
        <f t="shared" si="3"/>
        <v xml:space="preserve">Rebekah Sood, Ariella Blank, </v>
      </c>
      <c r="AK8">
        <f t="shared" si="4"/>
        <v>25</v>
      </c>
      <c r="AL8">
        <f t="shared" si="5"/>
        <v>0</v>
      </c>
      <c r="AO8" t="s">
        <v>246</v>
      </c>
      <c r="AP8">
        <f t="shared" si="0"/>
        <v>1</v>
      </c>
      <c r="AX8" t="s">
        <v>266</v>
      </c>
      <c r="AY8">
        <f>COUNTIF(S:S,"6")</f>
        <v>0</v>
      </c>
      <c r="BG8">
        <f t="shared" si="7"/>
        <v>75</v>
      </c>
      <c r="BH8">
        <f t="shared" si="8"/>
        <v>0</v>
      </c>
    </row>
    <row r="9" spans="1:60" x14ac:dyDescent="0.3">
      <c r="A9" s="2">
        <v>8</v>
      </c>
      <c r="B9" s="2" t="s">
        <v>147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1"/>
        <v>3</v>
      </c>
      <c r="T9">
        <f t="shared" si="2"/>
        <v>3</v>
      </c>
      <c r="U9" s="2" t="s">
        <v>273</v>
      </c>
      <c r="V9" t="s">
        <v>146</v>
      </c>
      <c r="W9" t="s">
        <v>148</v>
      </c>
      <c r="X9" t="s">
        <v>149</v>
      </c>
      <c r="AB9" t="s">
        <v>426</v>
      </c>
      <c r="AC9" s="6" t="s">
        <v>142</v>
      </c>
      <c r="AD9" s="6" t="s">
        <v>145</v>
      </c>
      <c r="AE9" s="6" t="s">
        <v>144</v>
      </c>
      <c r="AF9" s="6" t="s">
        <v>143</v>
      </c>
      <c r="AG9" s="6" t="s">
        <v>275</v>
      </c>
      <c r="AH9" s="6" t="s">
        <v>128</v>
      </c>
      <c r="AI9" t="s">
        <v>206</v>
      </c>
      <c r="AJ9" t="str">
        <f t="shared" si="3"/>
        <v>Vinay Singhal, Shashank Vaishnav, Parveen Singhal</v>
      </c>
      <c r="AK9">
        <f t="shared" si="4"/>
        <v>300</v>
      </c>
      <c r="AL9">
        <f t="shared" si="5"/>
        <v>250</v>
      </c>
      <c r="AO9" t="s">
        <v>238</v>
      </c>
      <c r="AP9">
        <f t="shared" si="0"/>
        <v>2</v>
      </c>
      <c r="BG9">
        <f t="shared" si="7"/>
        <v>300</v>
      </c>
      <c r="BH9">
        <f t="shared" si="8"/>
        <v>150</v>
      </c>
    </row>
    <row r="10" spans="1:60" x14ac:dyDescent="0.3">
      <c r="A10" s="2">
        <v>9</v>
      </c>
      <c r="B10" s="2" t="s">
        <v>155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1"/>
        <v>1</v>
      </c>
      <c r="T10">
        <f t="shared" si="2"/>
        <v>1</v>
      </c>
      <c r="U10" s="2" t="s">
        <v>271</v>
      </c>
      <c r="V10" t="s">
        <v>154</v>
      </c>
      <c r="AB10" t="s">
        <v>190</v>
      </c>
      <c r="AC10" s="6" t="s">
        <v>150</v>
      </c>
      <c r="AD10" s="6" t="s">
        <v>150</v>
      </c>
      <c r="AE10" s="6" t="s">
        <v>153</v>
      </c>
      <c r="AF10" s="6" t="s">
        <v>152</v>
      </c>
      <c r="AG10" s="6" t="s">
        <v>151</v>
      </c>
      <c r="AH10" s="6" t="s">
        <v>150</v>
      </c>
      <c r="AI10" t="s">
        <v>12</v>
      </c>
      <c r="AJ10" t="str">
        <f t="shared" si="3"/>
        <v xml:space="preserve">Pooja Bajaj, , </v>
      </c>
      <c r="AK10">
        <f t="shared" si="4"/>
        <v>2</v>
      </c>
      <c r="AL10">
        <f t="shared" si="5"/>
        <v>1</v>
      </c>
      <c r="AO10" t="s">
        <v>346</v>
      </c>
      <c r="AP10">
        <f t="shared" si="0"/>
        <v>1</v>
      </c>
      <c r="BG10">
        <f t="shared" si="7"/>
        <v>20</v>
      </c>
      <c r="BH10">
        <f t="shared" si="8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1"/>
        <v>2</v>
      </c>
      <c r="T11">
        <f t="shared" si="2"/>
        <v>2</v>
      </c>
      <c r="U11" s="2" t="s">
        <v>272</v>
      </c>
      <c r="V11" t="s">
        <v>161</v>
      </c>
      <c r="W11" t="s">
        <v>162</v>
      </c>
      <c r="AB11" t="s">
        <v>245</v>
      </c>
      <c r="AC11" s="6" t="s">
        <v>158</v>
      </c>
      <c r="AD11" s="6" t="s">
        <v>160</v>
      </c>
      <c r="AE11" s="6" t="s">
        <v>159</v>
      </c>
      <c r="AF11" s="6" t="s">
        <v>157</v>
      </c>
      <c r="AG11" s="6" t="s">
        <v>156</v>
      </c>
      <c r="AH11" s="6" t="s">
        <v>156</v>
      </c>
      <c r="AI11" t="s">
        <v>201</v>
      </c>
      <c r="AJ11" t="str">
        <f t="shared" si="3"/>
        <v xml:space="preserve">Amigo Nikhil, Meher Sai, </v>
      </c>
      <c r="AK11">
        <f t="shared" si="4"/>
        <v>37.5</v>
      </c>
      <c r="AL11">
        <f t="shared" si="5"/>
        <v>14.992503748125937</v>
      </c>
      <c r="AO11" t="s">
        <v>315</v>
      </c>
      <c r="AP11">
        <f t="shared" si="0"/>
        <v>2</v>
      </c>
      <c r="BG11">
        <f t="shared" si="7"/>
        <v>75</v>
      </c>
      <c r="BH11">
        <f t="shared" si="8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1"/>
        <v>2</v>
      </c>
      <c r="T12">
        <f t="shared" si="2"/>
        <v>3</v>
      </c>
      <c r="U12" s="2" t="s">
        <v>273</v>
      </c>
      <c r="V12" t="s">
        <v>167</v>
      </c>
      <c r="W12" t="s">
        <v>168</v>
      </c>
      <c r="X12" t="s">
        <v>169</v>
      </c>
      <c r="AB12" t="s">
        <v>211</v>
      </c>
      <c r="AC12" s="6" t="s">
        <v>165</v>
      </c>
      <c r="AD12" s="6" t="s">
        <v>166</v>
      </c>
      <c r="AE12" s="6" t="s">
        <v>164</v>
      </c>
      <c r="AF12" s="6" t="s">
        <v>163</v>
      </c>
      <c r="AG12" s="6" t="s">
        <v>91</v>
      </c>
      <c r="AH12" s="6" t="s">
        <v>91</v>
      </c>
      <c r="AI12" t="s">
        <v>207</v>
      </c>
      <c r="AJ12" t="str">
        <f t="shared" si="3"/>
        <v>Vinit Patil, Geeta Patil, Darshil Savla</v>
      </c>
      <c r="AK12">
        <f t="shared" si="4"/>
        <v>16</v>
      </c>
      <c r="AL12">
        <f t="shared" si="5"/>
        <v>10</v>
      </c>
      <c r="AO12" t="s">
        <v>369</v>
      </c>
      <c r="AP12">
        <f t="shared" si="0"/>
        <v>1</v>
      </c>
      <c r="BG12">
        <f t="shared" si="7"/>
        <v>40</v>
      </c>
      <c r="BH12">
        <f t="shared" si="8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1"/>
        <v>1</v>
      </c>
      <c r="T13">
        <f t="shared" si="2"/>
        <v>1</v>
      </c>
      <c r="U13" s="2" t="s">
        <v>271</v>
      </c>
      <c r="V13" t="s">
        <v>175</v>
      </c>
      <c r="AB13" t="s">
        <v>247</v>
      </c>
      <c r="AC13" s="6" t="s">
        <v>174</v>
      </c>
      <c r="AD13" s="6" t="s">
        <v>173</v>
      </c>
      <c r="AE13" s="6" t="s">
        <v>172</v>
      </c>
      <c r="AF13" s="6" t="s">
        <v>171</v>
      </c>
      <c r="AG13" s="6" t="s">
        <v>170</v>
      </c>
      <c r="AH13" s="6" t="s">
        <v>119</v>
      </c>
      <c r="AI13" t="s">
        <v>12</v>
      </c>
      <c r="AJ13" t="str">
        <f t="shared" si="3"/>
        <v xml:space="preserve">Roshaan V Mishra, , </v>
      </c>
      <c r="AK13">
        <f t="shared" si="4"/>
        <v>14</v>
      </c>
      <c r="AL13">
        <f t="shared" si="5"/>
        <v>7</v>
      </c>
      <c r="AO13" t="s">
        <v>397</v>
      </c>
      <c r="AP13">
        <f t="shared" si="0"/>
        <v>1</v>
      </c>
      <c r="BG13">
        <f t="shared" si="7"/>
        <v>70</v>
      </c>
      <c r="BH13">
        <f t="shared" si="8"/>
        <v>35</v>
      </c>
    </row>
    <row r="14" spans="1:60" x14ac:dyDescent="0.3">
      <c r="A14" s="2">
        <v>13</v>
      </c>
      <c r="B14" s="2" t="s">
        <v>176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1"/>
        <v>2</v>
      </c>
      <c r="T14">
        <f t="shared" si="2"/>
        <v>2</v>
      </c>
      <c r="U14" s="2" t="s">
        <v>274</v>
      </c>
      <c r="V14" t="s">
        <v>182</v>
      </c>
      <c r="W14" t="s">
        <v>183</v>
      </c>
      <c r="AB14" t="s">
        <v>125</v>
      </c>
      <c r="AC14" s="6" t="s">
        <v>177</v>
      </c>
      <c r="AD14" s="6" t="s">
        <v>181</v>
      </c>
      <c r="AE14" s="6" t="s">
        <v>179</v>
      </c>
      <c r="AF14" s="6" t="s">
        <v>180</v>
      </c>
      <c r="AG14" s="6" t="s">
        <v>178</v>
      </c>
      <c r="AH14" s="6" t="s">
        <v>177</v>
      </c>
      <c r="AI14" t="s">
        <v>205</v>
      </c>
      <c r="AJ14" t="str">
        <f t="shared" si="3"/>
        <v xml:space="preserve">Himanshu Adlakha, Nikita Malhotra, </v>
      </c>
      <c r="AK14">
        <f t="shared" si="4"/>
        <v>25</v>
      </c>
      <c r="AL14">
        <f t="shared" si="5"/>
        <v>10</v>
      </c>
      <c r="AO14" t="s">
        <v>427</v>
      </c>
      <c r="AP14">
        <f t="shared" si="0"/>
        <v>2</v>
      </c>
      <c r="BG14">
        <f t="shared" si="7"/>
        <v>100</v>
      </c>
      <c r="BH14">
        <f t="shared" si="8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1"/>
        <v>0</v>
      </c>
      <c r="T15">
        <f t="shared" si="2"/>
        <v>1</v>
      </c>
      <c r="U15" s="2" t="s">
        <v>271</v>
      </c>
      <c r="V15" t="s">
        <v>191</v>
      </c>
      <c r="AB15" t="s">
        <v>190</v>
      </c>
      <c r="AC15" s="6" t="s">
        <v>189</v>
      </c>
      <c r="AD15" s="6" t="s">
        <v>188</v>
      </c>
      <c r="AE15" s="6" t="s">
        <v>187</v>
      </c>
      <c r="AF15" s="6" t="s">
        <v>186</v>
      </c>
      <c r="AG15" s="6" t="s">
        <v>185</v>
      </c>
      <c r="AH15" s="6" t="s">
        <v>184</v>
      </c>
      <c r="AI15" t="s">
        <v>203</v>
      </c>
      <c r="AJ15" t="str">
        <f t="shared" si="3"/>
        <v xml:space="preserve">Ganesh Balakrishnan, , </v>
      </c>
      <c r="AK15">
        <f t="shared" si="4"/>
        <v>25</v>
      </c>
      <c r="AL15">
        <f t="shared" si="5"/>
        <v>0</v>
      </c>
      <c r="AO15" t="s">
        <v>426</v>
      </c>
      <c r="AP15">
        <f t="shared" si="0"/>
        <v>1</v>
      </c>
      <c r="BG15">
        <f t="shared" si="7"/>
        <v>75</v>
      </c>
      <c r="BH15">
        <f t="shared" si="8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1"/>
        <v>0</v>
      </c>
      <c r="T16">
        <f t="shared" si="2"/>
        <v>3</v>
      </c>
      <c r="U16" s="2" t="s">
        <v>273</v>
      </c>
      <c r="V16" t="s">
        <v>197</v>
      </c>
      <c r="W16" t="s">
        <v>198</v>
      </c>
      <c r="X16" t="s">
        <v>199</v>
      </c>
      <c r="AB16" t="s">
        <v>246</v>
      </c>
      <c r="AC16" s="6" t="s">
        <v>194</v>
      </c>
      <c r="AD16" s="6" t="s">
        <v>196</v>
      </c>
      <c r="AE16" s="6" t="s">
        <v>195</v>
      </c>
      <c r="AF16" s="6" t="s">
        <v>192</v>
      </c>
      <c r="AG16" s="6" t="s">
        <v>193</v>
      </c>
      <c r="AH16" s="6" t="s">
        <v>193</v>
      </c>
      <c r="AI16" t="s">
        <v>203</v>
      </c>
      <c r="AJ16" t="str">
        <f t="shared" si="3"/>
        <v>Gaurav Chhabra, Nitin Chhabra, Piyush</v>
      </c>
      <c r="AK16">
        <f t="shared" si="4"/>
        <v>100</v>
      </c>
      <c r="AL16">
        <f t="shared" si="5"/>
        <v>0</v>
      </c>
      <c r="AO16" t="s">
        <v>453</v>
      </c>
      <c r="AP16">
        <f t="shared" si="0"/>
        <v>1</v>
      </c>
      <c r="BG16">
        <f t="shared" si="7"/>
        <v>100</v>
      </c>
      <c r="BH16">
        <f t="shared" si="8"/>
        <v>0</v>
      </c>
    </row>
    <row r="17" spans="1:60" x14ac:dyDescent="0.3">
      <c r="A17">
        <v>16</v>
      </c>
      <c r="B17" t="s">
        <v>209</v>
      </c>
      <c r="C17" t="s">
        <v>213</v>
      </c>
      <c r="D17" s="2" t="s">
        <v>212</v>
      </c>
      <c r="E17">
        <v>5000000</v>
      </c>
      <c r="F17">
        <v>3</v>
      </c>
      <c r="G17" s="2" t="s">
        <v>214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1"/>
        <v>4</v>
      </c>
      <c r="T17">
        <f t="shared" si="2"/>
        <v>1</v>
      </c>
      <c r="U17" t="s">
        <v>271</v>
      </c>
      <c r="V17" t="s">
        <v>210</v>
      </c>
      <c r="AB17" t="s">
        <v>211</v>
      </c>
      <c r="AC17" s="6" t="s">
        <v>229</v>
      </c>
      <c r="AD17" s="6" t="s">
        <v>230</v>
      </c>
      <c r="AE17" s="6" t="s">
        <v>228</v>
      </c>
      <c r="AF17" s="6" t="s">
        <v>227</v>
      </c>
      <c r="AG17" s="6" t="s">
        <v>226</v>
      </c>
      <c r="AH17" s="6" t="s">
        <v>226</v>
      </c>
      <c r="AI17" t="s">
        <v>215</v>
      </c>
      <c r="AJ17" t="s">
        <v>210</v>
      </c>
      <c r="AK17">
        <f t="shared" si="4"/>
        <v>16.666666666666668</v>
      </c>
      <c r="AL17">
        <f t="shared" si="5"/>
        <v>6.25</v>
      </c>
      <c r="BG17">
        <f t="shared" si="7"/>
        <v>50</v>
      </c>
      <c r="BH17">
        <f t="shared" si="8"/>
        <v>50</v>
      </c>
    </row>
    <row r="18" spans="1:60" x14ac:dyDescent="0.3">
      <c r="A18">
        <v>17</v>
      </c>
      <c r="B18" t="s">
        <v>216</v>
      </c>
      <c r="C18" s="8" t="s">
        <v>237</v>
      </c>
      <c r="D18" s="2" t="s">
        <v>218</v>
      </c>
      <c r="E18">
        <v>10000000</v>
      </c>
      <c r="F18">
        <v>0.5</v>
      </c>
      <c r="G18" s="2" t="s">
        <v>219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1"/>
        <v>3</v>
      </c>
      <c r="T18">
        <f t="shared" si="2"/>
        <v>1</v>
      </c>
      <c r="U18" t="s">
        <v>271</v>
      </c>
      <c r="V18" t="s">
        <v>217</v>
      </c>
      <c r="AB18" t="s">
        <v>238</v>
      </c>
      <c r="AC18" s="6" t="s">
        <v>234</v>
      </c>
      <c r="AD18" s="6" t="s">
        <v>235</v>
      </c>
      <c r="AE18" s="6" t="s">
        <v>233</v>
      </c>
      <c r="AF18" s="6" t="s">
        <v>232</v>
      </c>
      <c r="AG18" s="6" t="s">
        <v>236</v>
      </c>
      <c r="AH18" s="6" t="s">
        <v>231</v>
      </c>
      <c r="AI18" t="s">
        <v>206</v>
      </c>
      <c r="AJ18" t="s">
        <v>217</v>
      </c>
      <c r="AK18">
        <f t="shared" si="4"/>
        <v>200</v>
      </c>
      <c r="AL18">
        <f t="shared" si="5"/>
        <v>50</v>
      </c>
      <c r="BG18">
        <f t="shared" si="7"/>
        <v>100</v>
      </c>
      <c r="BH18">
        <f t="shared" si="8"/>
        <v>100</v>
      </c>
    </row>
    <row r="19" spans="1:60" x14ac:dyDescent="0.3">
      <c r="A19">
        <v>18</v>
      </c>
      <c r="B19" t="s">
        <v>220</v>
      </c>
      <c r="C19" t="s">
        <v>242</v>
      </c>
      <c r="D19" s="2" t="s">
        <v>225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1"/>
        <v>0</v>
      </c>
      <c r="T19">
        <f t="shared" si="2"/>
        <v>3</v>
      </c>
      <c r="U19" t="s">
        <v>272</v>
      </c>
      <c r="V19" t="s">
        <v>221</v>
      </c>
      <c r="W19" t="s">
        <v>222</v>
      </c>
      <c r="X19" t="s">
        <v>223</v>
      </c>
      <c r="AB19" t="s">
        <v>211</v>
      </c>
      <c r="AC19" s="6" t="s">
        <v>239</v>
      </c>
      <c r="AD19" s="6" t="s">
        <v>239</v>
      </c>
      <c r="AE19" s="6" t="s">
        <v>240</v>
      </c>
      <c r="AF19" s="6" t="s">
        <v>241</v>
      </c>
      <c r="AG19" s="6" t="s">
        <v>239</v>
      </c>
      <c r="AH19" s="6" t="s">
        <v>239</v>
      </c>
      <c r="AI19" t="s">
        <v>203</v>
      </c>
      <c r="AJ19" t="s">
        <v>224</v>
      </c>
      <c r="AK19">
        <f t="shared" si="4"/>
        <v>75</v>
      </c>
      <c r="AL19">
        <f t="shared" si="5"/>
        <v>0</v>
      </c>
      <c r="BG19">
        <f t="shared" si="7"/>
        <v>75</v>
      </c>
      <c r="BH19">
        <f t="shared" si="8"/>
        <v>0</v>
      </c>
    </row>
    <row r="20" spans="1:60" x14ac:dyDescent="0.3">
      <c r="A20">
        <v>19</v>
      </c>
      <c r="B20" t="s">
        <v>282</v>
      </c>
      <c r="C20" t="s">
        <v>283</v>
      </c>
      <c r="D20" s="2" t="s">
        <v>292</v>
      </c>
      <c r="E20">
        <v>25000000</v>
      </c>
      <c r="F20">
        <v>1</v>
      </c>
      <c r="G20" t="s">
        <v>73</v>
      </c>
      <c r="H20">
        <v>0</v>
      </c>
      <c r="I20">
        <v>0</v>
      </c>
      <c r="J20">
        <v>0</v>
      </c>
      <c r="K20">
        <v>0</v>
      </c>
      <c r="L20" t="s">
        <v>73</v>
      </c>
      <c r="M20" t="s">
        <v>84</v>
      </c>
      <c r="N20" t="s">
        <v>84</v>
      </c>
      <c r="O20" t="s">
        <v>84</v>
      </c>
      <c r="P20" t="s">
        <v>84</v>
      </c>
      <c r="Q20" t="s">
        <v>84</v>
      </c>
      <c r="R20" s="7" t="s">
        <v>84</v>
      </c>
      <c r="S20">
        <f t="shared" si="1"/>
        <v>0</v>
      </c>
      <c r="T20">
        <f t="shared" si="2"/>
        <v>2</v>
      </c>
      <c r="U20" t="s">
        <v>274</v>
      </c>
      <c r="V20" t="s">
        <v>284</v>
      </c>
      <c r="W20" t="s">
        <v>285</v>
      </c>
      <c r="AB20" t="s">
        <v>346</v>
      </c>
      <c r="AC20" s="6" t="s">
        <v>286</v>
      </c>
      <c r="AD20" s="6" t="s">
        <v>291</v>
      </c>
      <c r="AE20" s="6" t="s">
        <v>290</v>
      </c>
      <c r="AF20" s="6" t="s">
        <v>289</v>
      </c>
      <c r="AG20" s="6" t="s">
        <v>288</v>
      </c>
      <c r="AH20" s="6" t="s">
        <v>286</v>
      </c>
      <c r="AI20" t="s">
        <v>203</v>
      </c>
      <c r="AJ20" t="s">
        <v>287</v>
      </c>
      <c r="AK20">
        <f t="shared" si="4"/>
        <v>250</v>
      </c>
      <c r="AL20">
        <f t="shared" si="5"/>
        <v>0</v>
      </c>
      <c r="BG20">
        <f t="shared" si="7"/>
        <v>250</v>
      </c>
      <c r="BH20">
        <f t="shared" si="8"/>
        <v>0</v>
      </c>
    </row>
    <row r="21" spans="1:60" x14ac:dyDescent="0.3">
      <c r="A21">
        <v>20</v>
      </c>
      <c r="B21" t="s">
        <v>293</v>
      </c>
      <c r="C21" t="s">
        <v>297</v>
      </c>
      <c r="D21" s="2" t="s">
        <v>298</v>
      </c>
      <c r="E21">
        <v>3000000</v>
      </c>
      <c r="F21">
        <v>10</v>
      </c>
      <c r="G21" s="2" t="s">
        <v>298</v>
      </c>
      <c r="H21">
        <v>3000000</v>
      </c>
      <c r="I21">
        <v>10</v>
      </c>
      <c r="J21">
        <v>0</v>
      </c>
      <c r="K21">
        <v>0</v>
      </c>
      <c r="L21" t="s">
        <v>86</v>
      </c>
      <c r="M21" t="s">
        <v>84</v>
      </c>
      <c r="N21" t="s">
        <v>84</v>
      </c>
      <c r="O21" t="s">
        <v>85</v>
      </c>
      <c r="P21" t="s">
        <v>85</v>
      </c>
      <c r="Q21" t="s">
        <v>84</v>
      </c>
      <c r="R21" s="7" t="s">
        <v>84</v>
      </c>
      <c r="S21">
        <f t="shared" si="1"/>
        <v>2</v>
      </c>
      <c r="T21">
        <f t="shared" si="2"/>
        <v>2</v>
      </c>
      <c r="U21" t="s">
        <v>270</v>
      </c>
      <c r="V21" t="s">
        <v>295</v>
      </c>
      <c r="W21" t="s">
        <v>296</v>
      </c>
      <c r="AB21" t="s">
        <v>211</v>
      </c>
      <c r="AC21" s="6" t="s">
        <v>294</v>
      </c>
      <c r="AD21" s="6" t="s">
        <v>294</v>
      </c>
      <c r="AE21" s="6" t="s">
        <v>299</v>
      </c>
      <c r="AF21" s="6" t="s">
        <v>300</v>
      </c>
      <c r="AG21" s="6" t="s">
        <v>294</v>
      </c>
      <c r="AH21" s="6" t="s">
        <v>294</v>
      </c>
      <c r="AI21" t="s">
        <v>301</v>
      </c>
      <c r="AJ21" t="s">
        <v>302</v>
      </c>
      <c r="AK21">
        <f t="shared" si="4"/>
        <v>3</v>
      </c>
      <c r="AL21">
        <f t="shared" si="5"/>
        <v>3</v>
      </c>
      <c r="BG21">
        <f t="shared" si="7"/>
        <v>30</v>
      </c>
      <c r="BH21">
        <f t="shared" si="8"/>
        <v>30</v>
      </c>
    </row>
    <row r="22" spans="1:60" x14ac:dyDescent="0.3">
      <c r="A22">
        <v>21</v>
      </c>
      <c r="B22" t="s">
        <v>313</v>
      </c>
      <c r="C22" t="s">
        <v>314</v>
      </c>
      <c r="D22" s="2" t="s">
        <v>316</v>
      </c>
      <c r="E22">
        <v>10000000</v>
      </c>
      <c r="F22">
        <v>1.5</v>
      </c>
      <c r="G22" s="2" t="s">
        <v>317</v>
      </c>
      <c r="H22">
        <v>5000000</v>
      </c>
      <c r="I22">
        <v>3.5</v>
      </c>
      <c r="J22">
        <v>5000000</v>
      </c>
      <c r="K22">
        <v>10</v>
      </c>
      <c r="L22" t="s">
        <v>86</v>
      </c>
      <c r="M22" t="s">
        <v>85</v>
      </c>
      <c r="N22" t="s">
        <v>84</v>
      </c>
      <c r="O22" t="s">
        <v>84</v>
      </c>
      <c r="P22" t="s">
        <v>84</v>
      </c>
      <c r="Q22" t="s">
        <v>84</v>
      </c>
      <c r="R22" s="7" t="s">
        <v>84</v>
      </c>
      <c r="S22">
        <f t="shared" si="1"/>
        <v>1</v>
      </c>
      <c r="T22">
        <f t="shared" si="2"/>
        <v>3</v>
      </c>
      <c r="U22" t="s">
        <v>272</v>
      </c>
      <c r="V22" t="s">
        <v>303</v>
      </c>
      <c r="W22" t="s">
        <v>304</v>
      </c>
      <c r="X22" t="s">
        <v>305</v>
      </c>
      <c r="AB22" t="s">
        <v>315</v>
      </c>
      <c r="AC22" s="6" t="s">
        <v>311</v>
      </c>
      <c r="AD22" s="6" t="s">
        <v>312</v>
      </c>
      <c r="AE22" s="6" t="s">
        <v>310</v>
      </c>
      <c r="AF22" s="6" t="s">
        <v>309</v>
      </c>
      <c r="AG22" s="6" t="s">
        <v>308</v>
      </c>
      <c r="AH22" s="6" t="s">
        <v>307</v>
      </c>
      <c r="AI22" t="s">
        <v>12</v>
      </c>
      <c r="AJ22" t="s">
        <v>306</v>
      </c>
      <c r="AK22">
        <f t="shared" si="4"/>
        <v>66.666666666666671</v>
      </c>
      <c r="AL22">
        <f t="shared" si="5"/>
        <v>14.285714285714286</v>
      </c>
      <c r="BG22">
        <f t="shared" si="7"/>
        <v>100</v>
      </c>
      <c r="BH22">
        <f t="shared" si="8"/>
        <v>50</v>
      </c>
    </row>
    <row r="23" spans="1:60" x14ac:dyDescent="0.3">
      <c r="A23">
        <v>22</v>
      </c>
      <c r="B23" t="s">
        <v>318</v>
      </c>
      <c r="C23" t="s">
        <v>320</v>
      </c>
      <c r="D23" s="2" t="s">
        <v>327</v>
      </c>
      <c r="E23">
        <v>3000000</v>
      </c>
      <c r="F23">
        <v>1</v>
      </c>
      <c r="G23" s="2" t="s">
        <v>328</v>
      </c>
      <c r="H23">
        <v>3000000</v>
      </c>
      <c r="I23">
        <v>3</v>
      </c>
      <c r="J23">
        <v>0</v>
      </c>
      <c r="K23">
        <v>0</v>
      </c>
      <c r="L23" t="s">
        <v>86</v>
      </c>
      <c r="M23" t="s">
        <v>85</v>
      </c>
      <c r="N23" t="s">
        <v>84</v>
      </c>
      <c r="O23" t="s">
        <v>84</v>
      </c>
      <c r="P23" t="s">
        <v>85</v>
      </c>
      <c r="Q23" t="s">
        <v>84</v>
      </c>
      <c r="R23" s="7" t="s">
        <v>84</v>
      </c>
      <c r="S23">
        <f t="shared" si="1"/>
        <v>2</v>
      </c>
      <c r="T23">
        <f t="shared" si="2"/>
        <v>1</v>
      </c>
      <c r="U23" t="s">
        <v>271</v>
      </c>
      <c r="V23" t="s">
        <v>321</v>
      </c>
      <c r="AB23" t="s">
        <v>238</v>
      </c>
      <c r="AC23" s="6" t="s">
        <v>324</v>
      </c>
      <c r="AD23" s="6" t="s">
        <v>325</v>
      </c>
      <c r="AE23" s="6" t="s">
        <v>326</v>
      </c>
      <c r="AF23" s="6" t="s">
        <v>323</v>
      </c>
      <c r="AG23" s="6" t="s">
        <v>322</v>
      </c>
      <c r="AH23" s="6" t="s">
        <v>319</v>
      </c>
      <c r="AI23" t="s">
        <v>204</v>
      </c>
      <c r="AJ23" t="s">
        <v>321</v>
      </c>
      <c r="AK23">
        <f t="shared" si="4"/>
        <v>30</v>
      </c>
      <c r="AL23">
        <f t="shared" si="5"/>
        <v>10</v>
      </c>
      <c r="BG23">
        <f t="shared" si="7"/>
        <v>30</v>
      </c>
      <c r="BH23">
        <f t="shared" si="8"/>
        <v>30</v>
      </c>
    </row>
    <row r="24" spans="1:60" x14ac:dyDescent="0.3">
      <c r="A24">
        <v>23</v>
      </c>
      <c r="B24" t="s">
        <v>329</v>
      </c>
      <c r="C24" t="s">
        <v>337</v>
      </c>
      <c r="D24" s="2" t="s">
        <v>225</v>
      </c>
      <c r="E24">
        <v>7500000</v>
      </c>
      <c r="F24">
        <v>1</v>
      </c>
      <c r="G24" s="2" t="s">
        <v>338</v>
      </c>
      <c r="H24">
        <v>7500000</v>
      </c>
      <c r="I24">
        <v>3.75</v>
      </c>
      <c r="J24">
        <v>0</v>
      </c>
      <c r="K24">
        <v>0</v>
      </c>
      <c r="L24" t="s">
        <v>86</v>
      </c>
      <c r="M24" t="s">
        <v>84</v>
      </c>
      <c r="N24" t="s">
        <v>84</v>
      </c>
      <c r="O24" t="s">
        <v>84</v>
      </c>
      <c r="P24" t="s">
        <v>85</v>
      </c>
      <c r="Q24" t="s">
        <v>85</v>
      </c>
      <c r="R24" s="7" t="s">
        <v>84</v>
      </c>
      <c r="S24">
        <f t="shared" si="1"/>
        <v>2</v>
      </c>
      <c r="T24">
        <f t="shared" si="2"/>
        <v>2</v>
      </c>
      <c r="U24" t="s">
        <v>270</v>
      </c>
      <c r="V24" t="s">
        <v>332</v>
      </c>
      <c r="W24" t="s">
        <v>333</v>
      </c>
      <c r="AB24" t="s">
        <v>190</v>
      </c>
      <c r="AC24" s="6" t="s">
        <v>330</v>
      </c>
      <c r="AD24" s="6" t="s">
        <v>336</v>
      </c>
      <c r="AE24" s="6" t="s">
        <v>335</v>
      </c>
      <c r="AF24" s="6" t="s">
        <v>334</v>
      </c>
      <c r="AG24" s="6" t="s">
        <v>330</v>
      </c>
      <c r="AH24" s="6" t="s">
        <v>330</v>
      </c>
      <c r="AI24" t="s">
        <v>201</v>
      </c>
      <c r="AJ24" t="s">
        <v>331</v>
      </c>
      <c r="AK24">
        <f t="shared" si="4"/>
        <v>75</v>
      </c>
      <c r="AL24">
        <f t="shared" si="5"/>
        <v>20</v>
      </c>
      <c r="BG24">
        <f t="shared" si="7"/>
        <v>75</v>
      </c>
      <c r="BH24">
        <f t="shared" si="8"/>
        <v>75</v>
      </c>
    </row>
    <row r="25" spans="1:60" x14ac:dyDescent="0.3">
      <c r="A25">
        <v>24</v>
      </c>
      <c r="B25" t="s">
        <v>339</v>
      </c>
      <c r="C25" t="s">
        <v>344</v>
      </c>
      <c r="D25" s="2" t="s">
        <v>345</v>
      </c>
      <c r="E25">
        <v>2500000</v>
      </c>
      <c r="F25">
        <v>5</v>
      </c>
      <c r="G25" t="s">
        <v>73</v>
      </c>
      <c r="H25">
        <v>0</v>
      </c>
      <c r="I25">
        <v>0</v>
      </c>
      <c r="J25">
        <v>0</v>
      </c>
      <c r="K25">
        <v>0</v>
      </c>
      <c r="L25" t="s">
        <v>73</v>
      </c>
      <c r="M25" t="s">
        <v>84</v>
      </c>
      <c r="N25" t="s">
        <v>84</v>
      </c>
      <c r="O25" t="s">
        <v>84</v>
      </c>
      <c r="P25" t="s">
        <v>84</v>
      </c>
      <c r="Q25" t="s">
        <v>84</v>
      </c>
      <c r="R25" s="7" t="s">
        <v>84</v>
      </c>
      <c r="S25">
        <f t="shared" si="1"/>
        <v>0</v>
      </c>
      <c r="T25">
        <f t="shared" si="2"/>
        <v>1</v>
      </c>
      <c r="U25" t="s">
        <v>271</v>
      </c>
      <c r="V25" t="s">
        <v>343</v>
      </c>
      <c r="AB25" t="s">
        <v>190</v>
      </c>
      <c r="AC25" s="6" t="s">
        <v>340</v>
      </c>
      <c r="AD25" s="6" t="s">
        <v>340</v>
      </c>
      <c r="AE25" s="6" t="s">
        <v>341</v>
      </c>
      <c r="AF25" s="6" t="s">
        <v>342</v>
      </c>
      <c r="AG25" s="6" t="s">
        <v>340</v>
      </c>
      <c r="AH25" s="6" t="s">
        <v>340</v>
      </c>
      <c r="AI25" t="s">
        <v>203</v>
      </c>
      <c r="AJ25" t="s">
        <v>343</v>
      </c>
      <c r="AK25">
        <f t="shared" si="4"/>
        <v>5</v>
      </c>
      <c r="AL25">
        <f t="shared" si="5"/>
        <v>0</v>
      </c>
      <c r="BG25">
        <f t="shared" si="7"/>
        <v>25</v>
      </c>
      <c r="BH25">
        <f t="shared" si="8"/>
        <v>0</v>
      </c>
    </row>
    <row r="26" spans="1:60" x14ac:dyDescent="0.3">
      <c r="A26">
        <v>25</v>
      </c>
      <c r="B26" t="s">
        <v>348</v>
      </c>
      <c r="C26" t="s">
        <v>349</v>
      </c>
      <c r="D26" s="2" t="s">
        <v>350</v>
      </c>
      <c r="E26">
        <v>6500000</v>
      </c>
      <c r="F26">
        <v>1</v>
      </c>
      <c r="G26" s="2" t="s">
        <v>351</v>
      </c>
      <c r="H26">
        <v>6500000</v>
      </c>
      <c r="I26">
        <v>2</v>
      </c>
      <c r="J26">
        <v>0</v>
      </c>
      <c r="K26">
        <v>0</v>
      </c>
      <c r="L26" t="s">
        <v>86</v>
      </c>
      <c r="M26" t="s">
        <v>84</v>
      </c>
      <c r="N26" t="s">
        <v>84</v>
      </c>
      <c r="O26" t="s">
        <v>85</v>
      </c>
      <c r="P26" t="s">
        <v>85</v>
      </c>
      <c r="Q26" t="s">
        <v>84</v>
      </c>
      <c r="R26" s="7" t="s">
        <v>84</v>
      </c>
      <c r="S26">
        <f t="shared" si="1"/>
        <v>2</v>
      </c>
      <c r="T26">
        <f t="shared" si="2"/>
        <v>2</v>
      </c>
      <c r="U26" t="s">
        <v>274</v>
      </c>
      <c r="V26" t="s">
        <v>352</v>
      </c>
      <c r="W26" t="s">
        <v>353</v>
      </c>
      <c r="AB26" t="s">
        <v>347</v>
      </c>
      <c r="AC26" s="6" t="s">
        <v>359</v>
      </c>
      <c r="AD26" s="6" t="s">
        <v>360</v>
      </c>
      <c r="AE26" s="6" t="s">
        <v>358</v>
      </c>
      <c r="AF26" s="6" t="s">
        <v>357</v>
      </c>
      <c r="AG26" s="6" t="s">
        <v>356</v>
      </c>
      <c r="AH26" s="6" t="s">
        <v>355</v>
      </c>
      <c r="AI26" t="s">
        <v>301</v>
      </c>
      <c r="AJ26" t="s">
        <v>354</v>
      </c>
      <c r="AK26">
        <f t="shared" si="4"/>
        <v>65</v>
      </c>
      <c r="AL26">
        <f t="shared" si="5"/>
        <v>32.5</v>
      </c>
      <c r="BG26">
        <f t="shared" si="7"/>
        <v>65</v>
      </c>
      <c r="BH26">
        <f t="shared" si="8"/>
        <v>65</v>
      </c>
    </row>
    <row r="27" spans="1:60" x14ac:dyDescent="0.3">
      <c r="A27">
        <v>26</v>
      </c>
      <c r="B27" t="s">
        <v>363</v>
      </c>
      <c r="C27" t="s">
        <v>370</v>
      </c>
      <c r="D27" s="2" t="s">
        <v>361</v>
      </c>
      <c r="E27">
        <v>5000000</v>
      </c>
      <c r="F27">
        <v>1</v>
      </c>
      <c r="G27" s="2" t="s">
        <v>362</v>
      </c>
      <c r="H27">
        <v>5000000</v>
      </c>
      <c r="I27">
        <v>2</v>
      </c>
      <c r="J27">
        <v>0</v>
      </c>
      <c r="K27">
        <v>0</v>
      </c>
      <c r="L27" t="s">
        <v>86</v>
      </c>
      <c r="M27" t="s">
        <v>85</v>
      </c>
      <c r="N27" t="s">
        <v>84</v>
      </c>
      <c r="O27" t="s">
        <v>84</v>
      </c>
      <c r="P27" t="s">
        <v>84</v>
      </c>
      <c r="Q27" t="s">
        <v>84</v>
      </c>
      <c r="R27" s="7" t="s">
        <v>84</v>
      </c>
      <c r="S27">
        <f t="shared" si="1"/>
        <v>1</v>
      </c>
      <c r="T27">
        <f t="shared" si="2"/>
        <v>1</v>
      </c>
      <c r="U27" t="s">
        <v>271</v>
      </c>
      <c r="V27" t="s">
        <v>365</v>
      </c>
      <c r="AB27" t="s">
        <v>369</v>
      </c>
      <c r="AC27" s="6" t="s">
        <v>364</v>
      </c>
      <c r="AD27" s="6" t="s">
        <v>368</v>
      </c>
      <c r="AE27" s="6" t="s">
        <v>367</v>
      </c>
      <c r="AF27" s="6" t="s">
        <v>366</v>
      </c>
      <c r="AG27" s="6" t="s">
        <v>364</v>
      </c>
      <c r="AH27" s="6" t="s">
        <v>364</v>
      </c>
      <c r="AI27" t="s">
        <v>12</v>
      </c>
      <c r="AJ27" t="s">
        <v>365</v>
      </c>
      <c r="AK27">
        <f t="shared" si="4"/>
        <v>50</v>
      </c>
      <c r="AL27">
        <f t="shared" si="5"/>
        <v>25</v>
      </c>
      <c r="BG27">
        <f t="shared" si="7"/>
        <v>50</v>
      </c>
      <c r="BH27">
        <f t="shared" si="8"/>
        <v>50</v>
      </c>
    </row>
    <row r="28" spans="1:60" x14ac:dyDescent="0.3">
      <c r="A28">
        <v>27</v>
      </c>
      <c r="B28" t="s">
        <v>371</v>
      </c>
      <c r="C28" t="s">
        <v>372</v>
      </c>
      <c r="D28" s="2" t="s">
        <v>374</v>
      </c>
      <c r="E28">
        <v>3500000</v>
      </c>
      <c r="F28">
        <v>20</v>
      </c>
      <c r="G28" t="s">
        <v>73</v>
      </c>
      <c r="H28">
        <v>0</v>
      </c>
      <c r="I28">
        <v>0</v>
      </c>
      <c r="J28">
        <v>0</v>
      </c>
      <c r="K28">
        <v>0</v>
      </c>
      <c r="L28" t="s">
        <v>73</v>
      </c>
      <c r="M28" t="s">
        <v>84</v>
      </c>
      <c r="N28" t="s">
        <v>84</v>
      </c>
      <c r="O28" t="s">
        <v>84</v>
      </c>
      <c r="P28" t="s">
        <v>84</v>
      </c>
      <c r="Q28" t="s">
        <v>84</v>
      </c>
      <c r="R28" s="7" t="s">
        <v>84</v>
      </c>
      <c r="S28">
        <f t="shared" si="1"/>
        <v>0</v>
      </c>
      <c r="T28">
        <f t="shared" si="2"/>
        <v>1</v>
      </c>
      <c r="U28" t="s">
        <v>271</v>
      </c>
      <c r="V28" t="s">
        <v>373</v>
      </c>
      <c r="AB28" t="s">
        <v>190</v>
      </c>
      <c r="AC28" s="6" t="s">
        <v>380</v>
      </c>
      <c r="AD28" s="6" t="s">
        <v>376</v>
      </c>
      <c r="AE28" s="6" t="s">
        <v>379</v>
      </c>
      <c r="AF28" s="6" t="s">
        <v>378</v>
      </c>
      <c r="AG28" s="6" t="s">
        <v>377</v>
      </c>
      <c r="AH28" s="6" t="s">
        <v>375</v>
      </c>
      <c r="AI28" t="s">
        <v>203</v>
      </c>
      <c r="AJ28" t="s">
        <v>373</v>
      </c>
      <c r="AK28">
        <f t="shared" si="4"/>
        <v>1.75</v>
      </c>
      <c r="AL28">
        <f t="shared" si="5"/>
        <v>0</v>
      </c>
      <c r="BG28">
        <f t="shared" si="7"/>
        <v>35</v>
      </c>
      <c r="BH28">
        <f t="shared" si="8"/>
        <v>0</v>
      </c>
    </row>
    <row r="29" spans="1:60" x14ac:dyDescent="0.3">
      <c r="A29">
        <v>28</v>
      </c>
      <c r="B29" t="s">
        <v>381</v>
      </c>
      <c r="C29" t="s">
        <v>391</v>
      </c>
      <c r="D29" s="2" t="s">
        <v>385</v>
      </c>
      <c r="E29">
        <v>5000000</v>
      </c>
      <c r="F29">
        <v>3.3</v>
      </c>
      <c r="G29" s="2" t="s">
        <v>82</v>
      </c>
      <c r="H29">
        <v>10000000</v>
      </c>
      <c r="I29">
        <v>10</v>
      </c>
      <c r="J29">
        <v>0</v>
      </c>
      <c r="K29">
        <v>0</v>
      </c>
      <c r="L29" t="s">
        <v>86</v>
      </c>
      <c r="M29" t="s">
        <v>84</v>
      </c>
      <c r="N29" t="s">
        <v>85</v>
      </c>
      <c r="O29" t="s">
        <v>84</v>
      </c>
      <c r="P29" t="s">
        <v>84</v>
      </c>
      <c r="Q29" t="s">
        <v>84</v>
      </c>
      <c r="R29" s="7" t="s">
        <v>84</v>
      </c>
      <c r="S29">
        <f t="shared" si="1"/>
        <v>1</v>
      </c>
      <c r="T29">
        <f t="shared" si="2"/>
        <v>2</v>
      </c>
      <c r="U29" t="s">
        <v>272</v>
      </c>
      <c r="V29" t="s">
        <v>382</v>
      </c>
      <c r="W29" t="s">
        <v>383</v>
      </c>
      <c r="AB29" t="s">
        <v>190</v>
      </c>
      <c r="AC29" s="6" t="s">
        <v>386</v>
      </c>
      <c r="AD29" s="6" t="s">
        <v>387</v>
      </c>
      <c r="AE29" s="6" t="s">
        <v>389</v>
      </c>
      <c r="AF29" s="6" t="s">
        <v>390</v>
      </c>
      <c r="AG29" s="6" t="s">
        <v>388</v>
      </c>
      <c r="AH29" s="6" t="s">
        <v>386</v>
      </c>
      <c r="AI29" t="s">
        <v>11</v>
      </c>
      <c r="AJ29" t="s">
        <v>384</v>
      </c>
      <c r="AK29">
        <f t="shared" si="4"/>
        <v>15.15151515151515</v>
      </c>
      <c r="AL29">
        <f t="shared" si="5"/>
        <v>10</v>
      </c>
      <c r="BG29">
        <f t="shared" si="7"/>
        <v>50</v>
      </c>
      <c r="BH29">
        <f t="shared" si="8"/>
        <v>100</v>
      </c>
    </row>
    <row r="30" spans="1:60" x14ac:dyDescent="0.3">
      <c r="A30">
        <v>29</v>
      </c>
      <c r="B30" t="s">
        <v>393</v>
      </c>
      <c r="C30" t="s">
        <v>394</v>
      </c>
      <c r="D30" s="2" t="s">
        <v>392</v>
      </c>
      <c r="E30">
        <v>5000000</v>
      </c>
      <c r="F30">
        <v>5</v>
      </c>
      <c r="G30" t="s">
        <v>73</v>
      </c>
      <c r="H30">
        <v>0</v>
      </c>
      <c r="I30">
        <v>0</v>
      </c>
      <c r="J30">
        <v>0</v>
      </c>
      <c r="K30">
        <v>0</v>
      </c>
      <c r="L30" t="s">
        <v>73</v>
      </c>
      <c r="M30" t="s">
        <v>84</v>
      </c>
      <c r="N30" t="s">
        <v>84</v>
      </c>
      <c r="O30" t="s">
        <v>84</v>
      </c>
      <c r="P30" t="s">
        <v>84</v>
      </c>
      <c r="Q30" t="s">
        <v>84</v>
      </c>
      <c r="R30" s="7" t="s">
        <v>84</v>
      </c>
      <c r="S30">
        <f t="shared" si="1"/>
        <v>0</v>
      </c>
      <c r="T30">
        <f t="shared" si="2"/>
        <v>2</v>
      </c>
      <c r="U30" t="s">
        <v>272</v>
      </c>
      <c r="V30" t="s">
        <v>395</v>
      </c>
      <c r="W30" t="s">
        <v>396</v>
      </c>
      <c r="AB30" t="s">
        <v>397</v>
      </c>
      <c r="AC30" s="6" t="s">
        <v>403</v>
      </c>
      <c r="AD30" s="6" t="s">
        <v>401</v>
      </c>
      <c r="AE30" s="6" t="s">
        <v>402</v>
      </c>
      <c r="AF30" s="6" t="s">
        <v>404</v>
      </c>
      <c r="AG30" s="6" t="s">
        <v>400</v>
      </c>
      <c r="AH30" s="6" t="s">
        <v>399</v>
      </c>
      <c r="AI30" t="s">
        <v>203</v>
      </c>
      <c r="AJ30" t="s">
        <v>398</v>
      </c>
      <c r="AK30">
        <f t="shared" si="4"/>
        <v>10</v>
      </c>
      <c r="AL30">
        <f t="shared" si="5"/>
        <v>0</v>
      </c>
      <c r="BG30">
        <f t="shared" si="7"/>
        <v>50</v>
      </c>
      <c r="BH30">
        <f t="shared" si="8"/>
        <v>0</v>
      </c>
    </row>
    <row r="31" spans="1:60" x14ac:dyDescent="0.3">
      <c r="A31">
        <v>30</v>
      </c>
      <c r="B31" t="s">
        <v>405</v>
      </c>
      <c r="C31" t="s">
        <v>406</v>
      </c>
      <c r="D31" s="2" t="s">
        <v>416</v>
      </c>
      <c r="E31">
        <v>7500000</v>
      </c>
      <c r="F31">
        <v>7.5</v>
      </c>
      <c r="G31" s="2" t="s">
        <v>417</v>
      </c>
      <c r="H31">
        <v>2500000</v>
      </c>
      <c r="I31">
        <v>7.5</v>
      </c>
      <c r="J31">
        <v>5000000</v>
      </c>
      <c r="K31">
        <v>10</v>
      </c>
      <c r="L31" t="s">
        <v>86</v>
      </c>
      <c r="M31" t="s">
        <v>85</v>
      </c>
      <c r="N31" t="s">
        <v>84</v>
      </c>
      <c r="O31" t="s">
        <v>84</v>
      </c>
      <c r="P31" t="s">
        <v>84</v>
      </c>
      <c r="Q31" t="s">
        <v>84</v>
      </c>
      <c r="R31" s="7" t="s">
        <v>84</v>
      </c>
      <c r="S31">
        <f t="shared" si="1"/>
        <v>1</v>
      </c>
      <c r="T31">
        <f t="shared" si="2"/>
        <v>2</v>
      </c>
      <c r="U31" t="s">
        <v>272</v>
      </c>
      <c r="V31" t="s">
        <v>407</v>
      </c>
      <c r="W31" t="s">
        <v>408</v>
      </c>
      <c r="AB31" t="s">
        <v>427</v>
      </c>
      <c r="AC31" s="6" t="s">
        <v>414</v>
      </c>
      <c r="AD31" s="6" t="s">
        <v>415</v>
      </c>
      <c r="AE31" s="6" t="s">
        <v>413</v>
      </c>
      <c r="AF31" s="6" t="s">
        <v>412</v>
      </c>
      <c r="AG31" s="6" t="s">
        <v>411</v>
      </c>
      <c r="AH31" s="6" t="s">
        <v>410</v>
      </c>
      <c r="AI31" t="s">
        <v>12</v>
      </c>
      <c r="AJ31" t="s">
        <v>409</v>
      </c>
      <c r="AK31">
        <f t="shared" si="4"/>
        <v>10</v>
      </c>
      <c r="AL31">
        <f t="shared" si="5"/>
        <v>3.333333333333333</v>
      </c>
      <c r="BG31">
        <f t="shared" si="7"/>
        <v>75</v>
      </c>
      <c r="BH31">
        <f t="shared" si="8"/>
        <v>25</v>
      </c>
    </row>
    <row r="32" spans="1:60" x14ac:dyDescent="0.3">
      <c r="A32">
        <v>31</v>
      </c>
      <c r="B32" t="s">
        <v>418</v>
      </c>
      <c r="C32" t="s">
        <v>428</v>
      </c>
      <c r="D32" s="2" t="s">
        <v>429</v>
      </c>
      <c r="E32">
        <v>4000000</v>
      </c>
      <c r="F32">
        <v>2</v>
      </c>
      <c r="G32" s="2" t="s">
        <v>430</v>
      </c>
      <c r="H32">
        <v>4000000</v>
      </c>
      <c r="I32">
        <v>10</v>
      </c>
      <c r="J32">
        <v>0</v>
      </c>
      <c r="K32">
        <v>0</v>
      </c>
      <c r="L32" t="s">
        <v>86</v>
      </c>
      <c r="M32" t="s">
        <v>84</v>
      </c>
      <c r="N32" t="s">
        <v>84</v>
      </c>
      <c r="O32" t="s">
        <v>84</v>
      </c>
      <c r="P32" t="s">
        <v>84</v>
      </c>
      <c r="Q32" t="s">
        <v>85</v>
      </c>
      <c r="R32" s="7" t="s">
        <v>84</v>
      </c>
      <c r="S32">
        <f t="shared" si="1"/>
        <v>1</v>
      </c>
      <c r="T32">
        <f t="shared" si="2"/>
        <v>2</v>
      </c>
      <c r="U32" t="s">
        <v>272</v>
      </c>
      <c r="V32" t="s">
        <v>419</v>
      </c>
      <c r="W32" t="s">
        <v>420</v>
      </c>
      <c r="AB32" t="s">
        <v>427</v>
      </c>
      <c r="AC32" s="6" t="s">
        <v>422</v>
      </c>
      <c r="AD32" s="6" t="s">
        <v>424</v>
      </c>
      <c r="AE32" s="6" t="s">
        <v>425</v>
      </c>
      <c r="AF32" s="6" t="s">
        <v>423</v>
      </c>
      <c r="AG32" s="6" t="s">
        <v>422</v>
      </c>
      <c r="AH32" s="6" t="s">
        <v>422</v>
      </c>
      <c r="AI32" t="s">
        <v>14</v>
      </c>
      <c r="AJ32" t="s">
        <v>421</v>
      </c>
      <c r="AK32">
        <f t="shared" si="4"/>
        <v>20</v>
      </c>
      <c r="AL32">
        <f t="shared" si="5"/>
        <v>4</v>
      </c>
      <c r="BG32">
        <f t="shared" si="7"/>
        <v>40</v>
      </c>
      <c r="BH32">
        <f t="shared" si="8"/>
        <v>40</v>
      </c>
    </row>
    <row r="33" spans="1:60" x14ac:dyDescent="0.3">
      <c r="A33">
        <v>32</v>
      </c>
      <c r="B33" t="s">
        <v>431</v>
      </c>
      <c r="C33" t="s">
        <v>443</v>
      </c>
      <c r="D33" t="s">
        <v>444</v>
      </c>
      <c r="E33">
        <v>7500000</v>
      </c>
      <c r="F33">
        <v>1.5</v>
      </c>
      <c r="G33" t="s">
        <v>445</v>
      </c>
      <c r="H33">
        <v>7500000</v>
      </c>
      <c r="I33">
        <v>3</v>
      </c>
      <c r="J33">
        <v>0</v>
      </c>
      <c r="K33">
        <v>0</v>
      </c>
      <c r="L33" t="s">
        <v>86</v>
      </c>
      <c r="M33" t="s">
        <v>84</v>
      </c>
      <c r="N33" t="s">
        <v>84</v>
      </c>
      <c r="O33" t="s">
        <v>84</v>
      </c>
      <c r="P33" t="s">
        <v>85</v>
      </c>
      <c r="Q33" t="s">
        <v>85</v>
      </c>
      <c r="R33" s="7" t="s">
        <v>84</v>
      </c>
      <c r="S33">
        <f t="shared" si="1"/>
        <v>2</v>
      </c>
      <c r="T33">
        <f t="shared" si="2"/>
        <v>4</v>
      </c>
      <c r="U33" t="s">
        <v>272</v>
      </c>
      <c r="V33" t="s">
        <v>438</v>
      </c>
      <c r="W33" t="s">
        <v>439</v>
      </c>
      <c r="X33" t="s">
        <v>440</v>
      </c>
      <c r="Y33" t="s">
        <v>437</v>
      </c>
      <c r="AB33" t="s">
        <v>125</v>
      </c>
      <c r="AC33" s="6" t="s">
        <v>436</v>
      </c>
      <c r="AD33" s="6" t="s">
        <v>441</v>
      </c>
      <c r="AE33" s="6" t="s">
        <v>434</v>
      </c>
      <c r="AF33" s="6" t="s">
        <v>435</v>
      </c>
      <c r="AG33" s="6" t="s">
        <v>433</v>
      </c>
      <c r="AH33" s="6" t="s">
        <v>432</v>
      </c>
      <c r="AI33" t="s">
        <v>201</v>
      </c>
      <c r="AJ33" t="s">
        <v>442</v>
      </c>
      <c r="AK33">
        <f t="shared" si="4"/>
        <v>50</v>
      </c>
      <c r="AL33">
        <f t="shared" si="5"/>
        <v>25</v>
      </c>
      <c r="BG33">
        <f t="shared" si="7"/>
        <v>75</v>
      </c>
      <c r="BH33">
        <f t="shared" si="8"/>
        <v>75</v>
      </c>
    </row>
    <row r="34" spans="1:60" x14ac:dyDescent="0.3">
      <c r="A34">
        <v>33</v>
      </c>
      <c r="B34" t="s">
        <v>446</v>
      </c>
      <c r="C34" t="s">
        <v>457</v>
      </c>
      <c r="D34" t="s">
        <v>458</v>
      </c>
      <c r="E34">
        <v>8000000</v>
      </c>
      <c r="F34">
        <v>4</v>
      </c>
      <c r="G34" t="s">
        <v>459</v>
      </c>
      <c r="H34">
        <v>3000000</v>
      </c>
      <c r="I34">
        <v>4</v>
      </c>
      <c r="J34">
        <v>5000000</v>
      </c>
      <c r="K34">
        <v>10</v>
      </c>
      <c r="L34" t="s">
        <v>86</v>
      </c>
      <c r="M34" t="s">
        <v>85</v>
      </c>
      <c r="N34" t="s">
        <v>84</v>
      </c>
      <c r="O34" t="s">
        <v>84</v>
      </c>
      <c r="P34" t="s">
        <v>84</v>
      </c>
      <c r="Q34" t="s">
        <v>84</v>
      </c>
      <c r="R34" s="7" t="s">
        <v>84</v>
      </c>
      <c r="S34">
        <f t="shared" si="1"/>
        <v>1</v>
      </c>
      <c r="T34">
        <f t="shared" si="2"/>
        <v>2</v>
      </c>
      <c r="U34" t="s">
        <v>274</v>
      </c>
      <c r="V34" t="s">
        <v>455</v>
      </c>
      <c r="W34" t="s">
        <v>456</v>
      </c>
      <c r="AB34" t="s">
        <v>453</v>
      </c>
      <c r="AC34" s="6" t="s">
        <v>451</v>
      </c>
      <c r="AD34" s="6" t="s">
        <v>452</v>
      </c>
      <c r="AE34" s="6" t="s">
        <v>450</v>
      </c>
      <c r="AF34" s="6" t="s">
        <v>449</v>
      </c>
      <c r="AG34" s="6" t="s">
        <v>448</v>
      </c>
      <c r="AH34" s="6" t="s">
        <v>447</v>
      </c>
      <c r="AI34" t="s">
        <v>12</v>
      </c>
      <c r="AJ34" t="s">
        <v>454</v>
      </c>
      <c r="AK34">
        <f t="shared" si="4"/>
        <v>20</v>
      </c>
      <c r="AL34">
        <f t="shared" si="5"/>
        <v>7.5</v>
      </c>
      <c r="BG34">
        <f t="shared" si="7"/>
        <v>80</v>
      </c>
      <c r="BH34">
        <f t="shared" si="8"/>
        <v>30</v>
      </c>
    </row>
    <row r="35" spans="1:60" x14ac:dyDescent="0.3">
      <c r="A35">
        <v>34</v>
      </c>
      <c r="B35" t="s">
        <v>460</v>
      </c>
      <c r="C35" t="s">
        <v>469</v>
      </c>
      <c r="D35" t="s">
        <v>470</v>
      </c>
      <c r="E35">
        <v>6000000</v>
      </c>
      <c r="F35">
        <v>2</v>
      </c>
      <c r="G35" t="s">
        <v>471</v>
      </c>
      <c r="H35">
        <v>6000000</v>
      </c>
      <c r="I35">
        <v>4</v>
      </c>
      <c r="J35">
        <v>0</v>
      </c>
      <c r="K35">
        <v>0</v>
      </c>
      <c r="L35" t="s">
        <v>86</v>
      </c>
      <c r="M35" t="s">
        <v>84</v>
      </c>
      <c r="N35" t="s">
        <v>84</v>
      </c>
      <c r="O35" t="s">
        <v>84</v>
      </c>
      <c r="P35" t="s">
        <v>85</v>
      </c>
      <c r="Q35" t="s">
        <v>84</v>
      </c>
      <c r="R35" s="7" t="s">
        <v>84</v>
      </c>
      <c r="S35">
        <f t="shared" si="1"/>
        <v>1</v>
      </c>
      <c r="T35">
        <f t="shared" si="2"/>
        <v>2</v>
      </c>
      <c r="U35" t="s">
        <v>270</v>
      </c>
      <c r="V35" t="s">
        <v>461</v>
      </c>
      <c r="W35" t="s">
        <v>462</v>
      </c>
      <c r="AB35" t="s">
        <v>347</v>
      </c>
      <c r="AC35" s="6" t="s">
        <v>466</v>
      </c>
      <c r="AD35" s="6" t="s">
        <v>468</v>
      </c>
      <c r="AE35" s="6" t="s">
        <v>465</v>
      </c>
      <c r="AF35" s="6" t="s">
        <v>464</v>
      </c>
      <c r="AG35" s="6" t="s">
        <v>467</v>
      </c>
      <c r="AH35" s="6" t="s">
        <v>464</v>
      </c>
      <c r="AI35" t="s">
        <v>13</v>
      </c>
      <c r="AJ35" t="s">
        <v>463</v>
      </c>
      <c r="AK35">
        <f t="shared" si="4"/>
        <v>30</v>
      </c>
      <c r="AL35">
        <f t="shared" si="5"/>
        <v>15</v>
      </c>
      <c r="BG35">
        <f t="shared" si="7"/>
        <v>60</v>
      </c>
      <c r="BH35">
        <f t="shared" si="8"/>
        <v>60</v>
      </c>
    </row>
    <row r="36" spans="1:60" x14ac:dyDescent="0.3">
      <c r="A36">
        <v>35</v>
      </c>
      <c r="B36" t="s">
        <v>472</v>
      </c>
      <c r="C36" t="s">
        <v>482</v>
      </c>
      <c r="D36" t="s">
        <v>474</v>
      </c>
      <c r="E36">
        <v>10000000</v>
      </c>
      <c r="F36">
        <v>2.5</v>
      </c>
      <c r="G36" t="s">
        <v>476</v>
      </c>
      <c r="H36">
        <v>10000000</v>
      </c>
      <c r="I36">
        <v>2.5</v>
      </c>
      <c r="J36">
        <v>0</v>
      </c>
      <c r="K36">
        <v>0</v>
      </c>
      <c r="L36" t="s">
        <v>86</v>
      </c>
      <c r="M36" t="s">
        <v>85</v>
      </c>
      <c r="N36" t="s">
        <v>84</v>
      </c>
      <c r="O36" t="s">
        <v>84</v>
      </c>
      <c r="P36" t="s">
        <v>84</v>
      </c>
      <c r="Q36" t="s">
        <v>84</v>
      </c>
      <c r="R36" s="7" t="s">
        <v>84</v>
      </c>
      <c r="S36">
        <f t="shared" si="1"/>
        <v>1</v>
      </c>
      <c r="T36">
        <f t="shared" si="2"/>
        <v>1</v>
      </c>
      <c r="U36" t="s">
        <v>271</v>
      </c>
      <c r="V36" t="s">
        <v>475</v>
      </c>
      <c r="AB36" t="s">
        <v>315</v>
      </c>
      <c r="AC36" s="6" t="s">
        <v>481</v>
      </c>
      <c r="AD36" s="6" t="s">
        <v>480</v>
      </c>
      <c r="AE36" s="6" t="s">
        <v>479</v>
      </c>
      <c r="AF36" s="6" t="s">
        <v>478</v>
      </c>
      <c r="AG36" s="6" t="s">
        <v>477</v>
      </c>
      <c r="AH36" s="6" t="s">
        <v>473</v>
      </c>
      <c r="AI36" t="s">
        <v>12</v>
      </c>
      <c r="AJ36" t="s">
        <v>475</v>
      </c>
      <c r="AK36">
        <f t="shared" si="4"/>
        <v>40</v>
      </c>
      <c r="AL36">
        <f t="shared" si="5"/>
        <v>40</v>
      </c>
      <c r="BG36">
        <f t="shared" si="7"/>
        <v>100</v>
      </c>
      <c r="BH36">
        <f t="shared" si="8"/>
        <v>100</v>
      </c>
    </row>
    <row r="37" spans="1:60" x14ac:dyDescent="0.3">
      <c r="A37">
        <v>36</v>
      </c>
      <c r="B37" t="s">
        <v>483</v>
      </c>
      <c r="C37" t="s">
        <v>486</v>
      </c>
      <c r="D37" t="s">
        <v>485</v>
      </c>
      <c r="E37">
        <v>5000000</v>
      </c>
      <c r="F37">
        <v>2</v>
      </c>
      <c r="G37" t="s">
        <v>73</v>
      </c>
      <c r="H37">
        <v>0</v>
      </c>
      <c r="I37">
        <v>0</v>
      </c>
      <c r="J37">
        <v>0</v>
      </c>
      <c r="K37">
        <v>0</v>
      </c>
      <c r="L37" t="s">
        <v>73</v>
      </c>
      <c r="M37" t="s">
        <v>84</v>
      </c>
      <c r="N37" t="s">
        <v>84</v>
      </c>
      <c r="O37" t="s">
        <v>84</v>
      </c>
      <c r="P37" t="s">
        <v>84</v>
      </c>
      <c r="Q37" t="s">
        <v>84</v>
      </c>
      <c r="R37" s="7" t="s">
        <v>84</v>
      </c>
      <c r="S37">
        <f t="shared" si="1"/>
        <v>0</v>
      </c>
      <c r="T37">
        <f t="shared" si="2"/>
        <v>1</v>
      </c>
      <c r="U37" t="s">
        <v>271</v>
      </c>
      <c r="V37" t="s">
        <v>484</v>
      </c>
      <c r="AB37" t="s">
        <v>190</v>
      </c>
      <c r="AC37" s="6" t="s">
        <v>491</v>
      </c>
      <c r="AD37" s="6" t="s">
        <v>492</v>
      </c>
      <c r="AE37" s="6" t="s">
        <v>490</v>
      </c>
      <c r="AF37" s="6" t="s">
        <v>489</v>
      </c>
      <c r="AG37" s="6" t="s">
        <v>488</v>
      </c>
      <c r="AH37" s="6" t="s">
        <v>487</v>
      </c>
      <c r="AI37" t="s">
        <v>203</v>
      </c>
      <c r="AJ37" t="s">
        <v>484</v>
      </c>
      <c r="AK37">
        <f t="shared" si="4"/>
        <v>25</v>
      </c>
      <c r="AL37">
        <f t="shared" si="5"/>
        <v>0</v>
      </c>
      <c r="BG37">
        <f t="shared" si="7"/>
        <v>50</v>
      </c>
      <c r="BH37">
        <f t="shared" si="8"/>
        <v>0</v>
      </c>
    </row>
    <row r="38" spans="1:60" x14ac:dyDescent="0.3">
      <c r="A38">
        <v>37</v>
      </c>
      <c r="B38" t="s">
        <v>493</v>
      </c>
      <c r="C38" t="s">
        <v>503</v>
      </c>
      <c r="D38" t="s">
        <v>504</v>
      </c>
      <c r="E38">
        <v>7500000</v>
      </c>
      <c r="F38">
        <v>4</v>
      </c>
      <c r="G38" t="s">
        <v>505</v>
      </c>
      <c r="H38">
        <v>7500000</v>
      </c>
      <c r="I38">
        <v>15</v>
      </c>
      <c r="J38">
        <v>0</v>
      </c>
      <c r="K38">
        <v>0</v>
      </c>
      <c r="L38" t="s">
        <v>86</v>
      </c>
      <c r="M38" t="s">
        <v>85</v>
      </c>
      <c r="N38" t="s">
        <v>84</v>
      </c>
      <c r="O38" t="s">
        <v>84</v>
      </c>
      <c r="P38" t="s">
        <v>85</v>
      </c>
      <c r="Q38" t="s">
        <v>85</v>
      </c>
      <c r="R38" s="9" t="s">
        <v>85</v>
      </c>
      <c r="S38">
        <f t="shared" si="1"/>
        <v>4</v>
      </c>
      <c r="T38">
        <f t="shared" si="2"/>
        <v>3</v>
      </c>
      <c r="U38" t="s">
        <v>272</v>
      </c>
      <c r="V38" t="s">
        <v>494</v>
      </c>
      <c r="W38" t="s">
        <v>495</v>
      </c>
      <c r="X38" t="s">
        <v>496</v>
      </c>
      <c r="AB38" t="s">
        <v>125</v>
      </c>
      <c r="AC38" s="6" t="s">
        <v>502</v>
      </c>
      <c r="AD38" s="6" t="s">
        <v>501</v>
      </c>
      <c r="AE38" s="6" t="s">
        <v>500</v>
      </c>
      <c r="AF38" s="6" t="s">
        <v>498</v>
      </c>
      <c r="AG38" s="6" t="s">
        <v>499</v>
      </c>
      <c r="AH38" s="6" t="s">
        <v>498</v>
      </c>
      <c r="AI38" t="s">
        <v>506</v>
      </c>
      <c r="AJ38" t="s">
        <v>497</v>
      </c>
      <c r="AK38">
        <f t="shared" si="4"/>
        <v>18.75</v>
      </c>
      <c r="AL38">
        <f t="shared" si="5"/>
        <v>5</v>
      </c>
      <c r="BG38">
        <f t="shared" si="7"/>
        <v>75</v>
      </c>
      <c r="BH38">
        <f t="shared" si="8"/>
        <v>75</v>
      </c>
    </row>
    <row r="39" spans="1:60" x14ac:dyDescent="0.3">
      <c r="A39">
        <v>38</v>
      </c>
      <c r="B39" t="s">
        <v>515</v>
      </c>
      <c r="C39" t="s">
        <v>516</v>
      </c>
      <c r="D39" s="2" t="s">
        <v>507</v>
      </c>
      <c r="E39">
        <v>4000000</v>
      </c>
      <c r="F39">
        <v>5</v>
      </c>
      <c r="G39" s="2" t="s">
        <v>517</v>
      </c>
      <c r="H39">
        <v>4000000</v>
      </c>
      <c r="I39">
        <v>20</v>
      </c>
      <c r="J39">
        <v>0</v>
      </c>
      <c r="K39">
        <v>0</v>
      </c>
      <c r="L39" t="s">
        <v>86</v>
      </c>
      <c r="M39" t="s">
        <v>84</v>
      </c>
      <c r="N39" t="s">
        <v>84</v>
      </c>
      <c r="O39" t="s">
        <v>84</v>
      </c>
      <c r="P39" t="s">
        <v>84</v>
      </c>
      <c r="Q39" t="s">
        <v>84</v>
      </c>
      <c r="R39" s="9" t="s">
        <v>85</v>
      </c>
      <c r="S39">
        <f t="shared" si="1"/>
        <v>1</v>
      </c>
      <c r="T39">
        <f t="shared" si="2"/>
        <v>2</v>
      </c>
      <c r="U39" t="s">
        <v>272</v>
      </c>
      <c r="V39" t="s">
        <v>514</v>
      </c>
      <c r="W39" t="s">
        <v>513</v>
      </c>
      <c r="AB39" t="s">
        <v>190</v>
      </c>
      <c r="AC39" s="6" t="s">
        <v>508</v>
      </c>
      <c r="AD39" s="6" t="s">
        <v>511</v>
      </c>
      <c r="AE39" s="6" t="s">
        <v>510</v>
      </c>
      <c r="AF39" s="6" t="s">
        <v>509</v>
      </c>
      <c r="AG39" s="6" t="s">
        <v>508</v>
      </c>
      <c r="AH39" s="6" t="s">
        <v>508</v>
      </c>
      <c r="AI39" t="s">
        <v>83</v>
      </c>
      <c r="AJ39" t="s">
        <v>512</v>
      </c>
      <c r="AK39">
        <f t="shared" si="4"/>
        <v>8</v>
      </c>
      <c r="AL39">
        <f t="shared" si="5"/>
        <v>2</v>
      </c>
      <c r="BG39">
        <f t="shared" si="7"/>
        <v>40</v>
      </c>
      <c r="BH39">
        <f t="shared" si="8"/>
        <v>40</v>
      </c>
    </row>
    <row r="40" spans="1:60" x14ac:dyDescent="0.3">
      <c r="A40">
        <v>39</v>
      </c>
      <c r="B40" t="s">
        <v>518</v>
      </c>
      <c r="C40" t="s">
        <v>519</v>
      </c>
      <c r="D40" s="2" t="s">
        <v>526</v>
      </c>
      <c r="E40">
        <v>15000000</v>
      </c>
      <c r="F40">
        <v>1</v>
      </c>
      <c r="G40" s="10" t="s">
        <v>73</v>
      </c>
      <c r="H40">
        <v>0</v>
      </c>
      <c r="I40">
        <v>0</v>
      </c>
      <c r="J40">
        <v>0</v>
      </c>
      <c r="K40">
        <v>0</v>
      </c>
      <c r="L40" t="s">
        <v>73</v>
      </c>
      <c r="M40" t="s">
        <v>84</v>
      </c>
      <c r="N40" t="s">
        <v>84</v>
      </c>
      <c r="O40" t="s">
        <v>84</v>
      </c>
      <c r="P40" t="s">
        <v>84</v>
      </c>
      <c r="Q40" t="s">
        <v>84</v>
      </c>
      <c r="R40" s="9" t="s">
        <v>84</v>
      </c>
      <c r="S40">
        <f t="shared" si="1"/>
        <v>0</v>
      </c>
      <c r="T40">
        <f t="shared" si="2"/>
        <v>2</v>
      </c>
      <c r="U40" t="s">
        <v>274</v>
      </c>
      <c r="V40" t="s">
        <v>527</v>
      </c>
      <c r="W40" t="s">
        <v>528</v>
      </c>
      <c r="AB40" t="s">
        <v>211</v>
      </c>
      <c r="AC40" s="6" t="s">
        <v>524</v>
      </c>
      <c r="AD40" s="6" t="s">
        <v>525</v>
      </c>
      <c r="AE40" s="6" t="s">
        <v>523</v>
      </c>
      <c r="AF40" s="6" t="s">
        <v>522</v>
      </c>
      <c r="AG40" s="6" t="s">
        <v>521</v>
      </c>
      <c r="AH40" s="6" t="s">
        <v>520</v>
      </c>
      <c r="AI40" t="s">
        <v>203</v>
      </c>
      <c r="AJ40" t="s">
        <v>529</v>
      </c>
      <c r="AK40">
        <f t="shared" si="4"/>
        <v>150</v>
      </c>
      <c r="AL40">
        <f t="shared" si="5"/>
        <v>0</v>
      </c>
      <c r="BG40">
        <f t="shared" si="7"/>
        <v>150</v>
      </c>
      <c r="BH40">
        <f t="shared" si="8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</hyperlinks>
  <pageMargins left="0.7" right="0.7" top="0.75" bottom="0.75" header="0.3" footer="0.3"/>
  <pageSetup orientation="portrait" horizontalDpi="1200" verticalDpi="1200" r:id="rId2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2023-01-18T19:44:18Z</dcterms:modified>
</cp:coreProperties>
</file>