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E:\Projects\Projects A\SharkTankIndia\SharkTankIndiaStremlit\"/>
    </mc:Choice>
  </mc:AlternateContent>
  <xr:revisionPtr revIDLastSave="0" documentId="13_ncr:1_{E61986D5-0D68-48E5-AE62-CA31AEC820C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Q121" i="1" l="1"/>
  <c r="DR121" i="1"/>
  <c r="DS121" i="1"/>
  <c r="DT121" i="1"/>
  <c r="DU121" i="1"/>
  <c r="DV121" i="1"/>
  <c r="DW121" i="1"/>
  <c r="DX121" i="1"/>
  <c r="DY121" i="1"/>
  <c r="DZ121" i="1"/>
  <c r="EA121" i="1"/>
  <c r="EB121" i="1"/>
  <c r="EC121" i="1"/>
  <c r="ED121" i="1"/>
  <c r="EE121" i="1"/>
  <c r="EF121" i="1"/>
  <c r="EG121" i="1"/>
  <c r="EH121" i="1"/>
  <c r="EI121" i="1"/>
  <c r="EJ121" i="1"/>
  <c r="DP121" i="1"/>
  <c r="EJ3" i="1"/>
  <c r="EJ4" i="1"/>
  <c r="EJ5" i="1"/>
  <c r="EJ6" i="1"/>
  <c r="EJ7" i="1"/>
  <c r="EJ8" i="1"/>
  <c r="EJ9" i="1"/>
  <c r="EJ10" i="1"/>
  <c r="EJ11" i="1"/>
  <c r="EJ12" i="1"/>
  <c r="EJ13" i="1"/>
  <c r="EJ14" i="1"/>
  <c r="EJ15" i="1"/>
  <c r="EJ16" i="1"/>
  <c r="EJ17" i="1"/>
  <c r="EJ18" i="1"/>
  <c r="EJ19" i="1"/>
  <c r="EJ20" i="1"/>
  <c r="EJ21" i="1"/>
  <c r="EJ22" i="1"/>
  <c r="EJ23" i="1"/>
  <c r="EJ24" i="1"/>
  <c r="EJ25" i="1"/>
  <c r="EJ26" i="1"/>
  <c r="EJ27" i="1"/>
  <c r="EJ28" i="1"/>
  <c r="EJ29" i="1"/>
  <c r="EJ30" i="1"/>
  <c r="EJ31" i="1"/>
  <c r="EJ32" i="1"/>
  <c r="EJ33" i="1"/>
  <c r="EJ34" i="1"/>
  <c r="EJ35" i="1"/>
  <c r="EJ36" i="1"/>
  <c r="EJ37" i="1"/>
  <c r="EJ38" i="1"/>
  <c r="EJ39" i="1"/>
  <c r="EJ40" i="1"/>
  <c r="EJ41" i="1"/>
  <c r="EJ42" i="1"/>
  <c r="EJ43" i="1"/>
  <c r="EJ44" i="1"/>
  <c r="EJ45" i="1"/>
  <c r="EJ46" i="1"/>
  <c r="EJ47" i="1"/>
  <c r="EJ48" i="1"/>
  <c r="EJ49" i="1"/>
  <c r="EJ50" i="1"/>
  <c r="EJ51" i="1"/>
  <c r="EJ52" i="1"/>
  <c r="EJ53" i="1"/>
  <c r="EJ54" i="1"/>
  <c r="EJ55" i="1"/>
  <c r="EJ56" i="1"/>
  <c r="EJ57" i="1"/>
  <c r="EJ58" i="1"/>
  <c r="EJ59" i="1"/>
  <c r="EJ60" i="1"/>
  <c r="EJ61" i="1"/>
  <c r="EJ62" i="1"/>
  <c r="EJ63" i="1"/>
  <c r="EJ64" i="1"/>
  <c r="EJ65" i="1"/>
  <c r="EJ66" i="1"/>
  <c r="EJ67" i="1"/>
  <c r="EJ68" i="1"/>
  <c r="EJ69" i="1"/>
  <c r="EJ70" i="1"/>
  <c r="EJ71" i="1"/>
  <c r="EJ72" i="1"/>
  <c r="EJ73" i="1"/>
  <c r="EJ74" i="1"/>
  <c r="EJ75" i="1"/>
  <c r="EJ76" i="1"/>
  <c r="EJ77" i="1"/>
  <c r="EJ78" i="1"/>
  <c r="EJ79" i="1"/>
  <c r="EJ80" i="1"/>
  <c r="EJ81" i="1"/>
  <c r="EJ82" i="1"/>
  <c r="EJ83" i="1"/>
  <c r="EJ84" i="1"/>
  <c r="EJ85" i="1"/>
  <c r="EJ86" i="1"/>
  <c r="EJ87" i="1"/>
  <c r="EJ88" i="1"/>
  <c r="EJ89" i="1"/>
  <c r="EJ90" i="1"/>
  <c r="EJ91" i="1"/>
  <c r="EJ92" i="1"/>
  <c r="EJ93" i="1"/>
  <c r="EJ94" i="1"/>
  <c r="EJ95" i="1"/>
  <c r="EJ96" i="1"/>
  <c r="EJ97" i="1"/>
  <c r="EJ98" i="1"/>
  <c r="EJ99" i="1"/>
  <c r="EJ100" i="1"/>
  <c r="EJ101" i="1"/>
  <c r="EJ102" i="1"/>
  <c r="EJ103" i="1"/>
  <c r="EJ104" i="1"/>
  <c r="EJ105" i="1"/>
  <c r="EJ106" i="1"/>
  <c r="EJ107" i="1"/>
  <c r="EJ108" i="1"/>
  <c r="EJ109" i="1"/>
  <c r="EJ110" i="1"/>
  <c r="EJ111" i="1"/>
  <c r="EJ112" i="1"/>
  <c r="EJ113" i="1"/>
  <c r="EJ114" i="1"/>
  <c r="EJ115" i="1"/>
  <c r="EJ116" i="1"/>
  <c r="EJ117" i="1"/>
  <c r="EJ118" i="1"/>
  <c r="EI3" i="1"/>
  <c r="EI4" i="1"/>
  <c r="EI5" i="1"/>
  <c r="EI6" i="1"/>
  <c r="EI7" i="1"/>
  <c r="EI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29" i="1"/>
  <c r="EI30" i="1"/>
  <c r="EI31" i="1"/>
  <c r="EI32" i="1"/>
  <c r="EI33" i="1"/>
  <c r="EI34" i="1"/>
  <c r="EI35" i="1"/>
  <c r="EI36" i="1"/>
  <c r="EI37" i="1"/>
  <c r="EI38" i="1"/>
  <c r="EI39" i="1"/>
  <c r="EI40" i="1"/>
  <c r="EI41" i="1"/>
  <c r="EI42" i="1"/>
  <c r="EI43" i="1"/>
  <c r="EI44" i="1"/>
  <c r="EI45" i="1"/>
  <c r="EI46" i="1"/>
  <c r="EI47" i="1"/>
  <c r="EI48" i="1"/>
  <c r="EI49" i="1"/>
  <c r="EI50" i="1"/>
  <c r="EI51" i="1"/>
  <c r="EI52" i="1"/>
  <c r="EI53" i="1"/>
  <c r="EI54" i="1"/>
  <c r="EI55" i="1"/>
  <c r="EI56" i="1"/>
  <c r="EI57" i="1"/>
  <c r="EI58" i="1"/>
  <c r="EI59" i="1"/>
  <c r="EI60" i="1"/>
  <c r="EI61" i="1"/>
  <c r="EI62" i="1"/>
  <c r="EI63" i="1"/>
  <c r="EI64" i="1"/>
  <c r="EI65" i="1"/>
  <c r="EI66" i="1"/>
  <c r="EI67" i="1"/>
  <c r="EI68" i="1"/>
  <c r="EI69" i="1"/>
  <c r="EI70" i="1"/>
  <c r="EI71" i="1"/>
  <c r="EI72" i="1"/>
  <c r="EI73" i="1"/>
  <c r="EI74" i="1"/>
  <c r="EI75" i="1"/>
  <c r="EI76" i="1"/>
  <c r="EI77" i="1"/>
  <c r="EI78" i="1"/>
  <c r="EI79" i="1"/>
  <c r="EI80" i="1"/>
  <c r="EI81" i="1"/>
  <c r="EI82" i="1"/>
  <c r="EI83" i="1"/>
  <c r="EI84" i="1"/>
  <c r="EI85" i="1"/>
  <c r="EI86" i="1"/>
  <c r="EI87" i="1"/>
  <c r="EI88" i="1"/>
  <c r="EI89" i="1"/>
  <c r="EI90" i="1"/>
  <c r="EI91" i="1"/>
  <c r="EI92" i="1"/>
  <c r="EI93" i="1"/>
  <c r="EI94" i="1"/>
  <c r="EI95" i="1"/>
  <c r="EI96" i="1"/>
  <c r="EI97" i="1"/>
  <c r="EI98" i="1"/>
  <c r="EI99" i="1"/>
  <c r="EI100" i="1"/>
  <c r="EI101" i="1"/>
  <c r="EI102" i="1"/>
  <c r="EI103" i="1"/>
  <c r="EI104" i="1"/>
  <c r="EI105" i="1"/>
  <c r="EI106" i="1"/>
  <c r="EI107" i="1"/>
  <c r="EI108" i="1"/>
  <c r="EI109" i="1"/>
  <c r="EI110" i="1"/>
  <c r="EI111" i="1"/>
  <c r="EI112" i="1"/>
  <c r="EI113" i="1"/>
  <c r="EI114" i="1"/>
  <c r="EI115" i="1"/>
  <c r="EI116" i="1"/>
  <c r="EI117" i="1"/>
  <c r="EI118" i="1"/>
  <c r="EH3" i="1"/>
  <c r="EH4" i="1"/>
  <c r="EH5" i="1"/>
  <c r="EH6" i="1"/>
  <c r="EH7" i="1"/>
  <c r="EH8" i="1"/>
  <c r="EH9" i="1"/>
  <c r="EH10" i="1"/>
  <c r="EH11" i="1"/>
  <c r="EH12" i="1"/>
  <c r="EH13" i="1"/>
  <c r="EH14" i="1"/>
  <c r="EH15" i="1"/>
  <c r="EH16" i="1"/>
  <c r="EH17" i="1"/>
  <c r="EH18" i="1"/>
  <c r="EH19" i="1"/>
  <c r="EH20" i="1"/>
  <c r="EH21" i="1"/>
  <c r="EH22" i="1"/>
  <c r="EH23" i="1"/>
  <c r="EH24" i="1"/>
  <c r="EH25" i="1"/>
  <c r="EH26" i="1"/>
  <c r="EH27" i="1"/>
  <c r="EH28" i="1"/>
  <c r="EH29" i="1"/>
  <c r="EH30" i="1"/>
  <c r="EH31" i="1"/>
  <c r="EH32" i="1"/>
  <c r="EH33" i="1"/>
  <c r="EH34" i="1"/>
  <c r="EH35" i="1"/>
  <c r="EH36" i="1"/>
  <c r="EH37" i="1"/>
  <c r="EH38" i="1"/>
  <c r="EH39" i="1"/>
  <c r="EH40" i="1"/>
  <c r="EH41" i="1"/>
  <c r="EH42" i="1"/>
  <c r="EH43" i="1"/>
  <c r="EH44" i="1"/>
  <c r="EH45" i="1"/>
  <c r="EH46" i="1"/>
  <c r="EH47" i="1"/>
  <c r="EH48" i="1"/>
  <c r="EH49" i="1"/>
  <c r="EH50" i="1"/>
  <c r="EH51" i="1"/>
  <c r="EH52" i="1"/>
  <c r="EH53" i="1"/>
  <c r="EH54" i="1"/>
  <c r="EH55" i="1"/>
  <c r="EH56" i="1"/>
  <c r="EH57" i="1"/>
  <c r="EH58" i="1"/>
  <c r="EH59" i="1"/>
  <c r="EH60" i="1"/>
  <c r="EH61" i="1"/>
  <c r="EH62" i="1"/>
  <c r="EH63" i="1"/>
  <c r="EH64" i="1"/>
  <c r="EH65" i="1"/>
  <c r="EH66" i="1"/>
  <c r="EH67" i="1"/>
  <c r="EH68" i="1"/>
  <c r="EH69" i="1"/>
  <c r="EH70" i="1"/>
  <c r="EH71" i="1"/>
  <c r="EH72" i="1"/>
  <c r="EH73" i="1"/>
  <c r="EH74" i="1"/>
  <c r="EH75" i="1"/>
  <c r="EH76" i="1"/>
  <c r="EH77" i="1"/>
  <c r="EH78" i="1"/>
  <c r="EH79" i="1"/>
  <c r="EH80" i="1"/>
  <c r="EH81" i="1"/>
  <c r="EH82" i="1"/>
  <c r="EH83" i="1"/>
  <c r="EH84" i="1"/>
  <c r="EH85" i="1"/>
  <c r="EH86" i="1"/>
  <c r="EH87" i="1"/>
  <c r="EH88" i="1"/>
  <c r="EH89" i="1"/>
  <c r="EH90" i="1"/>
  <c r="EH91" i="1"/>
  <c r="EH92" i="1"/>
  <c r="EH93" i="1"/>
  <c r="EH94" i="1"/>
  <c r="EH95" i="1"/>
  <c r="EH96" i="1"/>
  <c r="EH97" i="1"/>
  <c r="EH98" i="1"/>
  <c r="EH99" i="1"/>
  <c r="EH100" i="1"/>
  <c r="EH101" i="1"/>
  <c r="EH102" i="1"/>
  <c r="EH103" i="1"/>
  <c r="EH104" i="1"/>
  <c r="EH105" i="1"/>
  <c r="EH106" i="1"/>
  <c r="EH107" i="1"/>
  <c r="EH108" i="1"/>
  <c r="EH109" i="1"/>
  <c r="EH110" i="1"/>
  <c r="EH111" i="1"/>
  <c r="EH112" i="1"/>
  <c r="EH113" i="1"/>
  <c r="EH114" i="1"/>
  <c r="EH115" i="1"/>
  <c r="EH116" i="1"/>
  <c r="EH117" i="1"/>
  <c r="EH118" i="1"/>
  <c r="EG3" i="1"/>
  <c r="EG4" i="1"/>
  <c r="EG5" i="1"/>
  <c r="EG6" i="1"/>
  <c r="EG7" i="1"/>
  <c r="EG8" i="1"/>
  <c r="EG9" i="1"/>
  <c r="EG10" i="1"/>
  <c r="EG11" i="1"/>
  <c r="EG12" i="1"/>
  <c r="EG13" i="1"/>
  <c r="EG14" i="1"/>
  <c r="EG15" i="1"/>
  <c r="EG16" i="1"/>
  <c r="EG17" i="1"/>
  <c r="EG18" i="1"/>
  <c r="EG19" i="1"/>
  <c r="EG20" i="1"/>
  <c r="EG21" i="1"/>
  <c r="EG22" i="1"/>
  <c r="EG23" i="1"/>
  <c r="EG24" i="1"/>
  <c r="EG25" i="1"/>
  <c r="EG26" i="1"/>
  <c r="EG27" i="1"/>
  <c r="EG28" i="1"/>
  <c r="EG29" i="1"/>
  <c r="EG30" i="1"/>
  <c r="EG31" i="1"/>
  <c r="EG32" i="1"/>
  <c r="EG33" i="1"/>
  <c r="EG34" i="1"/>
  <c r="EG35" i="1"/>
  <c r="EG36" i="1"/>
  <c r="EG37" i="1"/>
  <c r="EG38" i="1"/>
  <c r="EG39" i="1"/>
  <c r="EG40" i="1"/>
  <c r="EG41" i="1"/>
  <c r="EG42" i="1"/>
  <c r="EG43" i="1"/>
  <c r="EG44" i="1"/>
  <c r="EG45" i="1"/>
  <c r="EG46" i="1"/>
  <c r="EG47" i="1"/>
  <c r="EG48" i="1"/>
  <c r="EG49" i="1"/>
  <c r="EG50" i="1"/>
  <c r="EG51" i="1"/>
  <c r="EG52" i="1"/>
  <c r="EG53" i="1"/>
  <c r="EG54" i="1"/>
  <c r="EG55" i="1"/>
  <c r="EG56" i="1"/>
  <c r="EG57" i="1"/>
  <c r="EG58" i="1"/>
  <c r="EG59" i="1"/>
  <c r="EG60" i="1"/>
  <c r="EG61" i="1"/>
  <c r="EG62" i="1"/>
  <c r="EG63" i="1"/>
  <c r="EG64" i="1"/>
  <c r="EG65" i="1"/>
  <c r="EG66" i="1"/>
  <c r="EG67" i="1"/>
  <c r="EG68" i="1"/>
  <c r="EG69" i="1"/>
  <c r="EG70" i="1"/>
  <c r="EG71" i="1"/>
  <c r="EG72" i="1"/>
  <c r="EG73" i="1"/>
  <c r="EG74" i="1"/>
  <c r="EG75" i="1"/>
  <c r="EG76" i="1"/>
  <c r="EG77" i="1"/>
  <c r="EG78" i="1"/>
  <c r="EG79" i="1"/>
  <c r="EG80" i="1"/>
  <c r="EG81" i="1"/>
  <c r="EG82" i="1"/>
  <c r="EG83" i="1"/>
  <c r="EG84" i="1"/>
  <c r="EG85" i="1"/>
  <c r="EG86" i="1"/>
  <c r="EG87" i="1"/>
  <c r="EG88" i="1"/>
  <c r="EG89" i="1"/>
  <c r="EG90" i="1"/>
  <c r="EG91" i="1"/>
  <c r="EG92" i="1"/>
  <c r="EG93" i="1"/>
  <c r="EG94" i="1"/>
  <c r="EG95" i="1"/>
  <c r="EG96" i="1"/>
  <c r="EG97" i="1"/>
  <c r="EG98" i="1"/>
  <c r="EG99" i="1"/>
  <c r="EG100" i="1"/>
  <c r="EG101" i="1"/>
  <c r="EG102" i="1"/>
  <c r="EG103" i="1"/>
  <c r="EG104" i="1"/>
  <c r="EG105" i="1"/>
  <c r="EG106" i="1"/>
  <c r="EG107" i="1"/>
  <c r="EG108" i="1"/>
  <c r="EG109" i="1"/>
  <c r="EG110" i="1"/>
  <c r="EG111" i="1"/>
  <c r="EG112" i="1"/>
  <c r="EG113" i="1"/>
  <c r="EG114" i="1"/>
  <c r="EG115" i="1"/>
  <c r="EG116" i="1"/>
  <c r="EG117" i="1"/>
  <c r="EG118" i="1"/>
  <c r="EF3" i="1"/>
  <c r="EF4" i="1"/>
  <c r="EF5" i="1"/>
  <c r="EF6" i="1"/>
  <c r="EF7" i="1"/>
  <c r="EF8" i="1"/>
  <c r="EF9" i="1"/>
  <c r="EF10" i="1"/>
  <c r="EF11" i="1"/>
  <c r="EF12" i="1"/>
  <c r="EF13" i="1"/>
  <c r="EF14" i="1"/>
  <c r="EF15" i="1"/>
  <c r="EF16" i="1"/>
  <c r="EF17" i="1"/>
  <c r="EF18" i="1"/>
  <c r="EF19" i="1"/>
  <c r="EF20" i="1"/>
  <c r="EF21" i="1"/>
  <c r="EF22" i="1"/>
  <c r="EF23" i="1"/>
  <c r="EF24" i="1"/>
  <c r="EF25" i="1"/>
  <c r="EF26" i="1"/>
  <c r="EF27" i="1"/>
  <c r="EF28" i="1"/>
  <c r="EF29" i="1"/>
  <c r="EF30" i="1"/>
  <c r="EF31" i="1"/>
  <c r="EF32" i="1"/>
  <c r="EF33" i="1"/>
  <c r="EF34" i="1"/>
  <c r="EF35" i="1"/>
  <c r="EF36" i="1"/>
  <c r="EF37" i="1"/>
  <c r="EF38" i="1"/>
  <c r="EF39" i="1"/>
  <c r="EF40" i="1"/>
  <c r="EF41" i="1"/>
  <c r="EF42" i="1"/>
  <c r="EF43" i="1"/>
  <c r="EF44" i="1"/>
  <c r="EF45" i="1"/>
  <c r="EF46" i="1"/>
  <c r="EF47" i="1"/>
  <c r="EF48" i="1"/>
  <c r="EF49" i="1"/>
  <c r="EF50" i="1"/>
  <c r="EF51" i="1"/>
  <c r="EF52" i="1"/>
  <c r="EF53" i="1"/>
  <c r="EF54" i="1"/>
  <c r="EF55" i="1"/>
  <c r="EF56" i="1"/>
  <c r="EF57" i="1"/>
  <c r="EF58" i="1"/>
  <c r="EF59" i="1"/>
  <c r="EF60" i="1"/>
  <c r="EF61" i="1"/>
  <c r="EF62" i="1"/>
  <c r="EF63" i="1"/>
  <c r="EF64" i="1"/>
  <c r="EF65" i="1"/>
  <c r="EF66" i="1"/>
  <c r="EF67" i="1"/>
  <c r="EF68" i="1"/>
  <c r="EF69" i="1"/>
  <c r="EF70" i="1"/>
  <c r="EF71" i="1"/>
  <c r="EF72" i="1"/>
  <c r="EF73" i="1"/>
  <c r="EF74" i="1"/>
  <c r="EF75" i="1"/>
  <c r="EF76" i="1"/>
  <c r="EF77" i="1"/>
  <c r="EF78" i="1"/>
  <c r="EF79" i="1"/>
  <c r="EF80" i="1"/>
  <c r="EF81" i="1"/>
  <c r="EF82" i="1"/>
  <c r="EF83" i="1"/>
  <c r="EF84" i="1"/>
  <c r="EF85" i="1"/>
  <c r="EF86" i="1"/>
  <c r="EF87" i="1"/>
  <c r="EF88" i="1"/>
  <c r="EF89" i="1"/>
  <c r="EF90" i="1"/>
  <c r="EF91" i="1"/>
  <c r="EF92" i="1"/>
  <c r="EF93" i="1"/>
  <c r="EF94" i="1"/>
  <c r="EF95" i="1"/>
  <c r="EF96" i="1"/>
  <c r="EF97" i="1"/>
  <c r="EF98" i="1"/>
  <c r="EF99" i="1"/>
  <c r="EF100" i="1"/>
  <c r="EF101" i="1"/>
  <c r="EF102" i="1"/>
  <c r="EF103" i="1"/>
  <c r="EF104" i="1"/>
  <c r="EF105" i="1"/>
  <c r="EF106" i="1"/>
  <c r="EF107" i="1"/>
  <c r="EF108" i="1"/>
  <c r="EF109" i="1"/>
  <c r="EF110" i="1"/>
  <c r="EF111" i="1"/>
  <c r="EF112" i="1"/>
  <c r="EF113" i="1"/>
  <c r="EF114" i="1"/>
  <c r="EF115" i="1"/>
  <c r="EF116" i="1"/>
  <c r="EF117" i="1"/>
  <c r="EF118" i="1"/>
  <c r="EE3" i="1"/>
  <c r="EE4" i="1"/>
  <c r="EE5" i="1"/>
  <c r="EE6" i="1"/>
  <c r="EE7" i="1"/>
  <c r="EE8" i="1"/>
  <c r="EE9" i="1"/>
  <c r="EE10" i="1"/>
  <c r="EE11" i="1"/>
  <c r="EE12" i="1"/>
  <c r="EE13" i="1"/>
  <c r="EE14" i="1"/>
  <c r="EE15" i="1"/>
  <c r="EE16" i="1"/>
  <c r="EE17" i="1"/>
  <c r="EE18" i="1"/>
  <c r="EE19" i="1"/>
  <c r="EE20" i="1"/>
  <c r="EE21" i="1"/>
  <c r="EE22" i="1"/>
  <c r="EE23" i="1"/>
  <c r="EE24" i="1"/>
  <c r="EE25" i="1"/>
  <c r="EE26" i="1"/>
  <c r="EE27" i="1"/>
  <c r="EE28" i="1"/>
  <c r="EE29" i="1"/>
  <c r="EE30" i="1"/>
  <c r="EE31" i="1"/>
  <c r="EE32" i="1"/>
  <c r="EE33" i="1"/>
  <c r="EE34" i="1"/>
  <c r="EE35" i="1"/>
  <c r="EE36" i="1"/>
  <c r="EE37" i="1"/>
  <c r="EE38" i="1"/>
  <c r="EE39" i="1"/>
  <c r="EE40" i="1"/>
  <c r="EE41" i="1"/>
  <c r="EE42" i="1"/>
  <c r="EE43" i="1"/>
  <c r="EE44" i="1"/>
  <c r="EE45" i="1"/>
  <c r="EE46" i="1"/>
  <c r="EE47" i="1"/>
  <c r="EE48" i="1"/>
  <c r="EE49" i="1"/>
  <c r="EE50" i="1"/>
  <c r="EE51" i="1"/>
  <c r="EE52" i="1"/>
  <c r="EE53" i="1"/>
  <c r="EE54" i="1"/>
  <c r="EE55" i="1"/>
  <c r="EE56" i="1"/>
  <c r="EE57" i="1"/>
  <c r="EE58" i="1"/>
  <c r="EE59" i="1"/>
  <c r="EE60" i="1"/>
  <c r="EE61" i="1"/>
  <c r="EE62" i="1"/>
  <c r="EE63" i="1"/>
  <c r="EE64" i="1"/>
  <c r="EE65" i="1"/>
  <c r="EE66" i="1"/>
  <c r="EE67" i="1"/>
  <c r="EE68" i="1"/>
  <c r="EE69" i="1"/>
  <c r="EE70" i="1"/>
  <c r="EE71" i="1"/>
  <c r="EE72" i="1"/>
  <c r="EE73" i="1"/>
  <c r="EE74" i="1"/>
  <c r="EE75" i="1"/>
  <c r="EE76" i="1"/>
  <c r="EE77" i="1"/>
  <c r="EE78" i="1"/>
  <c r="EE79" i="1"/>
  <c r="EE80" i="1"/>
  <c r="EE81" i="1"/>
  <c r="EE82" i="1"/>
  <c r="EE83" i="1"/>
  <c r="EE84" i="1"/>
  <c r="EE85" i="1"/>
  <c r="EE86" i="1"/>
  <c r="EE87" i="1"/>
  <c r="EE88" i="1"/>
  <c r="EE89" i="1"/>
  <c r="EE90" i="1"/>
  <c r="EE91" i="1"/>
  <c r="EE92" i="1"/>
  <c r="EE93" i="1"/>
  <c r="EE94" i="1"/>
  <c r="EE95" i="1"/>
  <c r="EE96" i="1"/>
  <c r="EE97" i="1"/>
  <c r="EE98" i="1"/>
  <c r="EE99" i="1"/>
  <c r="EE100" i="1"/>
  <c r="EE101" i="1"/>
  <c r="EE102" i="1"/>
  <c r="EE103" i="1"/>
  <c r="EE104" i="1"/>
  <c r="EE105" i="1"/>
  <c r="EE106" i="1"/>
  <c r="EE107" i="1"/>
  <c r="EE108" i="1"/>
  <c r="EE109" i="1"/>
  <c r="EE110" i="1"/>
  <c r="EE111" i="1"/>
  <c r="EE112" i="1"/>
  <c r="EE113" i="1"/>
  <c r="EE114" i="1"/>
  <c r="EE115" i="1"/>
  <c r="EE116" i="1"/>
  <c r="EE117" i="1"/>
  <c r="EE118" i="1"/>
  <c r="ED3" i="1"/>
  <c r="ED4" i="1"/>
  <c r="ED5" i="1"/>
  <c r="ED6" i="1"/>
  <c r="ED7" i="1"/>
  <c r="ED8" i="1"/>
  <c r="ED9" i="1"/>
  <c r="ED10" i="1"/>
  <c r="ED11" i="1"/>
  <c r="ED12" i="1"/>
  <c r="ED13" i="1"/>
  <c r="ED14" i="1"/>
  <c r="ED15" i="1"/>
  <c r="ED16" i="1"/>
  <c r="ED17" i="1"/>
  <c r="ED18" i="1"/>
  <c r="ED19" i="1"/>
  <c r="ED20" i="1"/>
  <c r="ED21" i="1"/>
  <c r="ED22" i="1"/>
  <c r="ED23" i="1"/>
  <c r="ED24" i="1"/>
  <c r="ED25" i="1"/>
  <c r="ED26" i="1"/>
  <c r="ED27" i="1"/>
  <c r="ED28" i="1"/>
  <c r="ED29" i="1"/>
  <c r="ED30" i="1"/>
  <c r="ED31" i="1"/>
  <c r="ED32" i="1"/>
  <c r="ED33" i="1"/>
  <c r="ED34" i="1"/>
  <c r="ED35" i="1"/>
  <c r="ED36" i="1"/>
  <c r="ED37" i="1"/>
  <c r="ED38" i="1"/>
  <c r="ED39" i="1"/>
  <c r="ED40" i="1"/>
  <c r="ED41" i="1"/>
  <c r="ED42" i="1"/>
  <c r="ED43" i="1"/>
  <c r="ED44" i="1"/>
  <c r="ED45" i="1"/>
  <c r="ED46" i="1"/>
  <c r="ED47" i="1"/>
  <c r="ED48" i="1"/>
  <c r="ED49" i="1"/>
  <c r="ED50" i="1"/>
  <c r="ED51" i="1"/>
  <c r="ED52" i="1"/>
  <c r="ED53" i="1"/>
  <c r="ED54" i="1"/>
  <c r="ED55" i="1"/>
  <c r="ED56" i="1"/>
  <c r="ED57" i="1"/>
  <c r="ED58" i="1"/>
  <c r="ED59" i="1"/>
  <c r="ED60" i="1"/>
  <c r="ED61" i="1"/>
  <c r="ED62" i="1"/>
  <c r="ED63" i="1"/>
  <c r="ED64" i="1"/>
  <c r="ED65" i="1"/>
  <c r="ED66" i="1"/>
  <c r="ED67" i="1"/>
  <c r="ED68" i="1"/>
  <c r="ED69" i="1"/>
  <c r="ED70" i="1"/>
  <c r="ED71" i="1"/>
  <c r="ED72" i="1"/>
  <c r="ED73" i="1"/>
  <c r="ED74" i="1"/>
  <c r="ED75" i="1"/>
  <c r="ED76" i="1"/>
  <c r="ED77" i="1"/>
  <c r="ED78" i="1"/>
  <c r="ED79" i="1"/>
  <c r="ED80" i="1"/>
  <c r="ED81" i="1"/>
  <c r="ED82" i="1"/>
  <c r="ED83" i="1"/>
  <c r="ED84" i="1"/>
  <c r="ED85" i="1"/>
  <c r="ED86" i="1"/>
  <c r="ED87" i="1"/>
  <c r="ED88" i="1"/>
  <c r="ED89" i="1"/>
  <c r="ED90" i="1"/>
  <c r="ED91" i="1"/>
  <c r="ED92" i="1"/>
  <c r="ED93" i="1"/>
  <c r="ED94" i="1"/>
  <c r="ED95" i="1"/>
  <c r="ED96" i="1"/>
  <c r="ED97" i="1"/>
  <c r="ED98" i="1"/>
  <c r="ED99" i="1"/>
  <c r="ED100" i="1"/>
  <c r="ED101" i="1"/>
  <c r="ED102" i="1"/>
  <c r="ED103" i="1"/>
  <c r="ED104" i="1"/>
  <c r="ED105" i="1"/>
  <c r="ED106" i="1"/>
  <c r="ED107" i="1"/>
  <c r="ED108" i="1"/>
  <c r="ED109" i="1"/>
  <c r="ED110" i="1"/>
  <c r="ED111" i="1"/>
  <c r="ED112" i="1"/>
  <c r="ED113" i="1"/>
  <c r="ED114" i="1"/>
  <c r="ED115" i="1"/>
  <c r="ED116" i="1"/>
  <c r="ED117" i="1"/>
  <c r="ED118" i="1"/>
  <c r="EC3" i="1"/>
  <c r="EC4" i="1"/>
  <c r="EC5" i="1"/>
  <c r="EC6" i="1"/>
  <c r="EC7" i="1"/>
  <c r="EC8" i="1"/>
  <c r="EC9" i="1"/>
  <c r="EC10" i="1"/>
  <c r="EC11" i="1"/>
  <c r="EC12" i="1"/>
  <c r="EC13" i="1"/>
  <c r="EC14" i="1"/>
  <c r="EC15" i="1"/>
  <c r="EC16" i="1"/>
  <c r="EC17" i="1"/>
  <c r="EC18" i="1"/>
  <c r="EC19" i="1"/>
  <c r="EC20" i="1"/>
  <c r="EC21" i="1"/>
  <c r="EC22" i="1"/>
  <c r="EC23" i="1"/>
  <c r="EC24" i="1"/>
  <c r="EC25" i="1"/>
  <c r="EC26" i="1"/>
  <c r="EC27" i="1"/>
  <c r="EC28" i="1"/>
  <c r="EC29" i="1"/>
  <c r="EC30" i="1"/>
  <c r="EC31" i="1"/>
  <c r="EC32" i="1"/>
  <c r="EC33" i="1"/>
  <c r="EC34" i="1"/>
  <c r="EC35" i="1"/>
  <c r="EC36" i="1"/>
  <c r="EC37" i="1"/>
  <c r="EC38" i="1"/>
  <c r="EC39" i="1"/>
  <c r="EC40" i="1"/>
  <c r="EC41" i="1"/>
  <c r="EC42" i="1"/>
  <c r="EC43" i="1"/>
  <c r="EC44" i="1"/>
  <c r="EC45" i="1"/>
  <c r="EC46" i="1"/>
  <c r="EC47" i="1"/>
  <c r="EC48" i="1"/>
  <c r="EC49" i="1"/>
  <c r="EC50" i="1"/>
  <c r="EC51" i="1"/>
  <c r="EC52" i="1"/>
  <c r="EC53" i="1"/>
  <c r="EC54" i="1"/>
  <c r="EC55" i="1"/>
  <c r="EC56" i="1"/>
  <c r="EC57" i="1"/>
  <c r="EC58" i="1"/>
  <c r="EC59" i="1"/>
  <c r="EC60" i="1"/>
  <c r="EC61" i="1"/>
  <c r="EC62" i="1"/>
  <c r="EC63" i="1"/>
  <c r="EC64" i="1"/>
  <c r="EC65" i="1"/>
  <c r="EC66" i="1"/>
  <c r="EC67" i="1"/>
  <c r="EC68" i="1"/>
  <c r="EC69" i="1"/>
  <c r="EC70" i="1"/>
  <c r="EC71" i="1"/>
  <c r="EC72" i="1"/>
  <c r="EC73" i="1"/>
  <c r="EC74" i="1"/>
  <c r="EC75" i="1"/>
  <c r="EC76" i="1"/>
  <c r="EC77" i="1"/>
  <c r="EC78" i="1"/>
  <c r="EC79" i="1"/>
  <c r="EC80" i="1"/>
  <c r="EC81" i="1"/>
  <c r="EC82" i="1"/>
  <c r="EC83" i="1"/>
  <c r="EC84" i="1"/>
  <c r="EC85" i="1"/>
  <c r="EC86" i="1"/>
  <c r="EC87" i="1"/>
  <c r="EC88" i="1"/>
  <c r="EC89" i="1"/>
  <c r="EC90" i="1"/>
  <c r="EC91" i="1"/>
  <c r="EC92" i="1"/>
  <c r="EC93" i="1"/>
  <c r="EC94" i="1"/>
  <c r="EC95" i="1"/>
  <c r="EC96" i="1"/>
  <c r="EC97" i="1"/>
  <c r="EC98" i="1"/>
  <c r="EC99" i="1"/>
  <c r="EC100" i="1"/>
  <c r="EC101" i="1"/>
  <c r="EC102" i="1"/>
  <c r="EC103" i="1"/>
  <c r="EC104" i="1"/>
  <c r="EC105" i="1"/>
  <c r="EC106" i="1"/>
  <c r="EC107" i="1"/>
  <c r="EC108" i="1"/>
  <c r="EC109" i="1"/>
  <c r="EC110" i="1"/>
  <c r="EC111" i="1"/>
  <c r="EC112" i="1"/>
  <c r="EC113" i="1"/>
  <c r="EC114" i="1"/>
  <c r="EC115" i="1"/>
  <c r="EC116" i="1"/>
  <c r="EC117" i="1"/>
  <c r="EC118" i="1"/>
  <c r="EB3" i="1"/>
  <c r="EB4" i="1"/>
  <c r="EB5" i="1"/>
  <c r="EB6" i="1"/>
  <c r="EB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1" i="1"/>
  <c r="EB22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50" i="1"/>
  <c r="EB51" i="1"/>
  <c r="EB52" i="1"/>
  <c r="EB53" i="1"/>
  <c r="EB54" i="1"/>
  <c r="EB55" i="1"/>
  <c r="EB56" i="1"/>
  <c r="EB57" i="1"/>
  <c r="EB58" i="1"/>
  <c r="EB59" i="1"/>
  <c r="EB60" i="1"/>
  <c r="EB61" i="1"/>
  <c r="EB62" i="1"/>
  <c r="EB63" i="1"/>
  <c r="EB64" i="1"/>
  <c r="EB65" i="1"/>
  <c r="EB66" i="1"/>
  <c r="EB67" i="1"/>
  <c r="EB68" i="1"/>
  <c r="EB69" i="1"/>
  <c r="EB70" i="1"/>
  <c r="EB71" i="1"/>
  <c r="EB72" i="1"/>
  <c r="EB73" i="1"/>
  <c r="EB74" i="1"/>
  <c r="EB75" i="1"/>
  <c r="EB76" i="1"/>
  <c r="EB77" i="1"/>
  <c r="EB78" i="1"/>
  <c r="EB79" i="1"/>
  <c r="EB80" i="1"/>
  <c r="EB81" i="1"/>
  <c r="EB82" i="1"/>
  <c r="EB83" i="1"/>
  <c r="EB84" i="1"/>
  <c r="EB85" i="1"/>
  <c r="EB86" i="1"/>
  <c r="EB87" i="1"/>
  <c r="EB88" i="1"/>
  <c r="EB89" i="1"/>
  <c r="EB90" i="1"/>
  <c r="EB91" i="1"/>
  <c r="EB92" i="1"/>
  <c r="EB93" i="1"/>
  <c r="EB94" i="1"/>
  <c r="EB95" i="1"/>
  <c r="EB96" i="1"/>
  <c r="EB97" i="1"/>
  <c r="EB98" i="1"/>
  <c r="EB99" i="1"/>
  <c r="EB100" i="1"/>
  <c r="EB101" i="1"/>
  <c r="EB102" i="1"/>
  <c r="EB103" i="1"/>
  <c r="EB104" i="1"/>
  <c r="EB105" i="1"/>
  <c r="EB106" i="1"/>
  <c r="EB107" i="1"/>
  <c r="EB108" i="1"/>
  <c r="EB109" i="1"/>
  <c r="EB110" i="1"/>
  <c r="EB111" i="1"/>
  <c r="EB112" i="1"/>
  <c r="EB113" i="1"/>
  <c r="EB114" i="1"/>
  <c r="EB115" i="1"/>
  <c r="EB116" i="1"/>
  <c r="EB117" i="1"/>
  <c r="EB118" i="1"/>
  <c r="EA3" i="1"/>
  <c r="EA4" i="1"/>
  <c r="EA5" i="1"/>
  <c r="EA6" i="1"/>
  <c r="EA7" i="1"/>
  <c r="EA8" i="1"/>
  <c r="EA9" i="1"/>
  <c r="EA10" i="1"/>
  <c r="EA11" i="1"/>
  <c r="EA12" i="1"/>
  <c r="EA13" i="1"/>
  <c r="EA14" i="1"/>
  <c r="EA15" i="1"/>
  <c r="EA16" i="1"/>
  <c r="EA17" i="1"/>
  <c r="EA18" i="1"/>
  <c r="EA19" i="1"/>
  <c r="EA20" i="1"/>
  <c r="EA21" i="1"/>
  <c r="EA22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37" i="1"/>
  <c r="EA38" i="1"/>
  <c r="EA39" i="1"/>
  <c r="EA40" i="1"/>
  <c r="EA41" i="1"/>
  <c r="EA42" i="1"/>
  <c r="EA43" i="1"/>
  <c r="EA44" i="1"/>
  <c r="EA45" i="1"/>
  <c r="EA46" i="1"/>
  <c r="EA47" i="1"/>
  <c r="EA48" i="1"/>
  <c r="EA49" i="1"/>
  <c r="EA50" i="1"/>
  <c r="EA51" i="1"/>
  <c r="EA52" i="1"/>
  <c r="EA53" i="1"/>
  <c r="EA54" i="1"/>
  <c r="EA55" i="1"/>
  <c r="EA56" i="1"/>
  <c r="EA57" i="1"/>
  <c r="EA58" i="1"/>
  <c r="EA59" i="1"/>
  <c r="EA60" i="1"/>
  <c r="EA61" i="1"/>
  <c r="EA62" i="1"/>
  <c r="EA63" i="1"/>
  <c r="EA64" i="1"/>
  <c r="EA65" i="1"/>
  <c r="EA66" i="1"/>
  <c r="EA67" i="1"/>
  <c r="EA68" i="1"/>
  <c r="EA69" i="1"/>
  <c r="EA70" i="1"/>
  <c r="EA71" i="1"/>
  <c r="EA72" i="1"/>
  <c r="EA73" i="1"/>
  <c r="EA74" i="1"/>
  <c r="EA75" i="1"/>
  <c r="EA76" i="1"/>
  <c r="EA77" i="1"/>
  <c r="EA78" i="1"/>
  <c r="EA79" i="1"/>
  <c r="EA80" i="1"/>
  <c r="EA81" i="1"/>
  <c r="EA82" i="1"/>
  <c r="EA83" i="1"/>
  <c r="EA84" i="1"/>
  <c r="EA85" i="1"/>
  <c r="EA86" i="1"/>
  <c r="EA87" i="1"/>
  <c r="EA88" i="1"/>
  <c r="EA89" i="1"/>
  <c r="EA90" i="1"/>
  <c r="EA91" i="1"/>
  <c r="EA92" i="1"/>
  <c r="EA93" i="1"/>
  <c r="EA94" i="1"/>
  <c r="EA95" i="1"/>
  <c r="EA96" i="1"/>
  <c r="EA97" i="1"/>
  <c r="EA98" i="1"/>
  <c r="EA99" i="1"/>
  <c r="EA100" i="1"/>
  <c r="EA101" i="1"/>
  <c r="EA102" i="1"/>
  <c r="EA103" i="1"/>
  <c r="EA104" i="1"/>
  <c r="EA105" i="1"/>
  <c r="EA106" i="1"/>
  <c r="EA107" i="1"/>
  <c r="EA108" i="1"/>
  <c r="EA109" i="1"/>
  <c r="EA110" i="1"/>
  <c r="EA111" i="1"/>
  <c r="EA112" i="1"/>
  <c r="EA113" i="1"/>
  <c r="EA114" i="1"/>
  <c r="EA115" i="1"/>
  <c r="EA116" i="1"/>
  <c r="EA117" i="1"/>
  <c r="EA118" i="1"/>
  <c r="DZ3" i="1"/>
  <c r="DZ4" i="1"/>
  <c r="DZ5" i="1"/>
  <c r="DZ6" i="1"/>
  <c r="DZ7" i="1"/>
  <c r="DZ8" i="1"/>
  <c r="DZ9" i="1"/>
  <c r="DZ10" i="1"/>
  <c r="DZ11" i="1"/>
  <c r="DZ12" i="1"/>
  <c r="DZ13" i="1"/>
  <c r="DZ14" i="1"/>
  <c r="DZ15" i="1"/>
  <c r="DZ16" i="1"/>
  <c r="DZ17" i="1"/>
  <c r="DZ18" i="1"/>
  <c r="DZ19" i="1"/>
  <c r="DZ20" i="1"/>
  <c r="DZ21" i="1"/>
  <c r="DZ22" i="1"/>
  <c r="DZ23" i="1"/>
  <c r="DZ24" i="1"/>
  <c r="DZ25" i="1"/>
  <c r="DZ26" i="1"/>
  <c r="DZ27" i="1"/>
  <c r="DZ28" i="1"/>
  <c r="DZ29" i="1"/>
  <c r="DZ30" i="1"/>
  <c r="DZ31" i="1"/>
  <c r="DZ32" i="1"/>
  <c r="DZ33" i="1"/>
  <c r="DZ34" i="1"/>
  <c r="DZ35" i="1"/>
  <c r="DZ36" i="1"/>
  <c r="DZ37" i="1"/>
  <c r="DZ38" i="1"/>
  <c r="DZ39" i="1"/>
  <c r="DZ40" i="1"/>
  <c r="DZ41" i="1"/>
  <c r="DZ42" i="1"/>
  <c r="DZ43" i="1"/>
  <c r="DZ44" i="1"/>
  <c r="DZ45" i="1"/>
  <c r="DZ46" i="1"/>
  <c r="DZ47" i="1"/>
  <c r="DZ48" i="1"/>
  <c r="DZ49" i="1"/>
  <c r="DZ50" i="1"/>
  <c r="DZ51" i="1"/>
  <c r="DZ52" i="1"/>
  <c r="DZ53" i="1"/>
  <c r="DZ54" i="1"/>
  <c r="DZ55" i="1"/>
  <c r="DZ56" i="1"/>
  <c r="DZ57" i="1"/>
  <c r="DZ58" i="1"/>
  <c r="DZ59" i="1"/>
  <c r="DZ60" i="1"/>
  <c r="DZ61" i="1"/>
  <c r="DZ62" i="1"/>
  <c r="DZ63" i="1"/>
  <c r="DZ64" i="1"/>
  <c r="DZ65" i="1"/>
  <c r="DZ66" i="1"/>
  <c r="DZ67" i="1"/>
  <c r="DZ68" i="1"/>
  <c r="DZ69" i="1"/>
  <c r="DZ70" i="1"/>
  <c r="DZ71" i="1"/>
  <c r="DZ72" i="1"/>
  <c r="DZ73" i="1"/>
  <c r="DZ74" i="1"/>
  <c r="DZ75" i="1"/>
  <c r="DZ76" i="1"/>
  <c r="DZ77" i="1"/>
  <c r="DZ78" i="1"/>
  <c r="DZ79" i="1"/>
  <c r="DZ80" i="1"/>
  <c r="DZ81" i="1"/>
  <c r="DZ82" i="1"/>
  <c r="DZ83" i="1"/>
  <c r="DZ84" i="1"/>
  <c r="DZ85" i="1"/>
  <c r="DZ86" i="1"/>
  <c r="DZ87" i="1"/>
  <c r="DZ88" i="1"/>
  <c r="DZ89" i="1"/>
  <c r="DZ90" i="1"/>
  <c r="DZ91" i="1"/>
  <c r="DZ92" i="1"/>
  <c r="DZ93" i="1"/>
  <c r="DZ94" i="1"/>
  <c r="DZ95" i="1"/>
  <c r="DZ96" i="1"/>
  <c r="DZ97" i="1"/>
  <c r="DZ98" i="1"/>
  <c r="DZ99" i="1"/>
  <c r="DZ100" i="1"/>
  <c r="DZ101" i="1"/>
  <c r="DZ102" i="1"/>
  <c r="DZ103" i="1"/>
  <c r="DZ104" i="1"/>
  <c r="DZ105" i="1"/>
  <c r="DZ106" i="1"/>
  <c r="DZ107" i="1"/>
  <c r="DZ108" i="1"/>
  <c r="DZ109" i="1"/>
  <c r="DZ110" i="1"/>
  <c r="DZ111" i="1"/>
  <c r="DZ112" i="1"/>
  <c r="DZ113" i="1"/>
  <c r="DZ114" i="1"/>
  <c r="DZ115" i="1"/>
  <c r="DZ116" i="1"/>
  <c r="DZ117" i="1"/>
  <c r="DZ118" i="1"/>
  <c r="DY3" i="1"/>
  <c r="DY4" i="1"/>
  <c r="DY5" i="1"/>
  <c r="DY6" i="1"/>
  <c r="DY7" i="1"/>
  <c r="DY8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Y52" i="1"/>
  <c r="DY53" i="1"/>
  <c r="DY54" i="1"/>
  <c r="DY55" i="1"/>
  <c r="DY56" i="1"/>
  <c r="DY57" i="1"/>
  <c r="DY58" i="1"/>
  <c r="DY59" i="1"/>
  <c r="DY60" i="1"/>
  <c r="DY61" i="1"/>
  <c r="DY62" i="1"/>
  <c r="DY63" i="1"/>
  <c r="DY64" i="1"/>
  <c r="DY65" i="1"/>
  <c r="DY66" i="1"/>
  <c r="DY67" i="1"/>
  <c r="DY68" i="1"/>
  <c r="DY69" i="1"/>
  <c r="DY70" i="1"/>
  <c r="DY71" i="1"/>
  <c r="DY72" i="1"/>
  <c r="DY73" i="1"/>
  <c r="DY74" i="1"/>
  <c r="DY75" i="1"/>
  <c r="DY76" i="1"/>
  <c r="DY77" i="1"/>
  <c r="DY78" i="1"/>
  <c r="DY79" i="1"/>
  <c r="DY80" i="1"/>
  <c r="DY81" i="1"/>
  <c r="DY82" i="1"/>
  <c r="DY83" i="1"/>
  <c r="DY84" i="1"/>
  <c r="DY85" i="1"/>
  <c r="DY86" i="1"/>
  <c r="DY87" i="1"/>
  <c r="DY88" i="1"/>
  <c r="DY89" i="1"/>
  <c r="DY90" i="1"/>
  <c r="DY91" i="1"/>
  <c r="DY92" i="1"/>
  <c r="DY93" i="1"/>
  <c r="DY94" i="1"/>
  <c r="DY95" i="1"/>
  <c r="DY96" i="1"/>
  <c r="DY97" i="1"/>
  <c r="DY98" i="1"/>
  <c r="DY99" i="1"/>
  <c r="DY100" i="1"/>
  <c r="DY101" i="1"/>
  <c r="DY102" i="1"/>
  <c r="DY103" i="1"/>
  <c r="DY104" i="1"/>
  <c r="DY105" i="1"/>
  <c r="DY106" i="1"/>
  <c r="DY107" i="1"/>
  <c r="DY108" i="1"/>
  <c r="DY109" i="1"/>
  <c r="DY110" i="1"/>
  <c r="DY111" i="1"/>
  <c r="DY112" i="1"/>
  <c r="DY113" i="1"/>
  <c r="DY114" i="1"/>
  <c r="DY115" i="1"/>
  <c r="DY116" i="1"/>
  <c r="DY117" i="1"/>
  <c r="DY118" i="1"/>
  <c r="DX3" i="1"/>
  <c r="DX4" i="1"/>
  <c r="DX5" i="1"/>
  <c r="DX6" i="1"/>
  <c r="DX7" i="1"/>
  <c r="DX8" i="1"/>
  <c r="DX9" i="1"/>
  <c r="DX10" i="1"/>
  <c r="DX11" i="1"/>
  <c r="DX12" i="1"/>
  <c r="DX13" i="1"/>
  <c r="DX14" i="1"/>
  <c r="DX15" i="1"/>
  <c r="DX16" i="1"/>
  <c r="DX17" i="1"/>
  <c r="DX18" i="1"/>
  <c r="DX19" i="1"/>
  <c r="DX20" i="1"/>
  <c r="DX21" i="1"/>
  <c r="DX22" i="1"/>
  <c r="DX23" i="1"/>
  <c r="DX24" i="1"/>
  <c r="DX25" i="1"/>
  <c r="DX26" i="1"/>
  <c r="DX27" i="1"/>
  <c r="DX28" i="1"/>
  <c r="DX29" i="1"/>
  <c r="DX30" i="1"/>
  <c r="DX31" i="1"/>
  <c r="DX32" i="1"/>
  <c r="DX33" i="1"/>
  <c r="DX34" i="1"/>
  <c r="DX35" i="1"/>
  <c r="DX36" i="1"/>
  <c r="DX37" i="1"/>
  <c r="DX38" i="1"/>
  <c r="DX39" i="1"/>
  <c r="DX40" i="1"/>
  <c r="DX41" i="1"/>
  <c r="DX42" i="1"/>
  <c r="DX43" i="1"/>
  <c r="DX44" i="1"/>
  <c r="DX45" i="1"/>
  <c r="DX46" i="1"/>
  <c r="DX47" i="1"/>
  <c r="DX48" i="1"/>
  <c r="DX49" i="1"/>
  <c r="DX50" i="1"/>
  <c r="DX51" i="1"/>
  <c r="DX52" i="1"/>
  <c r="DX53" i="1"/>
  <c r="DX54" i="1"/>
  <c r="DX55" i="1"/>
  <c r="DX56" i="1"/>
  <c r="DX57" i="1"/>
  <c r="DX58" i="1"/>
  <c r="DX59" i="1"/>
  <c r="DX60" i="1"/>
  <c r="DX61" i="1"/>
  <c r="DX62" i="1"/>
  <c r="DX63" i="1"/>
  <c r="DX64" i="1"/>
  <c r="DX65" i="1"/>
  <c r="DX66" i="1"/>
  <c r="DX67" i="1"/>
  <c r="DX68" i="1"/>
  <c r="DX69" i="1"/>
  <c r="DX70" i="1"/>
  <c r="DX71" i="1"/>
  <c r="DX72" i="1"/>
  <c r="DX73" i="1"/>
  <c r="DX74" i="1"/>
  <c r="DX75" i="1"/>
  <c r="DX76" i="1"/>
  <c r="DX77" i="1"/>
  <c r="DX78" i="1"/>
  <c r="DX79" i="1"/>
  <c r="DX80" i="1"/>
  <c r="DX81" i="1"/>
  <c r="DX82" i="1"/>
  <c r="DX83" i="1"/>
  <c r="DX84" i="1"/>
  <c r="DX85" i="1"/>
  <c r="DX86" i="1"/>
  <c r="DX87" i="1"/>
  <c r="DX88" i="1"/>
  <c r="DX89" i="1"/>
  <c r="DX90" i="1"/>
  <c r="DX91" i="1"/>
  <c r="DX92" i="1"/>
  <c r="DX93" i="1"/>
  <c r="DX94" i="1"/>
  <c r="DX95" i="1"/>
  <c r="DX96" i="1"/>
  <c r="DX97" i="1"/>
  <c r="DX98" i="1"/>
  <c r="DX99" i="1"/>
  <c r="DX100" i="1"/>
  <c r="DX101" i="1"/>
  <c r="DX102" i="1"/>
  <c r="DX103" i="1"/>
  <c r="DX104" i="1"/>
  <c r="DX105" i="1"/>
  <c r="DX106" i="1"/>
  <c r="DX107" i="1"/>
  <c r="DX108" i="1"/>
  <c r="DX109" i="1"/>
  <c r="DX110" i="1"/>
  <c r="DX111" i="1"/>
  <c r="DX112" i="1"/>
  <c r="DX113" i="1"/>
  <c r="DX114" i="1"/>
  <c r="DX115" i="1"/>
  <c r="DX116" i="1"/>
  <c r="DX117" i="1"/>
  <c r="DX118" i="1"/>
  <c r="DW3" i="1"/>
  <c r="DW4" i="1"/>
  <c r="DW5" i="1"/>
  <c r="DW6" i="1"/>
  <c r="DW7" i="1"/>
  <c r="DW8" i="1"/>
  <c r="DW9" i="1"/>
  <c r="DW10" i="1"/>
  <c r="DW11" i="1"/>
  <c r="DW12" i="1"/>
  <c r="DW13" i="1"/>
  <c r="DW14" i="1"/>
  <c r="DW15" i="1"/>
  <c r="DW16" i="1"/>
  <c r="DW17" i="1"/>
  <c r="DW18" i="1"/>
  <c r="DW19" i="1"/>
  <c r="DW20" i="1"/>
  <c r="DW21" i="1"/>
  <c r="DW22" i="1"/>
  <c r="DW23" i="1"/>
  <c r="DW24" i="1"/>
  <c r="DW25" i="1"/>
  <c r="DW26" i="1"/>
  <c r="DW27" i="1"/>
  <c r="DW28" i="1"/>
  <c r="DW29" i="1"/>
  <c r="DW30" i="1"/>
  <c r="DW31" i="1"/>
  <c r="DW32" i="1"/>
  <c r="DW33" i="1"/>
  <c r="DW34" i="1"/>
  <c r="DW35" i="1"/>
  <c r="DW36" i="1"/>
  <c r="DW37" i="1"/>
  <c r="DW38" i="1"/>
  <c r="DW39" i="1"/>
  <c r="DW40" i="1"/>
  <c r="DW41" i="1"/>
  <c r="DW42" i="1"/>
  <c r="DW43" i="1"/>
  <c r="DW44" i="1"/>
  <c r="DW45" i="1"/>
  <c r="DW46" i="1"/>
  <c r="DW47" i="1"/>
  <c r="DW48" i="1"/>
  <c r="DW49" i="1"/>
  <c r="DW50" i="1"/>
  <c r="DW51" i="1"/>
  <c r="DW52" i="1"/>
  <c r="DW53" i="1"/>
  <c r="DW54" i="1"/>
  <c r="DW55" i="1"/>
  <c r="DW56" i="1"/>
  <c r="DW57" i="1"/>
  <c r="DW58" i="1"/>
  <c r="DW59" i="1"/>
  <c r="DW60" i="1"/>
  <c r="DW61" i="1"/>
  <c r="DW62" i="1"/>
  <c r="DW63" i="1"/>
  <c r="DW64" i="1"/>
  <c r="DW65" i="1"/>
  <c r="DW66" i="1"/>
  <c r="DW67" i="1"/>
  <c r="DW68" i="1"/>
  <c r="DW69" i="1"/>
  <c r="DW70" i="1"/>
  <c r="DW71" i="1"/>
  <c r="DW72" i="1"/>
  <c r="DW73" i="1"/>
  <c r="DW74" i="1"/>
  <c r="DW75" i="1"/>
  <c r="DW76" i="1"/>
  <c r="DW77" i="1"/>
  <c r="DW78" i="1"/>
  <c r="DW79" i="1"/>
  <c r="DW80" i="1"/>
  <c r="DW81" i="1"/>
  <c r="DW82" i="1"/>
  <c r="DW83" i="1"/>
  <c r="DW84" i="1"/>
  <c r="DW85" i="1"/>
  <c r="DW86" i="1"/>
  <c r="DW87" i="1"/>
  <c r="DW88" i="1"/>
  <c r="DW89" i="1"/>
  <c r="DW90" i="1"/>
  <c r="DW91" i="1"/>
  <c r="DW92" i="1"/>
  <c r="DW93" i="1"/>
  <c r="DW94" i="1"/>
  <c r="DW95" i="1"/>
  <c r="DW96" i="1"/>
  <c r="DW97" i="1"/>
  <c r="DW98" i="1"/>
  <c r="DW99" i="1"/>
  <c r="DW100" i="1"/>
  <c r="DW101" i="1"/>
  <c r="DW102" i="1"/>
  <c r="DW103" i="1"/>
  <c r="DW104" i="1"/>
  <c r="DW105" i="1"/>
  <c r="DW106" i="1"/>
  <c r="DW107" i="1"/>
  <c r="DW108" i="1"/>
  <c r="DW109" i="1"/>
  <c r="DW110" i="1"/>
  <c r="DW111" i="1"/>
  <c r="DW112" i="1"/>
  <c r="DW113" i="1"/>
  <c r="DW114" i="1"/>
  <c r="DW115" i="1"/>
  <c r="DW116" i="1"/>
  <c r="DW117" i="1"/>
  <c r="DW118" i="1"/>
  <c r="DV3" i="1"/>
  <c r="DV4" i="1"/>
  <c r="DV5" i="1"/>
  <c r="DV6" i="1"/>
  <c r="DV7" i="1"/>
  <c r="DV8" i="1"/>
  <c r="DV9" i="1"/>
  <c r="DV10" i="1"/>
  <c r="DV11" i="1"/>
  <c r="DV12" i="1"/>
  <c r="DV13" i="1"/>
  <c r="DV14" i="1"/>
  <c r="DV15" i="1"/>
  <c r="DV16" i="1"/>
  <c r="DV17" i="1"/>
  <c r="DV18" i="1"/>
  <c r="DV19" i="1"/>
  <c r="DV20" i="1"/>
  <c r="DV21" i="1"/>
  <c r="DV22" i="1"/>
  <c r="DV23" i="1"/>
  <c r="DV24" i="1"/>
  <c r="DV25" i="1"/>
  <c r="DV26" i="1"/>
  <c r="DV27" i="1"/>
  <c r="DV28" i="1"/>
  <c r="DV29" i="1"/>
  <c r="DV30" i="1"/>
  <c r="DV31" i="1"/>
  <c r="DV32" i="1"/>
  <c r="DV33" i="1"/>
  <c r="DV34" i="1"/>
  <c r="DV35" i="1"/>
  <c r="DV36" i="1"/>
  <c r="DV37" i="1"/>
  <c r="DV38" i="1"/>
  <c r="DV39" i="1"/>
  <c r="DV40" i="1"/>
  <c r="DV41" i="1"/>
  <c r="DV42" i="1"/>
  <c r="DV43" i="1"/>
  <c r="DV44" i="1"/>
  <c r="DV45" i="1"/>
  <c r="DV46" i="1"/>
  <c r="DV47" i="1"/>
  <c r="DV48" i="1"/>
  <c r="DV49" i="1"/>
  <c r="DV50" i="1"/>
  <c r="DV51" i="1"/>
  <c r="DV52" i="1"/>
  <c r="DV53" i="1"/>
  <c r="DV54" i="1"/>
  <c r="DV55" i="1"/>
  <c r="DV56" i="1"/>
  <c r="DV57" i="1"/>
  <c r="DV58" i="1"/>
  <c r="DV59" i="1"/>
  <c r="DV60" i="1"/>
  <c r="DV61" i="1"/>
  <c r="DV62" i="1"/>
  <c r="DV63" i="1"/>
  <c r="DV64" i="1"/>
  <c r="DV65" i="1"/>
  <c r="DV66" i="1"/>
  <c r="DV67" i="1"/>
  <c r="DV68" i="1"/>
  <c r="DV69" i="1"/>
  <c r="DV70" i="1"/>
  <c r="DV71" i="1"/>
  <c r="DV72" i="1"/>
  <c r="DV73" i="1"/>
  <c r="DV74" i="1"/>
  <c r="DV75" i="1"/>
  <c r="DV76" i="1"/>
  <c r="DV77" i="1"/>
  <c r="DV78" i="1"/>
  <c r="DV79" i="1"/>
  <c r="DV80" i="1"/>
  <c r="DV81" i="1"/>
  <c r="DV82" i="1"/>
  <c r="DV83" i="1"/>
  <c r="DV84" i="1"/>
  <c r="DV85" i="1"/>
  <c r="DV86" i="1"/>
  <c r="DV87" i="1"/>
  <c r="DV88" i="1"/>
  <c r="DV89" i="1"/>
  <c r="DV90" i="1"/>
  <c r="DV91" i="1"/>
  <c r="DV92" i="1"/>
  <c r="DV93" i="1"/>
  <c r="DV94" i="1"/>
  <c r="DV95" i="1"/>
  <c r="DV96" i="1"/>
  <c r="DV97" i="1"/>
  <c r="DV98" i="1"/>
  <c r="DV99" i="1"/>
  <c r="DV100" i="1"/>
  <c r="DV101" i="1"/>
  <c r="DV102" i="1"/>
  <c r="DV103" i="1"/>
  <c r="DV104" i="1"/>
  <c r="DV105" i="1"/>
  <c r="DV106" i="1"/>
  <c r="DV107" i="1"/>
  <c r="DV108" i="1"/>
  <c r="DV109" i="1"/>
  <c r="DV110" i="1"/>
  <c r="DV111" i="1"/>
  <c r="DV112" i="1"/>
  <c r="DV113" i="1"/>
  <c r="DV114" i="1"/>
  <c r="DV115" i="1"/>
  <c r="DV116" i="1"/>
  <c r="DV117" i="1"/>
  <c r="DV118" i="1"/>
  <c r="DU3" i="1"/>
  <c r="DU4" i="1"/>
  <c r="DU5" i="1"/>
  <c r="DU6" i="1"/>
  <c r="DU7" i="1"/>
  <c r="DU8" i="1"/>
  <c r="DU9" i="1"/>
  <c r="DU10" i="1"/>
  <c r="DU11" i="1"/>
  <c r="DU12" i="1"/>
  <c r="DU13" i="1"/>
  <c r="DU14" i="1"/>
  <c r="DU15" i="1"/>
  <c r="DU16" i="1"/>
  <c r="DU17" i="1"/>
  <c r="DU18" i="1"/>
  <c r="DU19" i="1"/>
  <c r="DU20" i="1"/>
  <c r="DU21" i="1"/>
  <c r="DU22" i="1"/>
  <c r="DU23" i="1"/>
  <c r="DU24" i="1"/>
  <c r="DU25" i="1"/>
  <c r="DU26" i="1"/>
  <c r="DU27" i="1"/>
  <c r="DU28" i="1"/>
  <c r="DU29" i="1"/>
  <c r="DU30" i="1"/>
  <c r="DU31" i="1"/>
  <c r="DU32" i="1"/>
  <c r="DU33" i="1"/>
  <c r="DU34" i="1"/>
  <c r="DU35" i="1"/>
  <c r="DU36" i="1"/>
  <c r="DU37" i="1"/>
  <c r="DU38" i="1"/>
  <c r="DU39" i="1"/>
  <c r="DU40" i="1"/>
  <c r="DU41" i="1"/>
  <c r="DU42" i="1"/>
  <c r="DU43" i="1"/>
  <c r="DU44" i="1"/>
  <c r="DU45" i="1"/>
  <c r="DU46" i="1"/>
  <c r="DU47" i="1"/>
  <c r="DU48" i="1"/>
  <c r="DU49" i="1"/>
  <c r="DU50" i="1"/>
  <c r="DU51" i="1"/>
  <c r="DU52" i="1"/>
  <c r="DU53" i="1"/>
  <c r="DU54" i="1"/>
  <c r="DU55" i="1"/>
  <c r="DU56" i="1"/>
  <c r="DU57" i="1"/>
  <c r="DU58" i="1"/>
  <c r="DU59" i="1"/>
  <c r="DU60" i="1"/>
  <c r="DU61" i="1"/>
  <c r="DU62" i="1"/>
  <c r="DU63" i="1"/>
  <c r="DU64" i="1"/>
  <c r="DU65" i="1"/>
  <c r="DU66" i="1"/>
  <c r="DU67" i="1"/>
  <c r="DU68" i="1"/>
  <c r="DU69" i="1"/>
  <c r="DU70" i="1"/>
  <c r="DU71" i="1"/>
  <c r="DU72" i="1"/>
  <c r="DU73" i="1"/>
  <c r="DU74" i="1"/>
  <c r="DU75" i="1"/>
  <c r="DU76" i="1"/>
  <c r="DU77" i="1"/>
  <c r="DU78" i="1"/>
  <c r="DU79" i="1"/>
  <c r="DU80" i="1"/>
  <c r="DU81" i="1"/>
  <c r="DU82" i="1"/>
  <c r="DU83" i="1"/>
  <c r="DU84" i="1"/>
  <c r="DU85" i="1"/>
  <c r="DU86" i="1"/>
  <c r="DU87" i="1"/>
  <c r="DU88" i="1"/>
  <c r="DU89" i="1"/>
  <c r="DU90" i="1"/>
  <c r="DU91" i="1"/>
  <c r="DU92" i="1"/>
  <c r="DU93" i="1"/>
  <c r="DU94" i="1"/>
  <c r="DU95" i="1"/>
  <c r="DU96" i="1"/>
  <c r="DU97" i="1"/>
  <c r="DU98" i="1"/>
  <c r="DU99" i="1"/>
  <c r="DU100" i="1"/>
  <c r="DU101" i="1"/>
  <c r="DU102" i="1"/>
  <c r="DU103" i="1"/>
  <c r="DU104" i="1"/>
  <c r="DU105" i="1"/>
  <c r="DU106" i="1"/>
  <c r="DU107" i="1"/>
  <c r="DU108" i="1"/>
  <c r="DU109" i="1"/>
  <c r="DU110" i="1"/>
  <c r="DU111" i="1"/>
  <c r="DU112" i="1"/>
  <c r="DU113" i="1"/>
  <c r="DU114" i="1"/>
  <c r="DU115" i="1"/>
  <c r="DU116" i="1"/>
  <c r="DU117" i="1"/>
  <c r="DU118" i="1"/>
  <c r="DT3" i="1"/>
  <c r="DT4" i="1"/>
  <c r="DT5" i="1"/>
  <c r="DT6" i="1"/>
  <c r="DT7" i="1"/>
  <c r="DT8" i="1"/>
  <c r="DT9" i="1"/>
  <c r="DT10" i="1"/>
  <c r="DT11" i="1"/>
  <c r="DT12" i="1"/>
  <c r="DT13" i="1"/>
  <c r="DT14" i="1"/>
  <c r="DT15" i="1"/>
  <c r="DT16" i="1"/>
  <c r="DT17" i="1"/>
  <c r="DT18" i="1"/>
  <c r="DT19" i="1"/>
  <c r="DT20" i="1"/>
  <c r="DT21" i="1"/>
  <c r="DT22" i="1"/>
  <c r="DT23" i="1"/>
  <c r="DT24" i="1"/>
  <c r="DT25" i="1"/>
  <c r="DT26" i="1"/>
  <c r="DT27" i="1"/>
  <c r="DT28" i="1"/>
  <c r="DT29" i="1"/>
  <c r="DT30" i="1"/>
  <c r="DT31" i="1"/>
  <c r="DT32" i="1"/>
  <c r="DT33" i="1"/>
  <c r="DT34" i="1"/>
  <c r="DT35" i="1"/>
  <c r="DT36" i="1"/>
  <c r="DT37" i="1"/>
  <c r="DT38" i="1"/>
  <c r="DT39" i="1"/>
  <c r="DT40" i="1"/>
  <c r="DT41" i="1"/>
  <c r="DT42" i="1"/>
  <c r="DT43" i="1"/>
  <c r="DT44" i="1"/>
  <c r="DT45" i="1"/>
  <c r="DT46" i="1"/>
  <c r="DT47" i="1"/>
  <c r="DT48" i="1"/>
  <c r="DT49" i="1"/>
  <c r="DT50" i="1"/>
  <c r="DT51" i="1"/>
  <c r="DT52" i="1"/>
  <c r="DT53" i="1"/>
  <c r="DT54" i="1"/>
  <c r="DT55" i="1"/>
  <c r="DT56" i="1"/>
  <c r="DT57" i="1"/>
  <c r="DT58" i="1"/>
  <c r="DT59" i="1"/>
  <c r="DT60" i="1"/>
  <c r="DT61" i="1"/>
  <c r="DT62" i="1"/>
  <c r="DT63" i="1"/>
  <c r="DT64" i="1"/>
  <c r="DT65" i="1"/>
  <c r="DT66" i="1"/>
  <c r="DT67" i="1"/>
  <c r="DT68" i="1"/>
  <c r="DT69" i="1"/>
  <c r="DT70" i="1"/>
  <c r="DT71" i="1"/>
  <c r="DT72" i="1"/>
  <c r="DT73" i="1"/>
  <c r="DT74" i="1"/>
  <c r="DT75" i="1"/>
  <c r="DT76" i="1"/>
  <c r="DT77" i="1"/>
  <c r="DT78" i="1"/>
  <c r="DT79" i="1"/>
  <c r="DT80" i="1"/>
  <c r="DT81" i="1"/>
  <c r="DT82" i="1"/>
  <c r="DT83" i="1"/>
  <c r="DT84" i="1"/>
  <c r="DT85" i="1"/>
  <c r="DT86" i="1"/>
  <c r="DT87" i="1"/>
  <c r="DT88" i="1"/>
  <c r="DT89" i="1"/>
  <c r="DT90" i="1"/>
  <c r="DT91" i="1"/>
  <c r="DT92" i="1"/>
  <c r="DT93" i="1"/>
  <c r="DT94" i="1"/>
  <c r="DT95" i="1"/>
  <c r="DT96" i="1"/>
  <c r="DT97" i="1"/>
  <c r="DT98" i="1"/>
  <c r="DT99" i="1"/>
  <c r="DT100" i="1"/>
  <c r="DT101" i="1"/>
  <c r="DT102" i="1"/>
  <c r="DT103" i="1"/>
  <c r="DT104" i="1"/>
  <c r="DT105" i="1"/>
  <c r="DT106" i="1"/>
  <c r="DT107" i="1"/>
  <c r="DT108" i="1"/>
  <c r="DT109" i="1"/>
  <c r="DT110" i="1"/>
  <c r="DT111" i="1"/>
  <c r="DT112" i="1"/>
  <c r="DT113" i="1"/>
  <c r="DT114" i="1"/>
  <c r="DT115" i="1"/>
  <c r="DT116" i="1"/>
  <c r="DT117" i="1"/>
  <c r="DT118" i="1"/>
  <c r="DS3" i="1"/>
  <c r="DS4" i="1"/>
  <c r="DS5" i="1"/>
  <c r="DS6" i="1"/>
  <c r="DS7" i="1"/>
  <c r="DS8" i="1"/>
  <c r="DS9" i="1"/>
  <c r="DS10" i="1"/>
  <c r="DS11" i="1"/>
  <c r="DS12" i="1"/>
  <c r="DS13" i="1"/>
  <c r="DS14" i="1"/>
  <c r="DS15" i="1"/>
  <c r="DS16" i="1"/>
  <c r="DS17" i="1"/>
  <c r="DS18" i="1"/>
  <c r="DS19" i="1"/>
  <c r="DS20" i="1"/>
  <c r="DS21" i="1"/>
  <c r="DS22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S40" i="1"/>
  <c r="DS41" i="1"/>
  <c r="DS42" i="1"/>
  <c r="DS43" i="1"/>
  <c r="DS44" i="1"/>
  <c r="DS45" i="1"/>
  <c r="DS46" i="1"/>
  <c r="DS47" i="1"/>
  <c r="DS48" i="1"/>
  <c r="DS49" i="1"/>
  <c r="DS50" i="1"/>
  <c r="DS51" i="1"/>
  <c r="DS52" i="1"/>
  <c r="DS53" i="1"/>
  <c r="DS54" i="1"/>
  <c r="DS55" i="1"/>
  <c r="DS56" i="1"/>
  <c r="DS57" i="1"/>
  <c r="DS58" i="1"/>
  <c r="DS59" i="1"/>
  <c r="DS60" i="1"/>
  <c r="DS61" i="1"/>
  <c r="DS62" i="1"/>
  <c r="DS63" i="1"/>
  <c r="DS64" i="1"/>
  <c r="DS65" i="1"/>
  <c r="DS66" i="1"/>
  <c r="DS67" i="1"/>
  <c r="DS68" i="1"/>
  <c r="DS69" i="1"/>
  <c r="DS70" i="1"/>
  <c r="DS71" i="1"/>
  <c r="DS72" i="1"/>
  <c r="DS73" i="1"/>
  <c r="DS74" i="1"/>
  <c r="DS75" i="1"/>
  <c r="DS76" i="1"/>
  <c r="DS77" i="1"/>
  <c r="DS78" i="1"/>
  <c r="DS79" i="1"/>
  <c r="DS80" i="1"/>
  <c r="DS81" i="1"/>
  <c r="DS82" i="1"/>
  <c r="DS83" i="1"/>
  <c r="DS84" i="1"/>
  <c r="DS85" i="1"/>
  <c r="DS86" i="1"/>
  <c r="DS87" i="1"/>
  <c r="DS88" i="1"/>
  <c r="DS89" i="1"/>
  <c r="DS90" i="1"/>
  <c r="DS91" i="1"/>
  <c r="DS92" i="1"/>
  <c r="DS93" i="1"/>
  <c r="DS94" i="1"/>
  <c r="DS95" i="1"/>
  <c r="DS96" i="1"/>
  <c r="DS97" i="1"/>
  <c r="DS98" i="1"/>
  <c r="DS99" i="1"/>
  <c r="DS100" i="1"/>
  <c r="DS101" i="1"/>
  <c r="DS102" i="1"/>
  <c r="DS103" i="1"/>
  <c r="DS104" i="1"/>
  <c r="DS105" i="1"/>
  <c r="DS106" i="1"/>
  <c r="DS107" i="1"/>
  <c r="DS108" i="1"/>
  <c r="DS109" i="1"/>
  <c r="DS110" i="1"/>
  <c r="DS111" i="1"/>
  <c r="DS112" i="1"/>
  <c r="DS113" i="1"/>
  <c r="DS114" i="1"/>
  <c r="DS115" i="1"/>
  <c r="DS116" i="1"/>
  <c r="DS117" i="1"/>
  <c r="DS118" i="1"/>
  <c r="DR3" i="1"/>
  <c r="DR4" i="1"/>
  <c r="DR5" i="1"/>
  <c r="DR6" i="1"/>
  <c r="DR7" i="1"/>
  <c r="DR8" i="1"/>
  <c r="DR9" i="1"/>
  <c r="DR10" i="1"/>
  <c r="DR11" i="1"/>
  <c r="DR12" i="1"/>
  <c r="DR13" i="1"/>
  <c r="DR14" i="1"/>
  <c r="DR15" i="1"/>
  <c r="DR16" i="1"/>
  <c r="DR17" i="1"/>
  <c r="DR18" i="1"/>
  <c r="DR19" i="1"/>
  <c r="DR20" i="1"/>
  <c r="DR21" i="1"/>
  <c r="DR22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R37" i="1"/>
  <c r="DR38" i="1"/>
  <c r="DR39" i="1"/>
  <c r="DR40" i="1"/>
  <c r="DR41" i="1"/>
  <c r="DR42" i="1"/>
  <c r="DR43" i="1"/>
  <c r="DR44" i="1"/>
  <c r="DR45" i="1"/>
  <c r="DR46" i="1"/>
  <c r="DR47" i="1"/>
  <c r="DR48" i="1"/>
  <c r="DR49" i="1"/>
  <c r="DR50" i="1"/>
  <c r="DR51" i="1"/>
  <c r="DR52" i="1"/>
  <c r="DR53" i="1"/>
  <c r="DR54" i="1"/>
  <c r="DR55" i="1"/>
  <c r="DR56" i="1"/>
  <c r="DR57" i="1"/>
  <c r="DR58" i="1"/>
  <c r="DR59" i="1"/>
  <c r="DR60" i="1"/>
  <c r="DR61" i="1"/>
  <c r="DR62" i="1"/>
  <c r="DR63" i="1"/>
  <c r="DR64" i="1"/>
  <c r="DR65" i="1"/>
  <c r="DR66" i="1"/>
  <c r="DR67" i="1"/>
  <c r="DR68" i="1"/>
  <c r="DR69" i="1"/>
  <c r="DR70" i="1"/>
  <c r="DR71" i="1"/>
  <c r="DR72" i="1"/>
  <c r="DR73" i="1"/>
  <c r="DR74" i="1"/>
  <c r="DR75" i="1"/>
  <c r="DR76" i="1"/>
  <c r="DR77" i="1"/>
  <c r="DR78" i="1"/>
  <c r="DR79" i="1"/>
  <c r="DR80" i="1"/>
  <c r="DR81" i="1"/>
  <c r="DR82" i="1"/>
  <c r="DR83" i="1"/>
  <c r="DR84" i="1"/>
  <c r="DR85" i="1"/>
  <c r="DR86" i="1"/>
  <c r="DR87" i="1"/>
  <c r="DR88" i="1"/>
  <c r="DR89" i="1"/>
  <c r="DR90" i="1"/>
  <c r="DR91" i="1"/>
  <c r="DR92" i="1"/>
  <c r="DR93" i="1"/>
  <c r="DR94" i="1"/>
  <c r="DR95" i="1"/>
  <c r="DR96" i="1"/>
  <c r="DR97" i="1"/>
  <c r="DR98" i="1"/>
  <c r="DR99" i="1"/>
  <c r="DR100" i="1"/>
  <c r="DR101" i="1"/>
  <c r="DR102" i="1"/>
  <c r="DR103" i="1"/>
  <c r="DR104" i="1"/>
  <c r="DR105" i="1"/>
  <c r="DR106" i="1"/>
  <c r="DR107" i="1"/>
  <c r="DR108" i="1"/>
  <c r="DR109" i="1"/>
  <c r="DR110" i="1"/>
  <c r="DR111" i="1"/>
  <c r="DR112" i="1"/>
  <c r="DR113" i="1"/>
  <c r="DR114" i="1"/>
  <c r="DR115" i="1"/>
  <c r="DR116" i="1"/>
  <c r="DR117" i="1"/>
  <c r="DR118" i="1"/>
  <c r="DQ3" i="1"/>
  <c r="DQ4" i="1"/>
  <c r="DQ5" i="1"/>
  <c r="DQ6" i="1"/>
  <c r="DQ7" i="1"/>
  <c r="DQ8" i="1"/>
  <c r="DQ9" i="1"/>
  <c r="DQ10" i="1"/>
  <c r="DQ11" i="1"/>
  <c r="DQ12" i="1"/>
  <c r="DQ13" i="1"/>
  <c r="DQ14" i="1"/>
  <c r="DQ15" i="1"/>
  <c r="DQ16" i="1"/>
  <c r="DQ17" i="1"/>
  <c r="DQ18" i="1"/>
  <c r="DQ19" i="1"/>
  <c r="DQ20" i="1"/>
  <c r="DQ21" i="1"/>
  <c r="DQ22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Q42" i="1"/>
  <c r="DQ43" i="1"/>
  <c r="DQ44" i="1"/>
  <c r="DQ45" i="1"/>
  <c r="DQ46" i="1"/>
  <c r="DQ47" i="1"/>
  <c r="DQ48" i="1"/>
  <c r="DQ49" i="1"/>
  <c r="DQ50" i="1"/>
  <c r="DQ51" i="1"/>
  <c r="DQ52" i="1"/>
  <c r="DQ53" i="1"/>
  <c r="DQ54" i="1"/>
  <c r="DQ55" i="1"/>
  <c r="DQ56" i="1"/>
  <c r="DQ57" i="1"/>
  <c r="DQ58" i="1"/>
  <c r="DQ59" i="1"/>
  <c r="DQ60" i="1"/>
  <c r="DQ61" i="1"/>
  <c r="DQ62" i="1"/>
  <c r="DQ63" i="1"/>
  <c r="DQ64" i="1"/>
  <c r="DQ65" i="1"/>
  <c r="DQ66" i="1"/>
  <c r="DQ67" i="1"/>
  <c r="DQ68" i="1"/>
  <c r="DQ69" i="1"/>
  <c r="DQ70" i="1"/>
  <c r="DQ71" i="1"/>
  <c r="DQ72" i="1"/>
  <c r="DQ73" i="1"/>
  <c r="DQ74" i="1"/>
  <c r="DQ75" i="1"/>
  <c r="DQ76" i="1"/>
  <c r="DQ77" i="1"/>
  <c r="DQ78" i="1"/>
  <c r="DQ79" i="1"/>
  <c r="DQ80" i="1"/>
  <c r="DQ81" i="1"/>
  <c r="DQ82" i="1"/>
  <c r="DQ83" i="1"/>
  <c r="DQ84" i="1"/>
  <c r="DQ85" i="1"/>
  <c r="DQ86" i="1"/>
  <c r="DQ87" i="1"/>
  <c r="DQ88" i="1"/>
  <c r="DQ89" i="1"/>
  <c r="DQ90" i="1"/>
  <c r="DQ91" i="1"/>
  <c r="DQ92" i="1"/>
  <c r="DQ93" i="1"/>
  <c r="DQ94" i="1"/>
  <c r="DQ95" i="1"/>
  <c r="DQ96" i="1"/>
  <c r="DQ97" i="1"/>
  <c r="DQ98" i="1"/>
  <c r="DQ99" i="1"/>
  <c r="DQ100" i="1"/>
  <c r="DQ101" i="1"/>
  <c r="DQ102" i="1"/>
  <c r="DQ103" i="1"/>
  <c r="DQ104" i="1"/>
  <c r="DQ105" i="1"/>
  <c r="DQ106" i="1"/>
  <c r="DQ107" i="1"/>
  <c r="DQ108" i="1"/>
  <c r="DQ109" i="1"/>
  <c r="DQ110" i="1"/>
  <c r="DQ111" i="1"/>
  <c r="DQ112" i="1"/>
  <c r="DQ113" i="1"/>
  <c r="DQ114" i="1"/>
  <c r="DQ115" i="1"/>
  <c r="DQ116" i="1"/>
  <c r="DQ117" i="1"/>
  <c r="DQ118" i="1"/>
  <c r="DP3" i="1"/>
  <c r="DP4" i="1"/>
  <c r="DP5" i="1"/>
  <c r="DP6" i="1"/>
  <c r="DP7" i="1"/>
  <c r="DP8" i="1"/>
  <c r="DP9" i="1"/>
  <c r="DP10" i="1"/>
  <c r="DP11" i="1"/>
  <c r="DP12" i="1"/>
  <c r="DP13" i="1"/>
  <c r="DP14" i="1"/>
  <c r="DP15" i="1"/>
  <c r="DP16" i="1"/>
  <c r="DP17" i="1"/>
  <c r="DP18" i="1"/>
  <c r="DP19" i="1"/>
  <c r="DP20" i="1"/>
  <c r="DP21" i="1"/>
  <c r="DP22" i="1"/>
  <c r="DP23" i="1"/>
  <c r="DP24" i="1"/>
  <c r="DP25" i="1"/>
  <c r="DP26" i="1"/>
  <c r="DP27" i="1"/>
  <c r="DP28" i="1"/>
  <c r="DP29" i="1"/>
  <c r="DP30" i="1"/>
  <c r="DP31" i="1"/>
  <c r="DP32" i="1"/>
  <c r="DP33" i="1"/>
  <c r="DP34" i="1"/>
  <c r="DP35" i="1"/>
  <c r="DP36" i="1"/>
  <c r="DP37" i="1"/>
  <c r="DP38" i="1"/>
  <c r="DP39" i="1"/>
  <c r="DP40" i="1"/>
  <c r="DP41" i="1"/>
  <c r="DP42" i="1"/>
  <c r="DP43" i="1"/>
  <c r="DP44" i="1"/>
  <c r="DP45" i="1"/>
  <c r="DP46" i="1"/>
  <c r="DP47" i="1"/>
  <c r="DP48" i="1"/>
  <c r="DP49" i="1"/>
  <c r="DP50" i="1"/>
  <c r="DP51" i="1"/>
  <c r="DP52" i="1"/>
  <c r="DP53" i="1"/>
  <c r="DP54" i="1"/>
  <c r="DP55" i="1"/>
  <c r="DP56" i="1"/>
  <c r="DP57" i="1"/>
  <c r="DP58" i="1"/>
  <c r="DP59" i="1"/>
  <c r="DP60" i="1"/>
  <c r="DP61" i="1"/>
  <c r="DP62" i="1"/>
  <c r="DP63" i="1"/>
  <c r="DP64" i="1"/>
  <c r="DP65" i="1"/>
  <c r="DP66" i="1"/>
  <c r="DP67" i="1"/>
  <c r="DP68" i="1"/>
  <c r="DP69" i="1"/>
  <c r="DP70" i="1"/>
  <c r="DP71" i="1"/>
  <c r="DP72" i="1"/>
  <c r="DP73" i="1"/>
  <c r="DP74" i="1"/>
  <c r="DP75" i="1"/>
  <c r="DP76" i="1"/>
  <c r="DP77" i="1"/>
  <c r="DP78" i="1"/>
  <c r="DP79" i="1"/>
  <c r="DP80" i="1"/>
  <c r="DP81" i="1"/>
  <c r="DP82" i="1"/>
  <c r="DP83" i="1"/>
  <c r="DP84" i="1"/>
  <c r="DP85" i="1"/>
  <c r="DP86" i="1"/>
  <c r="DP87" i="1"/>
  <c r="DP88" i="1"/>
  <c r="DP89" i="1"/>
  <c r="DP90" i="1"/>
  <c r="DP91" i="1"/>
  <c r="DP92" i="1"/>
  <c r="DP93" i="1"/>
  <c r="DP94" i="1"/>
  <c r="DP95" i="1"/>
  <c r="DP96" i="1"/>
  <c r="DP97" i="1"/>
  <c r="DP98" i="1"/>
  <c r="DP99" i="1"/>
  <c r="DP100" i="1"/>
  <c r="DP101" i="1"/>
  <c r="DP102" i="1"/>
  <c r="DP103" i="1"/>
  <c r="DP104" i="1"/>
  <c r="DP105" i="1"/>
  <c r="DP106" i="1"/>
  <c r="DP107" i="1"/>
  <c r="DP108" i="1"/>
  <c r="DP109" i="1"/>
  <c r="DP110" i="1"/>
  <c r="DP111" i="1"/>
  <c r="DP112" i="1"/>
  <c r="DP113" i="1"/>
  <c r="DP114" i="1"/>
  <c r="DP115" i="1"/>
  <c r="DP116" i="1"/>
  <c r="DP117" i="1"/>
  <c r="DP118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P2" i="1"/>
  <c r="DQ2" i="1"/>
  <c r="DF126" i="1"/>
  <c r="DG126" i="1"/>
  <c r="DH126" i="1"/>
  <c r="DI126" i="1"/>
  <c r="DJ126" i="1"/>
  <c r="DK126" i="1"/>
  <c r="DF125" i="1"/>
  <c r="DG125" i="1"/>
  <c r="DH125" i="1"/>
  <c r="DI125" i="1"/>
  <c r="DJ125" i="1"/>
  <c r="DK125" i="1"/>
  <c r="DF124" i="1"/>
  <c r="DG124" i="1"/>
  <c r="DH124" i="1"/>
  <c r="DI124" i="1"/>
  <c r="DJ124" i="1"/>
  <c r="DK124" i="1"/>
  <c r="DF123" i="1"/>
  <c r="DG123" i="1"/>
  <c r="DH123" i="1"/>
  <c r="DI123" i="1"/>
  <c r="DJ123" i="1"/>
  <c r="DK123" i="1"/>
  <c r="DF122" i="1"/>
  <c r="DG122" i="1"/>
  <c r="DH122" i="1"/>
  <c r="DI122" i="1"/>
  <c r="DJ122" i="1"/>
  <c r="DK122" i="1"/>
  <c r="DE126" i="1"/>
  <c r="DE125" i="1"/>
  <c r="DE124" i="1"/>
  <c r="DE123" i="1"/>
  <c r="DE122" i="1"/>
  <c r="DE121" i="1"/>
  <c r="DF121" i="1"/>
  <c r="DG121" i="1"/>
  <c r="DH121" i="1"/>
  <c r="DI121" i="1"/>
  <c r="DJ121" i="1"/>
  <c r="DK121" i="1"/>
  <c r="DK3" i="1"/>
  <c r="DK4" i="1"/>
  <c r="DK5" i="1"/>
  <c r="DK6" i="1"/>
  <c r="DK7" i="1"/>
  <c r="DK8" i="1"/>
  <c r="DK9" i="1"/>
  <c r="DK10" i="1"/>
  <c r="DK11" i="1"/>
  <c r="DK12" i="1"/>
  <c r="DK13" i="1"/>
  <c r="DK14" i="1"/>
  <c r="DK15" i="1"/>
  <c r="DK16" i="1"/>
  <c r="DK17" i="1"/>
  <c r="DK18" i="1"/>
  <c r="DK19" i="1"/>
  <c r="DK20" i="1"/>
  <c r="DK21" i="1"/>
  <c r="DK22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J3" i="1"/>
  <c r="DJ4" i="1"/>
  <c r="DJ5" i="1"/>
  <c r="DJ6" i="1"/>
  <c r="DJ7" i="1"/>
  <c r="DJ8" i="1"/>
  <c r="DJ9" i="1"/>
  <c r="DJ10" i="1"/>
  <c r="DJ11" i="1"/>
  <c r="DJ12" i="1"/>
  <c r="DJ13" i="1"/>
  <c r="DJ14" i="1"/>
  <c r="DJ15" i="1"/>
  <c r="DJ16" i="1"/>
  <c r="DJ17" i="1"/>
  <c r="DJ18" i="1"/>
  <c r="DJ19" i="1"/>
  <c r="DJ20" i="1"/>
  <c r="DJ21" i="1"/>
  <c r="DJ22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38" i="1"/>
  <c r="DJ39" i="1"/>
  <c r="DJ40" i="1"/>
  <c r="DJ41" i="1"/>
  <c r="DJ42" i="1"/>
  <c r="DJ43" i="1"/>
  <c r="DJ44" i="1"/>
  <c r="DJ45" i="1"/>
  <c r="DJ46" i="1"/>
  <c r="DJ47" i="1"/>
  <c r="DJ48" i="1"/>
  <c r="DJ49" i="1"/>
  <c r="DJ50" i="1"/>
  <c r="DJ51" i="1"/>
  <c r="DJ52" i="1"/>
  <c r="DJ53" i="1"/>
  <c r="DJ54" i="1"/>
  <c r="DJ55" i="1"/>
  <c r="DJ56" i="1"/>
  <c r="DJ57" i="1"/>
  <c r="DJ58" i="1"/>
  <c r="DJ59" i="1"/>
  <c r="DJ60" i="1"/>
  <c r="DJ61" i="1"/>
  <c r="DJ62" i="1"/>
  <c r="DJ63" i="1"/>
  <c r="DJ64" i="1"/>
  <c r="DJ65" i="1"/>
  <c r="DJ66" i="1"/>
  <c r="DJ67" i="1"/>
  <c r="DJ68" i="1"/>
  <c r="DJ69" i="1"/>
  <c r="DJ70" i="1"/>
  <c r="DJ71" i="1"/>
  <c r="DJ72" i="1"/>
  <c r="DJ73" i="1"/>
  <c r="DJ74" i="1"/>
  <c r="DJ75" i="1"/>
  <c r="DJ76" i="1"/>
  <c r="DJ77" i="1"/>
  <c r="DJ78" i="1"/>
  <c r="DJ79" i="1"/>
  <c r="DJ80" i="1"/>
  <c r="DJ81" i="1"/>
  <c r="DJ82" i="1"/>
  <c r="DJ83" i="1"/>
  <c r="DJ84" i="1"/>
  <c r="DJ85" i="1"/>
  <c r="DJ86" i="1"/>
  <c r="DJ87" i="1"/>
  <c r="DJ88" i="1"/>
  <c r="DJ89" i="1"/>
  <c r="DJ90" i="1"/>
  <c r="DJ91" i="1"/>
  <c r="DJ92" i="1"/>
  <c r="DJ93" i="1"/>
  <c r="DJ94" i="1"/>
  <c r="DJ95" i="1"/>
  <c r="DJ96" i="1"/>
  <c r="DJ97" i="1"/>
  <c r="DJ98" i="1"/>
  <c r="DJ99" i="1"/>
  <c r="DJ100" i="1"/>
  <c r="DJ101" i="1"/>
  <c r="DJ102" i="1"/>
  <c r="DJ103" i="1"/>
  <c r="DJ104" i="1"/>
  <c r="DJ105" i="1"/>
  <c r="DJ106" i="1"/>
  <c r="DJ107" i="1"/>
  <c r="DJ108" i="1"/>
  <c r="DJ109" i="1"/>
  <c r="DJ110" i="1"/>
  <c r="DJ111" i="1"/>
  <c r="DJ112" i="1"/>
  <c r="DJ113" i="1"/>
  <c r="DJ114" i="1"/>
  <c r="DJ115" i="1"/>
  <c r="DJ116" i="1"/>
  <c r="DJ117" i="1"/>
  <c r="DJ118" i="1"/>
  <c r="DI3" i="1"/>
  <c r="DI4" i="1"/>
  <c r="DI5" i="1"/>
  <c r="DI6" i="1"/>
  <c r="DI7" i="1"/>
  <c r="DI8" i="1"/>
  <c r="DI9" i="1"/>
  <c r="DI10" i="1"/>
  <c r="DI11" i="1"/>
  <c r="DI12" i="1"/>
  <c r="DI13" i="1"/>
  <c r="DI14" i="1"/>
  <c r="DI15" i="1"/>
  <c r="DI16" i="1"/>
  <c r="DI17" i="1"/>
  <c r="DI18" i="1"/>
  <c r="DI19" i="1"/>
  <c r="DI20" i="1"/>
  <c r="DI21" i="1"/>
  <c r="DI22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I38" i="1"/>
  <c r="DI39" i="1"/>
  <c r="DI40" i="1"/>
  <c r="DI41" i="1"/>
  <c r="DI42" i="1"/>
  <c r="DI43" i="1"/>
  <c r="DI44" i="1"/>
  <c r="DI45" i="1"/>
  <c r="DI46" i="1"/>
  <c r="DI47" i="1"/>
  <c r="DI48" i="1"/>
  <c r="DI49" i="1"/>
  <c r="DI50" i="1"/>
  <c r="DI51" i="1"/>
  <c r="DI52" i="1"/>
  <c r="DI53" i="1"/>
  <c r="DI54" i="1"/>
  <c r="DI55" i="1"/>
  <c r="DI56" i="1"/>
  <c r="DI57" i="1"/>
  <c r="DI58" i="1"/>
  <c r="DI59" i="1"/>
  <c r="DI60" i="1"/>
  <c r="DI61" i="1"/>
  <c r="DI62" i="1"/>
  <c r="DI63" i="1"/>
  <c r="DI64" i="1"/>
  <c r="DI65" i="1"/>
  <c r="DI66" i="1"/>
  <c r="DI67" i="1"/>
  <c r="DI68" i="1"/>
  <c r="DI69" i="1"/>
  <c r="DI70" i="1"/>
  <c r="DI71" i="1"/>
  <c r="DI72" i="1"/>
  <c r="DI73" i="1"/>
  <c r="DI74" i="1"/>
  <c r="DI75" i="1"/>
  <c r="DI76" i="1"/>
  <c r="DI77" i="1"/>
  <c r="DI78" i="1"/>
  <c r="DI79" i="1"/>
  <c r="DI80" i="1"/>
  <c r="DI81" i="1"/>
  <c r="DI82" i="1"/>
  <c r="DI83" i="1"/>
  <c r="DI84" i="1"/>
  <c r="DI85" i="1"/>
  <c r="DI86" i="1"/>
  <c r="DI87" i="1"/>
  <c r="DI88" i="1"/>
  <c r="DI89" i="1"/>
  <c r="DI90" i="1"/>
  <c r="DI91" i="1"/>
  <c r="DI92" i="1"/>
  <c r="DI93" i="1"/>
  <c r="DI94" i="1"/>
  <c r="DI95" i="1"/>
  <c r="DI96" i="1"/>
  <c r="DI97" i="1"/>
  <c r="DI98" i="1"/>
  <c r="DI99" i="1"/>
  <c r="DI100" i="1"/>
  <c r="DI101" i="1"/>
  <c r="DI102" i="1"/>
  <c r="DI103" i="1"/>
  <c r="DI104" i="1"/>
  <c r="DI105" i="1"/>
  <c r="DI106" i="1"/>
  <c r="DI107" i="1"/>
  <c r="DI108" i="1"/>
  <c r="DI109" i="1"/>
  <c r="DI110" i="1"/>
  <c r="DI111" i="1"/>
  <c r="DI112" i="1"/>
  <c r="DI113" i="1"/>
  <c r="DI114" i="1"/>
  <c r="DI115" i="1"/>
  <c r="DI116" i="1"/>
  <c r="DI117" i="1"/>
  <c r="DI118" i="1"/>
  <c r="DH3" i="1"/>
  <c r="DH4" i="1"/>
  <c r="DH5" i="1"/>
  <c r="DH6" i="1"/>
  <c r="DH7" i="1"/>
  <c r="DH8" i="1"/>
  <c r="DH9" i="1"/>
  <c r="DH10" i="1"/>
  <c r="DH11" i="1"/>
  <c r="DH12" i="1"/>
  <c r="DH13" i="1"/>
  <c r="DH14" i="1"/>
  <c r="DH15" i="1"/>
  <c r="DH16" i="1"/>
  <c r="DH17" i="1"/>
  <c r="DH18" i="1"/>
  <c r="DH19" i="1"/>
  <c r="DH20" i="1"/>
  <c r="DH21" i="1"/>
  <c r="DH22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H40" i="1"/>
  <c r="DH41" i="1"/>
  <c r="DH42" i="1"/>
  <c r="DH43" i="1"/>
  <c r="DH44" i="1"/>
  <c r="DH45" i="1"/>
  <c r="DH46" i="1"/>
  <c r="DH47" i="1"/>
  <c r="DH48" i="1"/>
  <c r="DH49" i="1"/>
  <c r="DH50" i="1"/>
  <c r="DH51" i="1"/>
  <c r="DH52" i="1"/>
  <c r="DH53" i="1"/>
  <c r="DH54" i="1"/>
  <c r="DH55" i="1"/>
  <c r="DH56" i="1"/>
  <c r="DH57" i="1"/>
  <c r="DH58" i="1"/>
  <c r="DH59" i="1"/>
  <c r="DH60" i="1"/>
  <c r="DH61" i="1"/>
  <c r="DH62" i="1"/>
  <c r="DH63" i="1"/>
  <c r="DH64" i="1"/>
  <c r="DH65" i="1"/>
  <c r="DH66" i="1"/>
  <c r="DH67" i="1"/>
  <c r="DH68" i="1"/>
  <c r="DH69" i="1"/>
  <c r="DH70" i="1"/>
  <c r="DH71" i="1"/>
  <c r="DH72" i="1"/>
  <c r="DH73" i="1"/>
  <c r="DH74" i="1"/>
  <c r="DH75" i="1"/>
  <c r="DH76" i="1"/>
  <c r="DH77" i="1"/>
  <c r="DH78" i="1"/>
  <c r="DH79" i="1"/>
  <c r="DH80" i="1"/>
  <c r="DH81" i="1"/>
  <c r="DH82" i="1"/>
  <c r="DH83" i="1"/>
  <c r="DH84" i="1"/>
  <c r="DH85" i="1"/>
  <c r="DH86" i="1"/>
  <c r="DH87" i="1"/>
  <c r="DH88" i="1"/>
  <c r="DH89" i="1"/>
  <c r="DH90" i="1"/>
  <c r="DH91" i="1"/>
  <c r="DH92" i="1"/>
  <c r="DH93" i="1"/>
  <c r="DH94" i="1"/>
  <c r="DH95" i="1"/>
  <c r="DH96" i="1"/>
  <c r="DH97" i="1"/>
  <c r="DH98" i="1"/>
  <c r="DH99" i="1"/>
  <c r="DH100" i="1"/>
  <c r="DH101" i="1"/>
  <c r="DH102" i="1"/>
  <c r="DH103" i="1"/>
  <c r="DH104" i="1"/>
  <c r="DH105" i="1"/>
  <c r="DH106" i="1"/>
  <c r="DH107" i="1"/>
  <c r="DH108" i="1"/>
  <c r="DH109" i="1"/>
  <c r="DH110" i="1"/>
  <c r="DH111" i="1"/>
  <c r="DH112" i="1"/>
  <c r="DH113" i="1"/>
  <c r="DH114" i="1"/>
  <c r="DH115" i="1"/>
  <c r="DH116" i="1"/>
  <c r="DH117" i="1"/>
  <c r="DH118" i="1"/>
  <c r="DG3" i="1"/>
  <c r="DG4" i="1"/>
  <c r="DG5" i="1"/>
  <c r="DG6" i="1"/>
  <c r="DG7" i="1"/>
  <c r="DG8" i="1"/>
  <c r="DG9" i="1"/>
  <c r="DG10" i="1"/>
  <c r="DG11" i="1"/>
  <c r="DG12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G55" i="1"/>
  <c r="DG56" i="1"/>
  <c r="DG57" i="1"/>
  <c r="DG58" i="1"/>
  <c r="DG59" i="1"/>
  <c r="DG60" i="1"/>
  <c r="DG61" i="1"/>
  <c r="DG62" i="1"/>
  <c r="DG63" i="1"/>
  <c r="DG64" i="1"/>
  <c r="DG65" i="1"/>
  <c r="DG66" i="1"/>
  <c r="DG67" i="1"/>
  <c r="DG68" i="1"/>
  <c r="DG69" i="1"/>
  <c r="DG70" i="1"/>
  <c r="DG71" i="1"/>
  <c r="DG72" i="1"/>
  <c r="DG73" i="1"/>
  <c r="DG74" i="1"/>
  <c r="DG75" i="1"/>
  <c r="DG76" i="1"/>
  <c r="DG77" i="1"/>
  <c r="DG78" i="1"/>
  <c r="DG79" i="1"/>
  <c r="DG80" i="1"/>
  <c r="DG81" i="1"/>
  <c r="DG82" i="1"/>
  <c r="DG83" i="1"/>
  <c r="DG84" i="1"/>
  <c r="DG85" i="1"/>
  <c r="DG86" i="1"/>
  <c r="DG87" i="1"/>
  <c r="DG88" i="1"/>
  <c r="DG89" i="1"/>
  <c r="DG90" i="1"/>
  <c r="DG91" i="1"/>
  <c r="DG92" i="1"/>
  <c r="DG93" i="1"/>
  <c r="DG94" i="1"/>
  <c r="DG95" i="1"/>
  <c r="DG96" i="1"/>
  <c r="DG97" i="1"/>
  <c r="DG98" i="1"/>
  <c r="DG99" i="1"/>
  <c r="DG100" i="1"/>
  <c r="DG101" i="1"/>
  <c r="DG102" i="1"/>
  <c r="DG103" i="1"/>
  <c r="DG104" i="1"/>
  <c r="DG105" i="1"/>
  <c r="DG106" i="1"/>
  <c r="DG107" i="1"/>
  <c r="DG108" i="1"/>
  <c r="DG109" i="1"/>
  <c r="DG110" i="1"/>
  <c r="DG111" i="1"/>
  <c r="DG112" i="1"/>
  <c r="DG113" i="1"/>
  <c r="DG114" i="1"/>
  <c r="DG115" i="1"/>
  <c r="DG116" i="1"/>
  <c r="DG117" i="1"/>
  <c r="DG118" i="1"/>
  <c r="DF3" i="1"/>
  <c r="DF4" i="1"/>
  <c r="DF5" i="1"/>
  <c r="DF6" i="1"/>
  <c r="DF7" i="1"/>
  <c r="DF8" i="1"/>
  <c r="DF9" i="1"/>
  <c r="DF10" i="1"/>
  <c r="DF11" i="1"/>
  <c r="DF12" i="1"/>
  <c r="DF13" i="1"/>
  <c r="DF14" i="1"/>
  <c r="DF15" i="1"/>
  <c r="DF16" i="1"/>
  <c r="DF17" i="1"/>
  <c r="DF18" i="1"/>
  <c r="DF19" i="1"/>
  <c r="DF20" i="1"/>
  <c r="DF21" i="1"/>
  <c r="DF22" i="1"/>
  <c r="DF23" i="1"/>
  <c r="DF24" i="1"/>
  <c r="DF25" i="1"/>
  <c r="DF26" i="1"/>
  <c r="DF27" i="1"/>
  <c r="DF28" i="1"/>
  <c r="DF29" i="1"/>
  <c r="DF30" i="1"/>
  <c r="DF31" i="1"/>
  <c r="DF32" i="1"/>
  <c r="DF33" i="1"/>
  <c r="DF34" i="1"/>
  <c r="DF35" i="1"/>
  <c r="DF36" i="1"/>
  <c r="DF37" i="1"/>
  <c r="DF38" i="1"/>
  <c r="DF39" i="1"/>
  <c r="DF40" i="1"/>
  <c r="DF41" i="1"/>
  <c r="DF42" i="1"/>
  <c r="DF43" i="1"/>
  <c r="DF44" i="1"/>
  <c r="DF45" i="1"/>
  <c r="DF46" i="1"/>
  <c r="DF47" i="1"/>
  <c r="DF48" i="1"/>
  <c r="DF49" i="1"/>
  <c r="DF50" i="1"/>
  <c r="DF51" i="1"/>
  <c r="DF52" i="1"/>
  <c r="DF53" i="1"/>
  <c r="DF54" i="1"/>
  <c r="DF55" i="1"/>
  <c r="DF56" i="1"/>
  <c r="DF57" i="1"/>
  <c r="DF58" i="1"/>
  <c r="DF59" i="1"/>
  <c r="DF60" i="1"/>
  <c r="DF61" i="1"/>
  <c r="DF62" i="1"/>
  <c r="DF63" i="1"/>
  <c r="DF64" i="1"/>
  <c r="DF65" i="1"/>
  <c r="DF66" i="1"/>
  <c r="DF67" i="1"/>
  <c r="DF68" i="1"/>
  <c r="DF69" i="1"/>
  <c r="DF70" i="1"/>
  <c r="DF71" i="1"/>
  <c r="DF72" i="1"/>
  <c r="DF73" i="1"/>
  <c r="DF74" i="1"/>
  <c r="DF75" i="1"/>
  <c r="DF76" i="1"/>
  <c r="DF77" i="1"/>
  <c r="DF78" i="1"/>
  <c r="DF79" i="1"/>
  <c r="DF80" i="1"/>
  <c r="DF81" i="1"/>
  <c r="DF82" i="1"/>
  <c r="DF83" i="1"/>
  <c r="DF84" i="1"/>
  <c r="DF85" i="1"/>
  <c r="DF86" i="1"/>
  <c r="DF87" i="1"/>
  <c r="DF88" i="1"/>
  <c r="DF89" i="1"/>
  <c r="DF90" i="1"/>
  <c r="DF91" i="1"/>
  <c r="DF92" i="1"/>
  <c r="DF93" i="1"/>
  <c r="DF94" i="1"/>
  <c r="DF95" i="1"/>
  <c r="DF96" i="1"/>
  <c r="DF97" i="1"/>
  <c r="DF98" i="1"/>
  <c r="DF99" i="1"/>
  <c r="DF100" i="1"/>
  <c r="DF101" i="1"/>
  <c r="DF102" i="1"/>
  <c r="DF103" i="1"/>
  <c r="DF104" i="1"/>
  <c r="DF105" i="1"/>
  <c r="DF106" i="1"/>
  <c r="DF107" i="1"/>
  <c r="DF108" i="1"/>
  <c r="DF109" i="1"/>
  <c r="DF110" i="1"/>
  <c r="DF111" i="1"/>
  <c r="DF112" i="1"/>
  <c r="DF113" i="1"/>
  <c r="DF114" i="1"/>
  <c r="DF115" i="1"/>
  <c r="DF116" i="1"/>
  <c r="DF117" i="1"/>
  <c r="DF118" i="1"/>
  <c r="DE3" i="1"/>
  <c r="DE4" i="1"/>
  <c r="DE5" i="1"/>
  <c r="DE6" i="1"/>
  <c r="DE7" i="1"/>
  <c r="DE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30" i="1"/>
  <c r="DE31" i="1"/>
  <c r="DE32" i="1"/>
  <c r="DE33" i="1"/>
  <c r="DE34" i="1"/>
  <c r="DE35" i="1"/>
  <c r="DE36" i="1"/>
  <c r="DE37" i="1"/>
  <c r="DE38" i="1"/>
  <c r="DE39" i="1"/>
  <c r="DE40" i="1"/>
  <c r="DE41" i="1"/>
  <c r="DE42" i="1"/>
  <c r="DE43" i="1"/>
  <c r="DE44" i="1"/>
  <c r="DE45" i="1"/>
  <c r="DE46" i="1"/>
  <c r="DE47" i="1"/>
  <c r="DE48" i="1"/>
  <c r="DE49" i="1"/>
  <c r="DE50" i="1"/>
  <c r="DE51" i="1"/>
  <c r="DE52" i="1"/>
  <c r="DE53" i="1"/>
  <c r="DE54" i="1"/>
  <c r="DE55" i="1"/>
  <c r="DE56" i="1"/>
  <c r="DE57" i="1"/>
  <c r="DE58" i="1"/>
  <c r="DE59" i="1"/>
  <c r="DE60" i="1"/>
  <c r="DE61" i="1"/>
  <c r="DE62" i="1"/>
  <c r="DE63" i="1"/>
  <c r="DE64" i="1"/>
  <c r="DE65" i="1"/>
  <c r="DE66" i="1"/>
  <c r="DE67" i="1"/>
  <c r="DE68" i="1"/>
  <c r="DE69" i="1"/>
  <c r="DE70" i="1"/>
  <c r="DE71" i="1"/>
  <c r="DE72" i="1"/>
  <c r="DE73" i="1"/>
  <c r="DE74" i="1"/>
  <c r="DE75" i="1"/>
  <c r="DE76" i="1"/>
  <c r="DE77" i="1"/>
  <c r="DE78" i="1"/>
  <c r="DE79" i="1"/>
  <c r="DE80" i="1"/>
  <c r="DE81" i="1"/>
  <c r="DE82" i="1"/>
  <c r="DE83" i="1"/>
  <c r="DE84" i="1"/>
  <c r="DE85" i="1"/>
  <c r="DE86" i="1"/>
  <c r="DE87" i="1"/>
  <c r="DE88" i="1"/>
  <c r="DE89" i="1"/>
  <c r="DE90" i="1"/>
  <c r="DE91" i="1"/>
  <c r="DE92" i="1"/>
  <c r="DE93" i="1"/>
  <c r="DE94" i="1"/>
  <c r="DE95" i="1"/>
  <c r="DE96" i="1"/>
  <c r="DE97" i="1"/>
  <c r="DE98" i="1"/>
  <c r="DE99" i="1"/>
  <c r="DE100" i="1"/>
  <c r="DE101" i="1"/>
  <c r="DE102" i="1"/>
  <c r="DE103" i="1"/>
  <c r="DE104" i="1"/>
  <c r="DE105" i="1"/>
  <c r="DE106" i="1"/>
  <c r="DE107" i="1"/>
  <c r="DE108" i="1"/>
  <c r="DE109" i="1"/>
  <c r="DE110" i="1"/>
  <c r="DE111" i="1"/>
  <c r="DE112" i="1"/>
  <c r="DE113" i="1"/>
  <c r="DE114" i="1"/>
  <c r="DE115" i="1"/>
  <c r="DE116" i="1"/>
  <c r="DE117" i="1"/>
  <c r="DE118" i="1"/>
  <c r="DK2" i="1"/>
  <c r="DJ2" i="1"/>
  <c r="DI2" i="1"/>
  <c r="DH2" i="1"/>
  <c r="DG2" i="1"/>
  <c r="DF2" i="1"/>
  <c r="DE2" i="1"/>
  <c r="CV120" i="1"/>
  <c r="CW120" i="1"/>
  <c r="CX120" i="1"/>
  <c r="CY120" i="1"/>
  <c r="CZ120" i="1"/>
  <c r="DA120" i="1"/>
  <c r="CU120" i="1"/>
  <c r="DA3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2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42" i="1"/>
  <c r="DA43" i="1"/>
  <c r="DA44" i="1"/>
  <c r="DA45" i="1"/>
  <c r="DA46" i="1"/>
  <c r="DA47" i="1"/>
  <c r="DA48" i="1"/>
  <c r="DA49" i="1"/>
  <c r="DA50" i="1"/>
  <c r="DA51" i="1"/>
  <c r="DA52" i="1"/>
  <c r="DA53" i="1"/>
  <c r="DA54" i="1"/>
  <c r="DA55" i="1"/>
  <c r="DA56" i="1"/>
  <c r="DA57" i="1"/>
  <c r="DA58" i="1"/>
  <c r="DA59" i="1"/>
  <c r="DA60" i="1"/>
  <c r="DA61" i="1"/>
  <c r="DA62" i="1"/>
  <c r="DA63" i="1"/>
  <c r="DA64" i="1"/>
  <c r="DA65" i="1"/>
  <c r="DA66" i="1"/>
  <c r="DA67" i="1"/>
  <c r="DA68" i="1"/>
  <c r="DA69" i="1"/>
  <c r="DA70" i="1"/>
  <c r="DA71" i="1"/>
  <c r="DA72" i="1"/>
  <c r="DA73" i="1"/>
  <c r="DA74" i="1"/>
  <c r="DA75" i="1"/>
  <c r="DA76" i="1"/>
  <c r="DA77" i="1"/>
  <c r="DA78" i="1"/>
  <c r="DA79" i="1"/>
  <c r="DA80" i="1"/>
  <c r="DA81" i="1"/>
  <c r="DA82" i="1"/>
  <c r="DA83" i="1"/>
  <c r="DA84" i="1"/>
  <c r="DA85" i="1"/>
  <c r="DA86" i="1"/>
  <c r="DA87" i="1"/>
  <c r="DA88" i="1"/>
  <c r="DA89" i="1"/>
  <c r="DA90" i="1"/>
  <c r="DA91" i="1"/>
  <c r="DA92" i="1"/>
  <c r="DA93" i="1"/>
  <c r="DA94" i="1"/>
  <c r="DA95" i="1"/>
  <c r="DA96" i="1"/>
  <c r="DA97" i="1"/>
  <c r="DA98" i="1"/>
  <c r="DA99" i="1"/>
  <c r="DA100" i="1"/>
  <c r="DA101" i="1"/>
  <c r="DA102" i="1"/>
  <c r="DA103" i="1"/>
  <c r="DA104" i="1"/>
  <c r="DA105" i="1"/>
  <c r="DA106" i="1"/>
  <c r="DA107" i="1"/>
  <c r="DA108" i="1"/>
  <c r="DA109" i="1"/>
  <c r="DA110" i="1"/>
  <c r="DA111" i="1"/>
  <c r="DA112" i="1"/>
  <c r="DA113" i="1"/>
  <c r="DA114" i="1"/>
  <c r="DA115" i="1"/>
  <c r="DA116" i="1"/>
  <c r="DA117" i="1"/>
  <c r="DA118" i="1"/>
  <c r="CZ3" i="1"/>
  <c r="CZ4" i="1"/>
  <c r="CZ5" i="1"/>
  <c r="CZ6" i="1"/>
  <c r="CZ7" i="1"/>
  <c r="CZ8" i="1"/>
  <c r="CZ9" i="1"/>
  <c r="CZ10" i="1"/>
  <c r="CZ11" i="1"/>
  <c r="CZ12" i="1"/>
  <c r="CZ13" i="1"/>
  <c r="CZ14" i="1"/>
  <c r="CZ15" i="1"/>
  <c r="CZ16" i="1"/>
  <c r="CZ17" i="1"/>
  <c r="CZ18" i="1"/>
  <c r="CZ19" i="1"/>
  <c r="CZ20" i="1"/>
  <c r="CZ21" i="1"/>
  <c r="CZ22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42" i="1"/>
  <c r="CZ43" i="1"/>
  <c r="CZ44" i="1"/>
  <c r="CZ45" i="1"/>
  <c r="CZ46" i="1"/>
  <c r="CZ47" i="1"/>
  <c r="CZ48" i="1"/>
  <c r="CZ49" i="1"/>
  <c r="CZ50" i="1"/>
  <c r="CZ51" i="1"/>
  <c r="CZ52" i="1"/>
  <c r="CZ53" i="1"/>
  <c r="CZ54" i="1"/>
  <c r="CZ55" i="1"/>
  <c r="CZ56" i="1"/>
  <c r="CZ57" i="1"/>
  <c r="CZ58" i="1"/>
  <c r="CZ59" i="1"/>
  <c r="CZ60" i="1"/>
  <c r="CZ61" i="1"/>
  <c r="CZ62" i="1"/>
  <c r="CZ63" i="1"/>
  <c r="CZ64" i="1"/>
  <c r="CZ65" i="1"/>
  <c r="CZ66" i="1"/>
  <c r="CZ67" i="1"/>
  <c r="CZ68" i="1"/>
  <c r="CZ69" i="1"/>
  <c r="CZ70" i="1"/>
  <c r="CZ71" i="1"/>
  <c r="CZ72" i="1"/>
  <c r="CZ73" i="1"/>
  <c r="CZ74" i="1"/>
  <c r="CZ75" i="1"/>
  <c r="CZ76" i="1"/>
  <c r="CZ77" i="1"/>
  <c r="CZ78" i="1"/>
  <c r="CZ79" i="1"/>
  <c r="CZ80" i="1"/>
  <c r="CZ81" i="1"/>
  <c r="CZ82" i="1"/>
  <c r="CZ83" i="1"/>
  <c r="CZ84" i="1"/>
  <c r="CZ85" i="1"/>
  <c r="CZ86" i="1"/>
  <c r="CZ87" i="1"/>
  <c r="CZ88" i="1"/>
  <c r="CZ89" i="1"/>
  <c r="CZ90" i="1"/>
  <c r="CZ91" i="1"/>
  <c r="CZ92" i="1"/>
  <c r="CZ93" i="1"/>
  <c r="CZ94" i="1"/>
  <c r="CZ95" i="1"/>
  <c r="CZ96" i="1"/>
  <c r="CZ97" i="1"/>
  <c r="CZ98" i="1"/>
  <c r="CZ99" i="1"/>
  <c r="CZ100" i="1"/>
  <c r="CZ101" i="1"/>
  <c r="CZ102" i="1"/>
  <c r="CZ103" i="1"/>
  <c r="CZ104" i="1"/>
  <c r="CZ105" i="1"/>
  <c r="CZ106" i="1"/>
  <c r="CZ107" i="1"/>
  <c r="CZ108" i="1"/>
  <c r="CZ109" i="1"/>
  <c r="CZ110" i="1"/>
  <c r="CZ111" i="1"/>
  <c r="CZ112" i="1"/>
  <c r="CZ113" i="1"/>
  <c r="CZ114" i="1"/>
  <c r="CZ115" i="1"/>
  <c r="CZ116" i="1"/>
  <c r="CZ117" i="1"/>
  <c r="CZ118" i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X3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51" i="1"/>
  <c r="CX52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X77" i="1"/>
  <c r="CX78" i="1"/>
  <c r="CX79" i="1"/>
  <c r="CX80" i="1"/>
  <c r="CX81" i="1"/>
  <c r="CX82" i="1"/>
  <c r="CX83" i="1"/>
  <c r="CX84" i="1"/>
  <c r="CX85" i="1"/>
  <c r="CX86" i="1"/>
  <c r="CX87" i="1"/>
  <c r="CX88" i="1"/>
  <c r="CX89" i="1"/>
  <c r="CX90" i="1"/>
  <c r="CX91" i="1"/>
  <c r="CX92" i="1"/>
  <c r="CX93" i="1"/>
  <c r="CX94" i="1"/>
  <c r="CX95" i="1"/>
  <c r="CX96" i="1"/>
  <c r="CX97" i="1"/>
  <c r="CX98" i="1"/>
  <c r="CX99" i="1"/>
  <c r="CX100" i="1"/>
  <c r="CX101" i="1"/>
  <c r="CX102" i="1"/>
  <c r="CX103" i="1"/>
  <c r="CX104" i="1"/>
  <c r="CX105" i="1"/>
  <c r="CX106" i="1"/>
  <c r="CX107" i="1"/>
  <c r="CX108" i="1"/>
  <c r="CX109" i="1"/>
  <c r="CX110" i="1"/>
  <c r="CX111" i="1"/>
  <c r="CX112" i="1"/>
  <c r="CX113" i="1"/>
  <c r="CX114" i="1"/>
  <c r="CX115" i="1"/>
  <c r="CX116" i="1"/>
  <c r="CX117" i="1"/>
  <c r="CX118" i="1"/>
  <c r="CW3" i="1"/>
  <c r="CW4" i="1"/>
  <c r="CW5" i="1"/>
  <c r="CW6" i="1"/>
  <c r="CW7" i="1"/>
  <c r="CW8" i="1"/>
  <c r="CW9" i="1"/>
  <c r="CW10" i="1"/>
  <c r="CW11" i="1"/>
  <c r="CW12" i="1"/>
  <c r="CW13" i="1"/>
  <c r="CW14" i="1"/>
  <c r="CW15" i="1"/>
  <c r="CW16" i="1"/>
  <c r="CW17" i="1"/>
  <c r="CW18" i="1"/>
  <c r="CW19" i="1"/>
  <c r="CW20" i="1"/>
  <c r="CW21" i="1"/>
  <c r="CW22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  <c r="CW101" i="1"/>
  <c r="CW102" i="1"/>
  <c r="CW103" i="1"/>
  <c r="CW104" i="1"/>
  <c r="CW105" i="1"/>
  <c r="CW106" i="1"/>
  <c r="CW107" i="1"/>
  <c r="CW108" i="1"/>
  <c r="CW109" i="1"/>
  <c r="CW110" i="1"/>
  <c r="CW111" i="1"/>
  <c r="CW112" i="1"/>
  <c r="CW113" i="1"/>
  <c r="CW114" i="1"/>
  <c r="CW115" i="1"/>
  <c r="CW116" i="1"/>
  <c r="CW117" i="1"/>
  <c r="CW118" i="1"/>
  <c r="CV3" i="1"/>
  <c r="CV4" i="1"/>
  <c r="CV5" i="1"/>
  <c r="CV6" i="1"/>
  <c r="CV7" i="1"/>
  <c r="CV8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U3" i="1"/>
  <c r="CU4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111" i="1"/>
  <c r="CU112" i="1"/>
  <c r="CU113" i="1"/>
  <c r="CU114" i="1"/>
  <c r="CU115" i="1"/>
  <c r="CU116" i="1"/>
  <c r="CU117" i="1"/>
  <c r="CU118" i="1"/>
  <c r="DA2" i="1"/>
  <c r="CZ2" i="1"/>
  <c r="CY2" i="1"/>
  <c r="CX2" i="1"/>
  <c r="CW2" i="1"/>
  <c r="CV2" i="1"/>
  <c r="CU2" i="1"/>
  <c r="BM135" i="1"/>
  <c r="BM136" i="1"/>
  <c r="BM134" i="1"/>
  <c r="BL131" i="1"/>
  <c r="BL136" i="1"/>
  <c r="BL135" i="1"/>
  <c r="BL134" i="1"/>
  <c r="BN132" i="1"/>
  <c r="BP132" i="1"/>
  <c r="BR132" i="1"/>
  <c r="BT132" i="1"/>
  <c r="BV132" i="1"/>
  <c r="BX132" i="1"/>
  <c r="BL132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Y129" i="1"/>
  <c r="BW129" i="1"/>
  <c r="BU129" i="1"/>
  <c r="BS129" i="1"/>
  <c r="BQ129" i="1"/>
  <c r="BO129" i="1"/>
  <c r="BM129" i="1"/>
  <c r="BX129" i="1"/>
  <c r="BV129" i="1"/>
  <c r="BT129" i="1"/>
  <c r="BR129" i="1"/>
  <c r="BP129" i="1"/>
  <c r="BN129" i="1"/>
  <c r="BL129" i="1"/>
  <c r="BY127" i="1"/>
  <c r="BW127" i="1"/>
  <c r="BU127" i="1"/>
  <c r="BS127" i="1"/>
  <c r="BQ127" i="1"/>
  <c r="BO127" i="1"/>
  <c r="BM127" i="1"/>
  <c r="BX126" i="1"/>
  <c r="BV126" i="1"/>
  <c r="BT126" i="1"/>
  <c r="BR126" i="1"/>
  <c r="BP126" i="1"/>
  <c r="BN126" i="1"/>
  <c r="BL126" i="1"/>
  <c r="BX124" i="1"/>
  <c r="BV124" i="1"/>
  <c r="BT124" i="1"/>
  <c r="BR124" i="1"/>
  <c r="BP124" i="1"/>
  <c r="BN124" i="1"/>
  <c r="BL124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L123" i="1"/>
  <c r="BV122" i="1"/>
  <c r="BW122" i="1"/>
  <c r="BX122" i="1"/>
  <c r="BY122" i="1"/>
  <c r="BT122" i="1"/>
  <c r="BU122" i="1"/>
  <c r="BQ122" i="1"/>
  <c r="BR122" i="1"/>
  <c r="BS122" i="1"/>
  <c r="BM122" i="1"/>
  <c r="BN122" i="1"/>
  <c r="BO122" i="1"/>
  <c r="BP122" i="1"/>
  <c r="BL12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X3" i="1"/>
  <c r="BX4" i="1"/>
  <c r="BX5" i="1"/>
  <c r="BX6" i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98" i="1"/>
  <c r="BX99" i="1"/>
  <c r="BX100" i="1"/>
  <c r="BX101" i="1"/>
  <c r="BX102" i="1"/>
  <c r="BX103" i="1"/>
  <c r="BX104" i="1"/>
  <c r="BX105" i="1"/>
  <c r="BX106" i="1"/>
  <c r="BX107" i="1"/>
  <c r="BX108" i="1"/>
  <c r="BX109" i="1"/>
  <c r="BX110" i="1"/>
  <c r="BX111" i="1"/>
  <c r="BX112" i="1"/>
  <c r="BX113" i="1"/>
  <c r="BX114" i="1"/>
  <c r="BX115" i="1"/>
  <c r="BX116" i="1"/>
  <c r="BX117" i="1"/>
  <c r="BX118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V3" i="1"/>
  <c r="BV4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T3" i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R3" i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P3" i="1"/>
  <c r="BP4" i="1"/>
  <c r="BP5" i="1"/>
  <c r="BP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Y2" i="1"/>
  <c r="BW2" i="1"/>
  <c r="BU2" i="1"/>
  <c r="BS2" i="1"/>
  <c r="BQ2" i="1"/>
  <c r="BO2" i="1"/>
  <c r="BM2" i="1"/>
  <c r="BX2" i="1"/>
  <c r="BV2" i="1"/>
  <c r="BT2" i="1"/>
  <c r="BR2" i="1"/>
  <c r="BP2" i="1"/>
  <c r="BN2" i="1"/>
  <c r="BL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AL3" i="1"/>
  <c r="AM3" i="1"/>
  <c r="AL4" i="1"/>
  <c r="AM4" i="1"/>
  <c r="AL5" i="1"/>
  <c r="AM5" i="1"/>
  <c r="AL6" i="1"/>
  <c r="AM6" i="1"/>
  <c r="AL7" i="1"/>
  <c r="AM7" i="1"/>
  <c r="AL8" i="1"/>
  <c r="AM8" i="1"/>
  <c r="AL9" i="1"/>
  <c r="AM9" i="1"/>
  <c r="AL10" i="1"/>
  <c r="AM10" i="1"/>
  <c r="AL11" i="1"/>
  <c r="AM11" i="1"/>
  <c r="AL12" i="1"/>
  <c r="AM12" i="1"/>
  <c r="AL13" i="1"/>
  <c r="AM13" i="1"/>
  <c r="AL14" i="1"/>
  <c r="AM14" i="1"/>
  <c r="AL15" i="1"/>
  <c r="AM15" i="1"/>
  <c r="AL16" i="1"/>
  <c r="AM16" i="1"/>
  <c r="AL17" i="1"/>
  <c r="AM17" i="1"/>
  <c r="AL18" i="1"/>
  <c r="AM18" i="1"/>
  <c r="AL19" i="1"/>
  <c r="AM19" i="1"/>
  <c r="AL20" i="1"/>
  <c r="AM20" i="1"/>
  <c r="AL21" i="1"/>
  <c r="AM21" i="1"/>
  <c r="AL22" i="1"/>
  <c r="AM22" i="1"/>
  <c r="AL23" i="1"/>
  <c r="AM23" i="1"/>
  <c r="AL24" i="1"/>
  <c r="AM24" i="1"/>
  <c r="AL25" i="1"/>
  <c r="AM25" i="1"/>
  <c r="AL26" i="1"/>
  <c r="AM26" i="1"/>
  <c r="AL27" i="1"/>
  <c r="AM27" i="1"/>
  <c r="AL28" i="1"/>
  <c r="AM28" i="1"/>
  <c r="AL29" i="1"/>
  <c r="AM29" i="1"/>
  <c r="AL30" i="1"/>
  <c r="AM30" i="1"/>
  <c r="AL31" i="1"/>
  <c r="AM31" i="1"/>
  <c r="AL32" i="1"/>
  <c r="AM32" i="1"/>
  <c r="AL33" i="1"/>
  <c r="AM33" i="1"/>
  <c r="AL34" i="1"/>
  <c r="AM34" i="1"/>
  <c r="AL35" i="1"/>
  <c r="AM35" i="1"/>
  <c r="AL36" i="1"/>
  <c r="AM36" i="1"/>
  <c r="AL37" i="1"/>
  <c r="AM37" i="1"/>
  <c r="AL38" i="1"/>
  <c r="AM38" i="1"/>
  <c r="AL39" i="1"/>
  <c r="AM39" i="1"/>
  <c r="AL40" i="1"/>
  <c r="AM40" i="1"/>
  <c r="AL41" i="1"/>
  <c r="AM41" i="1"/>
  <c r="AL42" i="1"/>
  <c r="AM42" i="1"/>
  <c r="AL43" i="1"/>
  <c r="AM43" i="1"/>
  <c r="AL44" i="1"/>
  <c r="AM44" i="1"/>
  <c r="AL45" i="1"/>
  <c r="AM45" i="1"/>
  <c r="AL46" i="1"/>
  <c r="AM46" i="1"/>
  <c r="AL47" i="1"/>
  <c r="AM47" i="1"/>
  <c r="AL48" i="1"/>
  <c r="AM48" i="1"/>
  <c r="AL49" i="1"/>
  <c r="AM49" i="1"/>
  <c r="AL50" i="1"/>
  <c r="AM50" i="1"/>
  <c r="AL51" i="1"/>
  <c r="AM51" i="1"/>
  <c r="AL52" i="1"/>
  <c r="AM52" i="1"/>
  <c r="AL53" i="1"/>
  <c r="AM53" i="1"/>
  <c r="AL54" i="1"/>
  <c r="AM54" i="1"/>
  <c r="AL55" i="1"/>
  <c r="AM55" i="1"/>
  <c r="AL56" i="1"/>
  <c r="AM56" i="1"/>
  <c r="AL57" i="1"/>
  <c r="AM57" i="1"/>
  <c r="AL58" i="1"/>
  <c r="AM58" i="1"/>
  <c r="AL59" i="1"/>
  <c r="AM59" i="1"/>
  <c r="AL60" i="1"/>
  <c r="AM60" i="1"/>
  <c r="AL61" i="1"/>
  <c r="AM61" i="1"/>
  <c r="AL62" i="1"/>
  <c r="AM62" i="1"/>
  <c r="AL63" i="1"/>
  <c r="AM63" i="1"/>
  <c r="AL64" i="1"/>
  <c r="AM64" i="1"/>
  <c r="AL65" i="1"/>
  <c r="AM65" i="1"/>
  <c r="AL66" i="1"/>
  <c r="AM66" i="1"/>
  <c r="AL67" i="1"/>
  <c r="AM67" i="1"/>
  <c r="AL68" i="1"/>
  <c r="AM68" i="1"/>
  <c r="AL69" i="1"/>
  <c r="AM69" i="1"/>
  <c r="AL70" i="1"/>
  <c r="AM70" i="1"/>
  <c r="AL71" i="1"/>
  <c r="AM71" i="1"/>
  <c r="AL72" i="1"/>
  <c r="AM72" i="1"/>
  <c r="AL73" i="1"/>
  <c r="AM73" i="1"/>
  <c r="AL74" i="1"/>
  <c r="AM74" i="1"/>
  <c r="AL75" i="1"/>
  <c r="AM75" i="1"/>
  <c r="AL76" i="1"/>
  <c r="AM76" i="1"/>
  <c r="AL77" i="1"/>
  <c r="AM77" i="1"/>
  <c r="AL78" i="1"/>
  <c r="AM78" i="1"/>
  <c r="AL79" i="1"/>
  <c r="AM79" i="1"/>
  <c r="AL80" i="1"/>
  <c r="AM80" i="1"/>
  <c r="AL81" i="1"/>
  <c r="AM81" i="1"/>
  <c r="AL82" i="1"/>
  <c r="AM82" i="1"/>
  <c r="AL83" i="1"/>
  <c r="AM83" i="1"/>
  <c r="AL84" i="1"/>
  <c r="AM84" i="1"/>
  <c r="AL85" i="1"/>
  <c r="AM85" i="1"/>
  <c r="AL86" i="1"/>
  <c r="AM86" i="1"/>
  <c r="AL87" i="1"/>
  <c r="AM87" i="1"/>
  <c r="AL88" i="1"/>
  <c r="AM88" i="1"/>
  <c r="AL89" i="1"/>
  <c r="AM89" i="1"/>
  <c r="AL90" i="1"/>
  <c r="AM90" i="1"/>
  <c r="AL91" i="1"/>
  <c r="AM91" i="1"/>
  <c r="AL92" i="1"/>
  <c r="AM92" i="1"/>
  <c r="AL93" i="1"/>
  <c r="AM93" i="1"/>
  <c r="AL94" i="1"/>
  <c r="AM94" i="1"/>
  <c r="AL95" i="1"/>
  <c r="AM95" i="1"/>
  <c r="AL96" i="1"/>
  <c r="AM96" i="1"/>
  <c r="AL97" i="1"/>
  <c r="AM97" i="1"/>
  <c r="AL98" i="1"/>
  <c r="AM98" i="1"/>
  <c r="AL99" i="1"/>
  <c r="AM99" i="1"/>
  <c r="AL100" i="1"/>
  <c r="AM100" i="1"/>
  <c r="AL101" i="1"/>
  <c r="AM101" i="1"/>
  <c r="AL102" i="1"/>
  <c r="AM102" i="1"/>
  <c r="AL103" i="1"/>
  <c r="AM103" i="1"/>
  <c r="AL104" i="1"/>
  <c r="AM104" i="1"/>
  <c r="AL105" i="1"/>
  <c r="AM105" i="1"/>
  <c r="AL106" i="1"/>
  <c r="AM106" i="1"/>
  <c r="AL107" i="1"/>
  <c r="AM107" i="1"/>
  <c r="AL108" i="1"/>
  <c r="AM108" i="1"/>
  <c r="AL109" i="1"/>
  <c r="AM109" i="1"/>
  <c r="AL110" i="1"/>
  <c r="AM110" i="1"/>
  <c r="AL111" i="1"/>
  <c r="AM111" i="1"/>
  <c r="AL112" i="1"/>
  <c r="AM112" i="1"/>
  <c r="AL113" i="1"/>
  <c r="AM113" i="1"/>
  <c r="AL114" i="1"/>
  <c r="AM114" i="1"/>
  <c r="AL115" i="1"/>
  <c r="AM115" i="1"/>
  <c r="AL116" i="1"/>
  <c r="AM116" i="1"/>
  <c r="AL117" i="1"/>
  <c r="AM117" i="1"/>
  <c r="AL118" i="1"/>
  <c r="AM118" i="1"/>
  <c r="AM2" i="1"/>
  <c r="AL2" i="1"/>
  <c r="BF3" i="1"/>
  <c r="BF4" i="1"/>
  <c r="BF5" i="1"/>
  <c r="BF6" i="1"/>
  <c r="BF2" i="1"/>
  <c r="BC8" i="1"/>
  <c r="BC7" i="1"/>
  <c r="BC6" i="1"/>
  <c r="BC5" i="1"/>
  <c r="BC4" i="1"/>
  <c r="BC3" i="1"/>
  <c r="BC2" i="1"/>
  <c r="AT3" i="1"/>
  <c r="AT2" i="1"/>
  <c r="AQ3" i="1"/>
  <c r="AQ4" i="1"/>
  <c r="AQ5" i="1"/>
  <c r="AQ6" i="1"/>
  <c r="AQ7" i="1"/>
  <c r="AQ8" i="1"/>
  <c r="AQ9" i="1"/>
  <c r="AQ10" i="1"/>
  <c r="AQ11" i="1"/>
  <c r="AQ12" i="1"/>
  <c r="AQ13" i="1"/>
  <c r="AQ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I2" i="1"/>
  <c r="BH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2" i="1"/>
  <c r="U2" i="1"/>
  <c r="T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AZ8" i="1" l="1"/>
  <c r="AZ7" i="1"/>
  <c r="AW5" i="1"/>
  <c r="AW6" i="1"/>
  <c r="AW7" i="1"/>
  <c r="AZ9" i="1"/>
  <c r="AZ2" i="1"/>
  <c r="AZ3" i="1"/>
  <c r="AW2" i="1"/>
  <c r="AZ4" i="1"/>
  <c r="AW3" i="1"/>
  <c r="AZ5" i="1"/>
  <c r="AW4" i="1"/>
  <c r="AZ6" i="1"/>
</calcChain>
</file>

<file path=xl/sharedStrings.xml><?xml version="1.0" encoding="utf-8"?>
<sst xmlns="http://schemas.openxmlformats.org/spreadsheetml/2006/main" count="1942" uniqueCount="865">
  <si>
    <t>Product</t>
  </si>
  <si>
    <t>#</t>
  </si>
  <si>
    <t>Qzense Labs</t>
  </si>
  <si>
    <t>Peeschute</t>
  </si>
  <si>
    <t>NOCD</t>
  </si>
  <si>
    <t>Bummer</t>
  </si>
  <si>
    <t>Revamp Moto</t>
  </si>
  <si>
    <t>Beyond Snack</t>
  </si>
  <si>
    <t>Nuutjob</t>
  </si>
  <si>
    <t>Meatyour</t>
  </si>
  <si>
    <t>EventBeep</t>
  </si>
  <si>
    <t>ARRCOAT Surface Textures</t>
  </si>
  <si>
    <t>Farda</t>
  </si>
  <si>
    <t>Auli Lifestyle</t>
  </si>
  <si>
    <t>The Yarn Bazaar</t>
  </si>
  <si>
    <t>The Renal Project</t>
  </si>
  <si>
    <t>Hammer Lifestyle</t>
  </si>
  <si>
    <t>Bamboo India</t>
  </si>
  <si>
    <t>Beyond Water</t>
  </si>
  <si>
    <t>Outbox</t>
  </si>
  <si>
    <t>Ethik</t>
  </si>
  <si>
    <t>The State Plate</t>
  </si>
  <si>
    <t>Bakarmax</t>
  </si>
  <si>
    <t>Hair Originals</t>
  </si>
  <si>
    <t>Falhari</t>
  </si>
  <si>
    <t>Namhya Foods</t>
  </si>
  <si>
    <t>Urban Monkey</t>
  </si>
  <si>
    <t>Guardian Gears</t>
  </si>
  <si>
    <t>Modern Myth</t>
  </si>
  <si>
    <t>The Sass Bar</t>
  </si>
  <si>
    <t>KG Agrotech</t>
  </si>
  <si>
    <t>Nuskha Kitchen</t>
  </si>
  <si>
    <t>Julaa Automation</t>
  </si>
  <si>
    <t>Rare Planet</t>
  </si>
  <si>
    <t>Theka Coffee</t>
  </si>
  <si>
    <t>Watt Technovations</t>
  </si>
  <si>
    <t>Aliste Technologies</t>
  </si>
  <si>
    <t>Insurance Samadhan</t>
  </si>
  <si>
    <t>Humpy A2</t>
  </si>
  <si>
    <t>Kunafa World</t>
  </si>
  <si>
    <t>Wakao Foods</t>
  </si>
  <si>
    <t>PDD Falcon</t>
  </si>
  <si>
    <t>Kabaddi Adda</t>
  </si>
  <si>
    <t>Scholify</t>
  </si>
  <si>
    <t>Scrapshala</t>
  </si>
  <si>
    <t>Sabjikothi</t>
  </si>
  <si>
    <t>Thea and Sid</t>
  </si>
  <si>
    <t>Proxgy</t>
  </si>
  <si>
    <t>Shrawani Engineers</t>
  </si>
  <si>
    <t>Twee in One</t>
  </si>
  <si>
    <t>Green Protein</t>
  </si>
  <si>
    <t>Woloo</t>
  </si>
  <si>
    <t>Tagz Foods</t>
  </si>
  <si>
    <t>BluePine Industries</t>
  </si>
  <si>
    <t>Frozen Momos</t>
  </si>
  <si>
    <t>₹50 lakhs for 5% equity</t>
  </si>
  <si>
    <t>₹75 lakhs for 16% equity</t>
  </si>
  <si>
    <t>Booz scooters</t>
  </si>
  <si>
    <t>Renting e-bike for mobility in private spaces</t>
  </si>
  <si>
    <t>₹40 lakhs for 15% equity</t>
  </si>
  <si>
    <t>₹40 lakhs for 50% equity</t>
  </si>
  <si>
    <t>Heart up my Sleeves</t>
  </si>
  <si>
    <t>Detachable Sleeves</t>
  </si>
  <si>
    <t>₹25 lakhs for 10% equity</t>
  </si>
  <si>
    <t>₹25 lakhs for 30% equity</t>
  </si>
  <si>
    <t>Healthy Potato Chips</t>
  </si>
  <si>
    <t>₹70 lakhs for 1% equity</t>
  </si>
  <si>
    <t>₹70 lakhs for 2.75% equity</t>
  </si>
  <si>
    <t>Head and Heart</t>
  </si>
  <si>
    <t>Brain Development Course</t>
  </si>
  <si>
    <t>No Deal</t>
  </si>
  <si>
    <t>Agro tourism</t>
  </si>
  <si>
    <t>Tourism</t>
  </si>
  <si>
    <t>Food Freshness Detector</t>
  </si>
  <si>
    <t>₹1 crore for 0.25% equity</t>
  </si>
  <si>
    <t>Disposable Urine Bag</t>
  </si>
  <si>
    <t>₹75 lakhs for 4% equity</t>
  </si>
  <si>
    <t>₹75 lakhs for 6% equity</t>
  </si>
  <si>
    <t>Energy Drink</t>
  </si>
  <si>
    <t>₹50 lakhs for 2% equity</t>
  </si>
  <si>
    <t>₹20 lakhs for 15% equity and ₹30 lakhs debt</t>
  </si>
  <si>
    <t>Cosiq</t>
  </si>
  <si>
    <t>Intelligent Skincare</t>
  </si>
  <si>
    <t>₹50 lakhs for 7% equity</t>
  </si>
  <si>
    <t>₹50 lakhs for 25% equity</t>
  </si>
  <si>
    <t>JhaJi Achaar</t>
  </si>
  <si>
    <t>Pickle</t>
  </si>
  <si>
    <t>₹50 lakhs for 10% equity</t>
  </si>
  <si>
    <t>Underwear</t>
  </si>
  <si>
    <t>₹75 lakhs for 7.5% equity</t>
  </si>
  <si>
    <t>E-Bike</t>
  </si>
  <si>
    <t>₹1 crore for 1% equity</t>
  </si>
  <si>
    <t>₹1 crore for 1.5% equity</t>
  </si>
  <si>
    <t>Restaurant serving 80 types of Maggi</t>
  </si>
  <si>
    <t>Belly Button Shaper</t>
  </si>
  <si>
    <t>₹10 lakhs for 20% equity</t>
  </si>
  <si>
    <t>Skippi Pops</t>
  </si>
  <si>
    <t>Ice-Pops</t>
  </si>
  <si>
    <t>₹45 lakhs for 5% equity</t>
  </si>
  <si>
    <t>₹1 crore for 15% equity</t>
  </si>
  <si>
    <t>Menstrupedia</t>
  </si>
  <si>
    <t>Menstrual Awareness Comic</t>
  </si>
  <si>
    <t>₹50 lakhs for 20% equity</t>
  </si>
  <si>
    <t>Hecolll</t>
  </si>
  <si>
    <t>Pollution Resistant Fabric</t>
  </si>
  <si>
    <t>Raising Superstars</t>
  </si>
  <si>
    <t>Child Development App</t>
  </si>
  <si>
    <t>₹1 crore for 2% equity</t>
  </si>
  <si>
    <t>₹1 crore for 4% equity</t>
  </si>
  <si>
    <t>Torchit</t>
  </si>
  <si>
    <t>Products for visually impaired people</t>
  </si>
  <si>
    <t>₹75 lakhs for 1% equity</t>
  </si>
  <si>
    <t>La Kheer Deli</t>
  </si>
  <si>
    <t>Kheer in variety of flavors</t>
  </si>
  <si>
    <t>₹50 lakhs for 7.5% equity</t>
  </si>
  <si>
    <t>Kerala Banana Chips</t>
  </si>
  <si>
    <t>₹50 lakhs for 2.5% equity</t>
  </si>
  <si>
    <t>Vivalyf Innovations- Easy Life</t>
  </si>
  <si>
    <t>Prickless Diabetes Testing Machine</t>
  </si>
  <si>
    <t>₹56 lakhs for 7.5% equity</t>
  </si>
  <si>
    <t>₹56 lakhs for 33.33% equity</t>
  </si>
  <si>
    <t>Motion Breeze</t>
  </si>
  <si>
    <t>Smart Electric Motorcycle</t>
  </si>
  <si>
    <t>₹30 lakhs for 3% equity</t>
  </si>
  <si>
    <t>₹30 lakhs for 6% equity</t>
  </si>
  <si>
    <t>Altor</t>
  </si>
  <si>
    <t>Smart Helmets</t>
  </si>
  <si>
    <t>Ariro</t>
  </si>
  <si>
    <t>Wooden Toys</t>
  </si>
  <si>
    <t>Kabira Handmade</t>
  </si>
  <si>
    <t>Healthy Oils</t>
  </si>
  <si>
    <t>₹1 crore for 5% equity</t>
  </si>
  <si>
    <t>Male Intimate Hygiene</t>
  </si>
  <si>
    <t>₹25 lakhs for 5% equity</t>
  </si>
  <si>
    <t>₹25 lakhs for 20% equity</t>
  </si>
  <si>
    <t>Eggs</t>
  </si>
  <si>
    <t>₹30 lakhs for 5% equity</t>
  </si>
  <si>
    <t>₹30 lakhs for 20% equity</t>
  </si>
  <si>
    <t>Student Community App</t>
  </si>
  <si>
    <t>₹30 lakhs for 2% equity</t>
  </si>
  <si>
    <t>Gopal's 56</t>
  </si>
  <si>
    <t>Fiber Ice Cream</t>
  </si>
  <si>
    <t>₹300 crores for 25% equity</t>
  </si>
  <si>
    <t>Wall Building</t>
  </si>
  <si>
    <t>₹50 lakhs for 15% equity</t>
  </si>
  <si>
    <t>Customised Streetwear</t>
  </si>
  <si>
    <t>₹30 lakhs for 10% equity</t>
  </si>
  <si>
    <t>Ayurvedic Products</t>
  </si>
  <si>
    <t>₹75 lakhs for 15% equity</t>
  </si>
  <si>
    <t>SweeDesi</t>
  </si>
  <si>
    <t>Indian Sweets</t>
  </si>
  <si>
    <t>₹40 lakhs for 3% equity</t>
  </si>
  <si>
    <t>LOKA</t>
  </si>
  <si>
    <t>Metaverse App</t>
  </si>
  <si>
    <t>₹40 lakhs for 5% equity</t>
  </si>
  <si>
    <t>₹40 lakhs for 24% equity</t>
  </si>
  <si>
    <t>Annie</t>
  </si>
  <si>
    <t>Braille Literary Device</t>
  </si>
  <si>
    <t>₹30 lakhs for 0.5% equity</t>
  </si>
  <si>
    <t>₹1.05 crore at 3% equity</t>
  </si>
  <si>
    <t>Caragreen</t>
  </si>
  <si>
    <t>Eco-Friendly boxes</t>
  </si>
  <si>
    <t>Yarn-Trading App</t>
  </si>
  <si>
    <t>₹1 crore for 10% equity</t>
  </si>
  <si>
    <t>Home Dialysis Treatment</t>
  </si>
  <si>
    <t>₹1 crore for 3% equity</t>
  </si>
  <si>
    <t>₹1 crore at 6% equity</t>
  </si>
  <si>
    <t>Morikko Pure Foods</t>
  </si>
  <si>
    <t>Healthy Food Snacks</t>
  </si>
  <si>
    <t>Good Good Piggy Bank</t>
  </si>
  <si>
    <t>EdFinTech Company</t>
  </si>
  <si>
    <t>Smart Audio Products</t>
  </si>
  <si>
    <t>₹1 crore for 40% equity</t>
  </si>
  <si>
    <t>PNT</t>
  </si>
  <si>
    <t>Robotics and Automation Solutions</t>
  </si>
  <si>
    <t>₹50 lakhs for 4% equity</t>
  </si>
  <si>
    <t>₹25 lakhs for 25% equity and ₹25 lakhs debt</t>
  </si>
  <si>
    <t>Cocofit</t>
  </si>
  <si>
    <t>Coconut based beverage franchise</t>
  </si>
  <si>
    <t>₹5 for 5% equity</t>
  </si>
  <si>
    <t>Bamboo Products</t>
  </si>
  <si>
    <t>₹80 lakhs for 4% equity</t>
  </si>
  <si>
    <t>₹50 lakhs at 3.5% Equity and ₹30 lakhs Debt</t>
  </si>
  <si>
    <t>Flying Furr</t>
  </si>
  <si>
    <t>Dog Hygiene</t>
  </si>
  <si>
    <t>₹75 lakhs for 7% equity</t>
  </si>
  <si>
    <t>Liquid Water Enhancer</t>
  </si>
  <si>
    <t>₹75 lakhs for 15% Equity</t>
  </si>
  <si>
    <t>Let's Try</t>
  </si>
  <si>
    <t>Healthy Snacks</t>
  </si>
  <si>
    <t>₹45 lakhs for 2% equity</t>
  </si>
  <si>
    <t>₹45 lakhs for 12% Equity</t>
  </si>
  <si>
    <t>Find Your Kicks India</t>
  </si>
  <si>
    <t>Sneaker Resale</t>
  </si>
  <si>
    <t>Aas Vidyalaya</t>
  </si>
  <si>
    <t>EdTech App</t>
  </si>
  <si>
    <t>₹1.5 crore for 3% equity</t>
  </si>
  <si>
    <t>₹1.5 Crore for 15% Equity</t>
  </si>
  <si>
    <t>Premium Surprise-Planning</t>
  </si>
  <si>
    <t>RoadBounce</t>
  </si>
  <si>
    <t>Pothole Detection Software and Data</t>
  </si>
  <si>
    <t>₹80 lakhs for 10% equity</t>
  </si>
  <si>
    <t>₹80 Lakhs for 20% Equity</t>
  </si>
  <si>
    <t>Mommy's Kitchen</t>
  </si>
  <si>
    <t>Thin Crust Pizza</t>
  </si>
  <si>
    <t>₹90 lakhs for 3% equity</t>
  </si>
  <si>
    <t>India Hemp and Co</t>
  </si>
  <si>
    <t>Hemp Food Products</t>
  </si>
  <si>
    <t>Otua</t>
  </si>
  <si>
    <t>Electric Auto Vehicle</t>
  </si>
  <si>
    <t>₹1 lakh for 1% equity and ₹99 lakhs Debt</t>
  </si>
  <si>
    <t>Anthyesti</t>
  </si>
  <si>
    <t>Funeral Service</t>
  </si>
  <si>
    <t>Leather-free Shoes</t>
  </si>
  <si>
    <t>₹15 lakhs for 5% equity</t>
  </si>
  <si>
    <t>WeSTOCK</t>
  </si>
  <si>
    <t>Livestock health monitoring AI</t>
  </si>
  <si>
    <t>₹60 lakhs for 10% equity</t>
  </si>
  <si>
    <t>KetoIndia</t>
  </si>
  <si>
    <t>Customised Keto Diets for various medical issues</t>
  </si>
  <si>
    <t>₹1.5 crore for 1.25% equity</t>
  </si>
  <si>
    <t>Magic lock</t>
  </si>
  <si>
    <t>LPG Cylinder lock</t>
  </si>
  <si>
    <t>₹1.2 crore for 8% Equity</t>
  </si>
  <si>
    <t>Delicacies</t>
  </si>
  <si>
    <t>₹65 lakhs 2% Equity</t>
  </si>
  <si>
    <t>₹40 Lakhs for 3%equity and ₹25 Lakhs Debt</t>
  </si>
  <si>
    <t>Comics &amp; Animation</t>
  </si>
  <si>
    <t>₹35 lakhs 5% Equity</t>
  </si>
  <si>
    <t>IN A CAN</t>
  </si>
  <si>
    <t>Can Cocktails</t>
  </si>
  <si>
    <t>₹50 lakhs 2% Equity</t>
  </si>
  <si>
    <t>₹1 Crore for 10% equity</t>
  </si>
  <si>
    <t>Get a Whey</t>
  </si>
  <si>
    <t>Sugar-Free Icecream</t>
  </si>
  <si>
    <t>₹1 crore 8% Equity</t>
  </si>
  <si>
    <t>₹1 Crore for 15% equity</t>
  </si>
  <si>
    <t>Sid07 Designs</t>
  </si>
  <si>
    <t>Inventions</t>
  </si>
  <si>
    <t>₹47 lakhs 10% Equity</t>
  </si>
  <si>
    <t>₹25 Lakhs for 75% equity &amp; 22 lakhs Debt</t>
  </si>
  <si>
    <t>The Quirky Nari</t>
  </si>
  <si>
    <t>Customised Apparels</t>
  </si>
  <si>
    <t>₹35 lakhs for 24% equity</t>
  </si>
  <si>
    <t>Natural Hair Extensions</t>
  </si>
  <si>
    <t>₹60 lakhs 2% Equity</t>
  </si>
  <si>
    <t>₹60 Lakhs for 4% equity</t>
  </si>
  <si>
    <t>Poo de Cologne</t>
  </si>
  <si>
    <t>Toilet Spray with Essential Oils</t>
  </si>
  <si>
    <t>₹75 lakhs 5% Equity</t>
  </si>
  <si>
    <t>Moonshine Meads</t>
  </si>
  <si>
    <t>Meads</t>
  </si>
  <si>
    <t>₹80 lakhs 0.5% Equity</t>
  </si>
  <si>
    <t>Fresh Fruits</t>
  </si>
  <si>
    <t>Ayurvedic Enriched Food</t>
  </si>
  <si>
    <t>₹1 crore 5% Equity</t>
  </si>
  <si>
    <t>₹50 lakhs for 10% Equity &amp; ₹50 lakhs Debt</t>
  </si>
  <si>
    <t>Streetwear</t>
  </si>
  <si>
    <t>₹1 crore 1% Equity</t>
  </si>
  <si>
    <t>Motorcycle Luggage</t>
  </si>
  <si>
    <t>₹30 lakhs 5% Equity</t>
  </si>
  <si>
    <t>Bags</t>
  </si>
  <si>
    <t>Gifts</t>
  </si>
  <si>
    <t>₹40 lakhs 8% Equity</t>
  </si>
  <si>
    <t>₹50 lakhs for 35% Equity</t>
  </si>
  <si>
    <t>Agricultural Innovations</t>
  </si>
  <si>
    <t>₹30 lakhs 10% Equity</t>
  </si>
  <si>
    <t>₹10 lakhs for 40% Equity &amp; ₹20 lakhs Debt</t>
  </si>
  <si>
    <t>Homemade Foods</t>
  </si>
  <si>
    <t>₹20 lakhs 10% Equity</t>
  </si>
  <si>
    <t>PawsIndia</t>
  </si>
  <si>
    <t>Dog Products</t>
  </si>
  <si>
    <t>₹50 lakhs 4% Equity</t>
  </si>
  <si>
    <t>₹50 lakhs for 15% Equity</t>
  </si>
  <si>
    <t>Sunfox Technologies</t>
  </si>
  <si>
    <t>Portable ECG Device</t>
  </si>
  <si>
    <t>₹1 crore 2% Equity</t>
  </si>
  <si>
    <t>₹1 crore for 6% Equity</t>
  </si>
  <si>
    <t>Alpino</t>
  </si>
  <si>
    <t>Roasted Peanut Products</t>
  </si>
  <si>
    <t>₹1.5 crore 2% Equity</t>
  </si>
  <si>
    <t>Isak Fragrances</t>
  </si>
  <si>
    <t>Perfumes</t>
  </si>
  <si>
    <t>₹50 lakhs 8% Equity</t>
  </si>
  <si>
    <t>₹50 lakhs for 50% Equity</t>
  </si>
  <si>
    <t>Automatic Cradle</t>
  </si>
  <si>
    <t>₹50 lakhs 10% Equity</t>
  </si>
  <si>
    <t>Handicrafts</t>
  </si>
  <si>
    <t>₹65 lakhs 1% Equity</t>
  </si>
  <si>
    <t>₹65 lakhs for 3% Equity</t>
  </si>
  <si>
    <t>Coffee Products</t>
  </si>
  <si>
    <t>Ventilated PPE Kits</t>
  </si>
  <si>
    <t>₹101 2% Equity</t>
  </si>
  <si>
    <t>₹101 for 4% Equity</t>
  </si>
  <si>
    <t>Automation Solutions</t>
  </si>
  <si>
    <t>₹60 lakhs 5% Equity</t>
  </si>
  <si>
    <t>Insurance Solutions</t>
  </si>
  <si>
    <t>₹1 Crore for 4% Equity</t>
  </si>
  <si>
    <t>Organic Milk Products</t>
  </si>
  <si>
    <t>₹75 lakhs 4% Equity</t>
  </si>
  <si>
    <t>₹1 Crore for 15% Equity</t>
  </si>
  <si>
    <t>Kunafa</t>
  </si>
  <si>
    <t>₹90 lakhs 5% Equity</t>
  </si>
  <si>
    <t>Gold Safe Solutions Ind.</t>
  </si>
  <si>
    <t>Anti-Suicidal Fan Rod</t>
  </si>
  <si>
    <t>₹50 lakhs 5% Equity</t>
  </si>
  <si>
    <t>₹50 lakhs for 30% Equity</t>
  </si>
  <si>
    <t>Jackfruit Products</t>
  </si>
  <si>
    <t>₹75 lakhs for 21% Equity</t>
  </si>
  <si>
    <t>Stainless Steel Items</t>
  </si>
  <si>
    <t>₹75 lakhs for 3% Equity</t>
  </si>
  <si>
    <t>PlayBox TV</t>
  </si>
  <si>
    <t>Streaming Platform</t>
  </si>
  <si>
    <t>₹1 Crore for 3.5% Equity</t>
  </si>
  <si>
    <t>Sippline Drinking Shields</t>
  </si>
  <si>
    <t>Portable Glass Attachment</t>
  </si>
  <si>
    <t>All-Kabaddi App</t>
  </si>
  <si>
    <t>₹80 lakhs for 1% Equity</t>
  </si>
  <si>
    <t>₹80 lakhs for 6% Equity</t>
  </si>
  <si>
    <t>Shades of Spring</t>
  </si>
  <si>
    <t>Flowers</t>
  </si>
  <si>
    <t>₹3 crores for 1% equity</t>
  </si>
  <si>
    <t>Scholarship Platform</t>
  </si>
  <si>
    <t>Handmade Reusable Scrap Materials</t>
  </si>
  <si>
    <t>Vegetables Storage</t>
  </si>
  <si>
    <t>₹60 lakhs for 2.5% equity</t>
  </si>
  <si>
    <t>AyuRythm</t>
  </si>
  <si>
    <t>Ayurvedic Wellness App</t>
  </si>
  <si>
    <t>₹75 lakhs for 2% Equity</t>
  </si>
  <si>
    <t>₹75 lakhs for 2.68% Equity</t>
  </si>
  <si>
    <t>Astrix</t>
  </si>
  <si>
    <t>Smart Locks</t>
  </si>
  <si>
    <t>Proposal Solutions</t>
  </si>
  <si>
    <t>₹80 lakhs for 7% Equity</t>
  </si>
  <si>
    <t>Experential Etc</t>
  </si>
  <si>
    <t>Technology layered Advertisement Services</t>
  </si>
  <si>
    <t>₹2 crores for 4% Equity</t>
  </si>
  <si>
    <t>Grow fitter</t>
  </si>
  <si>
    <t>Rewards App</t>
  </si>
  <si>
    <t>₹50 lakhs for 1% Equity</t>
  </si>
  <si>
    <t>₹50 lakhs for 2% Equity</t>
  </si>
  <si>
    <t>Med Tech</t>
  </si>
  <si>
    <t>Portable ophthalmic devices</t>
  </si>
  <si>
    <t>₹35 lakhs for 6% Equity</t>
  </si>
  <si>
    <t>Colour Me Mad</t>
  </si>
  <si>
    <t>Insoles</t>
  </si>
  <si>
    <t>₹40 lakhs for 10% Equity</t>
  </si>
  <si>
    <t>₹40 lakhs for 25% Equity</t>
  </si>
  <si>
    <t>Mavi's</t>
  </si>
  <si>
    <t>Vegan Fermented Food</t>
  </si>
  <si>
    <t>₹40 lakhs for 5% Equity</t>
  </si>
  <si>
    <t>Tweek Labs</t>
  </si>
  <si>
    <t>Sportswear</t>
  </si>
  <si>
    <t>₹40 lakhs for 2% Equity</t>
  </si>
  <si>
    <t>₹60 lakhs for 10% Equity</t>
  </si>
  <si>
    <t>VR</t>
  </si>
  <si>
    <t>₹35 lakhs for 1% Equity</t>
  </si>
  <si>
    <t>₹1 crore for 10% Equity</t>
  </si>
  <si>
    <t>Nomad Food Project</t>
  </si>
  <si>
    <t>Bacon Jams</t>
  </si>
  <si>
    <t>₹40 lakhs for 20% Equity</t>
  </si>
  <si>
    <t>Reversible and convertible clothing</t>
  </si>
  <si>
    <t>₹30 lakhs for 7.5% Equity</t>
  </si>
  <si>
    <t>Plant-Based Protein</t>
  </si>
  <si>
    <t>₹60 lakhs for 2% Equity</t>
  </si>
  <si>
    <t>On2Cook</t>
  </si>
  <si>
    <t>Fastest Cooking Device</t>
  </si>
  <si>
    <t>₹1 crore for 1% Equity</t>
  </si>
  <si>
    <t>Jain Shikanji</t>
  </si>
  <si>
    <t>Lemonade</t>
  </si>
  <si>
    <t>₹40 lakhs for 8% Equity</t>
  </si>
  <si>
    <t>40 lakhs For 30% Equity</t>
  </si>
  <si>
    <t>Washroom Finder</t>
  </si>
  <si>
    <t>₹50 lakhs for 4% Equity</t>
  </si>
  <si>
    <t>Elcare India</t>
  </si>
  <si>
    <t>Carenting for Elders</t>
  </si>
  <si>
    <t>₹1 crore for 2.5% Equity</t>
  </si>
  <si>
    <t>Original Ask</t>
  </si>
  <si>
    <t>Final Deal</t>
  </si>
  <si>
    <t>Company/Brand Name</t>
  </si>
  <si>
    <t>Entrepreneur 1</t>
  </si>
  <si>
    <t>Entrepreneur 2</t>
  </si>
  <si>
    <t>Entrepreneur 3</t>
  </si>
  <si>
    <t>Entrepreneur 4</t>
  </si>
  <si>
    <t>Entrepreneur 5</t>
  </si>
  <si>
    <t>Twitter (Company)</t>
  </si>
  <si>
    <t>LinkedIn (Company)</t>
  </si>
  <si>
    <t>Instagram (Company)</t>
  </si>
  <si>
    <t>Website (Company)</t>
  </si>
  <si>
    <t>Original Ask Equity in %</t>
  </si>
  <si>
    <t>Original Ask Amount in INR</t>
  </si>
  <si>
    <t>Final Deal Equity in %</t>
  </si>
  <si>
    <t>Final Deal Investment in INR</t>
  </si>
  <si>
    <t>Final Deal Debt in INR</t>
  </si>
  <si>
    <t>Deal/No Deal</t>
  </si>
  <si>
    <t>Deal</t>
  </si>
  <si>
    <t>Anupam</t>
  </si>
  <si>
    <t>Ashneer</t>
  </si>
  <si>
    <t>Namita</t>
  </si>
  <si>
    <t>Aman</t>
  </si>
  <si>
    <t>Peyush</t>
  </si>
  <si>
    <t>Vineeta</t>
  </si>
  <si>
    <t>Ghazal</t>
  </si>
  <si>
    <t>N</t>
  </si>
  <si>
    <t>Y</t>
  </si>
  <si>
    <t>No. of Sharks on Board</t>
  </si>
  <si>
    <t xml:space="preserve">No. of Entrepreneurs/Founders </t>
  </si>
  <si>
    <t>Aditi Madan</t>
  </si>
  <si>
    <t>Rohan Singh</t>
  </si>
  <si>
    <t>Naveen Pawar</t>
  </si>
  <si>
    <t>Rutvij Dasadia</t>
  </si>
  <si>
    <t>Riya Khattar</t>
  </si>
  <si>
    <t>Anish</t>
  </si>
  <si>
    <t>Sagar</t>
  </si>
  <si>
    <t>Gurunandan Singh</t>
  </si>
  <si>
    <t>Rajvinder Kaur</t>
  </si>
  <si>
    <t>Rubal Chib</t>
  </si>
  <si>
    <t>Dr. Srishti Batra</t>
  </si>
  <si>
    <t>Siddhant Avrawala</t>
  </si>
  <si>
    <t>Vinay</t>
  </si>
  <si>
    <t>Sidharth</t>
  </si>
  <si>
    <t>Kanika</t>
  </si>
  <si>
    <t>Angad</t>
  </si>
  <si>
    <t>Uma Jha</t>
  </si>
  <si>
    <t>Kalpana Jha</t>
  </si>
  <si>
    <t>Sulay</t>
  </si>
  <si>
    <t>Jayesh Tope</t>
  </si>
  <si>
    <t>Pushkaraj Salunke</t>
  </si>
  <si>
    <t>Pritesh Mahajan</t>
  </si>
  <si>
    <t>Rahul Daga</t>
  </si>
  <si>
    <t>Arpit Kabra</t>
  </si>
  <si>
    <t>Anuja Kabra</t>
  </si>
  <si>
    <t>Ravi Kabra</t>
  </si>
  <si>
    <t>Aditi Gupta</t>
  </si>
  <si>
    <t>Tuhin Paul</t>
  </si>
  <si>
    <t>Deepti Nathala</t>
  </si>
  <si>
    <t>Gaurav Goyal</t>
  </si>
  <si>
    <t>Mohammad Ekbal</t>
  </si>
  <si>
    <t>Saransh Anand</t>
  </si>
  <si>
    <t>Kranti Anand</t>
  </si>
  <si>
    <t>Chahat Pahuja</t>
  </si>
  <si>
    <t>Sanskar Mishra</t>
  </si>
  <si>
    <t>Aishwarya Biswas</t>
  </si>
  <si>
    <t>Suman Chaudhary</t>
  </si>
  <si>
    <t>Vinod Kulhari</t>
  </si>
  <si>
    <t xml:space="preserve"> Krishnan Sunderarajan</t>
  </si>
  <si>
    <t>Dilip</t>
  </si>
  <si>
    <t>Sanskriti</t>
  </si>
  <si>
    <t xml:space="preserve"> Saif</t>
  </si>
  <si>
    <t>Surabhi Shah</t>
  </si>
  <si>
    <t>Chetna Shah</t>
  </si>
  <si>
    <t>Pratik Gadia</t>
  </si>
  <si>
    <t>Shashank Modhia</t>
  </si>
  <si>
    <t>Tanmay Shah</t>
  </si>
  <si>
    <t xml:space="preserve"> Bipin Shah</t>
  </si>
  <si>
    <t xml:space="preserve"> Kalyani Shah</t>
  </si>
  <si>
    <t>Purva Aggarwal</t>
  </si>
  <si>
    <t>Rohit Nandwani</t>
  </si>
  <si>
    <t>Sasi Kanth</t>
  </si>
  <si>
    <t>Sunil Kumar</t>
  </si>
  <si>
    <t>Pawan Kumar</t>
  </si>
  <si>
    <t>Yogesh</t>
  </si>
  <si>
    <t>Ashwini</t>
  </si>
  <si>
    <t>Jessica Madan</t>
  </si>
  <si>
    <t>Akshay Gupta</t>
  </si>
  <si>
    <t>Vaibhav Khanna</t>
  </si>
  <si>
    <t>Devang Singhania</t>
  </si>
  <si>
    <t>Shachi Singhania</t>
  </si>
  <si>
    <t>Nitin Kalra</t>
  </si>
  <si>
    <t>Chitra Gupta</t>
  </si>
  <si>
    <t>Neelam Kalra</t>
  </si>
  <si>
    <t>Geetanjali</t>
  </si>
  <si>
    <t>Harshdeep Singh</t>
  </si>
  <si>
    <t>Simardeep Singh</t>
  </si>
  <si>
    <t>Danish Chawla</t>
  </si>
  <si>
    <t xml:space="preserve"> Vikas Kakwani</t>
  </si>
  <si>
    <t>Leena Kakwani</t>
  </si>
  <si>
    <t>Kaushal Modi</t>
  </si>
  <si>
    <t>Sukriti Agarwal</t>
  </si>
  <si>
    <t>Ranjeet Deshmukh</t>
  </si>
  <si>
    <t>Vikas Kanoi</t>
  </si>
  <si>
    <t>Pratibha Kanoi</t>
  </si>
  <si>
    <t>Visshaal Kanoi</t>
  </si>
  <si>
    <t>Kanav Manchanda</t>
  </si>
  <si>
    <t>Kshitij Bajaj</t>
  </si>
  <si>
    <t>Shruti Reddy</t>
  </si>
  <si>
    <t>Pankaj Khabiya</t>
  </si>
  <si>
    <t>Bharat Ranka</t>
  </si>
  <si>
    <t>Romeo P Jerard</t>
  </si>
  <si>
    <t>Sreeshankar S Nair</t>
  </si>
  <si>
    <t>Sahil Pruthi</t>
  </si>
  <si>
    <t>Tejas Shah</t>
  </si>
  <si>
    <t>Zubin Bhatt</t>
  </si>
  <si>
    <t>Dhananjay Bhatt</t>
  </si>
  <si>
    <t>Muskan Sancheti</t>
  </si>
  <si>
    <t>Raghav Jhawar</t>
  </si>
  <si>
    <t>Sumit Kumar</t>
  </si>
  <si>
    <t>Jimmy Shah</t>
  </si>
  <si>
    <t>and Jash Shah</t>
  </si>
  <si>
    <t>Siddharth Gupta</t>
  </si>
  <si>
    <t>Malvica Saxena</t>
  </si>
  <si>
    <t>Piyush Wadhwani</t>
  </si>
  <si>
    <t>Jitendra Sharma</t>
  </si>
  <si>
    <t>Ashish Tiwar</t>
  </si>
  <si>
    <t>Aditi Talwar Sodhi</t>
  </si>
  <si>
    <t>Dhruv Soni</t>
  </si>
  <si>
    <t>Rahul Shankar Bhardwaj</t>
  </si>
  <si>
    <t>Gulshan Sharma</t>
  </si>
  <si>
    <t>Ridhima Arora</t>
  </si>
  <si>
    <t>Yash Gangwal</t>
  </si>
  <si>
    <t>Tasneen Badri</t>
  </si>
  <si>
    <t>Ismail Badri</t>
  </si>
  <si>
    <t>Oshima Hans</t>
  </si>
  <si>
    <t>Saurabh Tokas</t>
  </si>
  <si>
    <t>Rishika Nayak Shetty</t>
  </si>
  <si>
    <t>Kamlesh Nanasahe Ghumare</t>
  </si>
  <si>
    <t>Alpana Tiwari</t>
  </si>
  <si>
    <t>Viral Tiwari</t>
  </si>
  <si>
    <t>Priyam Singh</t>
  </si>
  <si>
    <t>Saurabh Badola</t>
  </si>
  <si>
    <t>Rajat Jain</t>
  </si>
  <si>
    <t>Nitin Chandola</t>
  </si>
  <si>
    <t>Sabit Rawa</t>
  </si>
  <si>
    <t xml:space="preserve"> Priyam Vohra</t>
  </si>
  <si>
    <t>Umesh Gajera</t>
  </si>
  <si>
    <t>Chetan Kanani</t>
  </si>
  <si>
    <t>Mahatava Sheta</t>
  </si>
  <si>
    <t>Vidushi Vijayvergia</t>
  </si>
  <si>
    <t>Rameshkumar Patel</t>
  </si>
  <si>
    <t>Chandrakanth Bhai Patel</t>
  </si>
  <si>
    <t>Jay Umretiya</t>
  </si>
  <si>
    <t>Vijay Kumar</t>
  </si>
  <si>
    <t>Ranodeep Saha</t>
  </si>
  <si>
    <t>Bhupinder Madaan</t>
  </si>
  <si>
    <t>Nihaal Singh Adarsh</t>
  </si>
  <si>
    <t>Shreyansh</t>
  </si>
  <si>
    <t>Konark</t>
  </si>
  <si>
    <t>Aakarsh</t>
  </si>
  <si>
    <t xml:space="preserve"> Ravi Mathur</t>
  </si>
  <si>
    <t>Deepak Bhuvneshwari Uniyal</t>
  </si>
  <si>
    <t>Shilpa Arora</t>
  </si>
  <si>
    <t>Vishal Chaudhary</t>
  </si>
  <si>
    <t>Malvika Gaekwad</t>
  </si>
  <si>
    <t>Jaywant Patil</t>
  </si>
  <si>
    <t>Zamzeer Ahamed</t>
  </si>
  <si>
    <t>Jameela Ruhi</t>
  </si>
  <si>
    <t>Sairaj Gaurish Dhond</t>
  </si>
  <si>
    <t>Chirag Visaria</t>
  </si>
  <si>
    <t>Sneha Visaria</t>
  </si>
  <si>
    <t>Soham Donde</t>
  </si>
  <si>
    <t>Amir Mulani</t>
  </si>
  <si>
    <t>Rohit Warrier</t>
  </si>
  <si>
    <t>Suhail Chandhok</t>
  </si>
  <si>
    <t>Arvind Sivdas</t>
  </si>
  <si>
    <t>Nidhi Gupta</t>
  </si>
  <si>
    <t>Anuj Bhagat</t>
  </si>
  <si>
    <t>Mayank Pareek</t>
  </si>
  <si>
    <t>Shikha Shah</t>
  </si>
  <si>
    <t>Madhu Shah</t>
  </si>
  <si>
    <t>Nikky Kumar Jha</t>
  </si>
  <si>
    <t>Rashmi Jha</t>
  </si>
  <si>
    <t>Sandeep Acharya</t>
  </si>
  <si>
    <t>Abhilesh Gupta</t>
  </si>
  <si>
    <t>Ramanath Padmanabhan</t>
  </si>
  <si>
    <t>Kowshik Devarajan</t>
  </si>
  <si>
    <t>Aditi Minda</t>
  </si>
  <si>
    <t>Ashwini Gadia</t>
  </si>
  <si>
    <t>Prashant Pandey</t>
  </si>
  <si>
    <t>Karan Bhardwaj</t>
  </si>
  <si>
    <t>Sanmati Pande</t>
  </si>
  <si>
    <t>Harshit Sethy</t>
  </si>
  <si>
    <t>Alisha Nagarsheth</t>
  </si>
  <si>
    <t>Yash Nagarsheth</t>
  </si>
  <si>
    <t>Trishla Surana</t>
  </si>
  <si>
    <t>Rajeev</t>
  </si>
  <si>
    <t>Meenakshi Bhanj</t>
  </si>
  <si>
    <t>Vikram Mittal</t>
  </si>
  <si>
    <t>Anant Sharma</t>
  </si>
  <si>
    <t>Ayush Kushwaha</t>
  </si>
  <si>
    <t>Shwetank Shrey</t>
  </si>
  <si>
    <t>Aman Parnami</t>
  </si>
  <si>
    <t>Pulkit Ahuja</t>
  </si>
  <si>
    <t>Inderjit Singh Makkar</t>
  </si>
  <si>
    <t>Niti Singhal</t>
  </si>
  <si>
    <t>Madhvi Datwani</t>
  </si>
  <si>
    <t>Sanandan Sudhir</t>
  </si>
  <si>
    <t>Anubhav Jain</t>
  </si>
  <si>
    <t>Supreet Kaur Shah</t>
  </si>
  <si>
    <t>Manish Kelshikar</t>
  </si>
  <si>
    <t>Rupali Kelshikar</t>
  </si>
  <si>
    <t>Pankaj Bhai</t>
  </si>
  <si>
    <t>Aashna Mutneja</t>
  </si>
  <si>
    <t>Suresh Mutneja</t>
  </si>
  <si>
    <t>Baldev Jumnani</t>
  </si>
  <si>
    <t>Jayeshree Jumnani</t>
  </si>
  <si>
    <t>Manas Madhu</t>
  </si>
  <si>
    <t>Duvvuru Varshita</t>
  </si>
  <si>
    <t>Vimal Kumar</t>
  </si>
  <si>
    <t>Kartikeya</t>
  </si>
  <si>
    <t>Anant Raj</t>
  </si>
  <si>
    <t>Shivraj Sinh</t>
  </si>
  <si>
    <t>Deepenbhai</t>
  </si>
  <si>
    <t>Bilal Shakil</t>
  </si>
  <si>
    <t>Sayan Tapadar</t>
  </si>
  <si>
    <t>Shamik Guha</t>
  </si>
  <si>
    <t>Anirban Gupta</t>
  </si>
  <si>
    <t>Vasant</t>
  </si>
  <si>
    <t>Nisha</t>
  </si>
  <si>
    <t>Nirmala Murarka</t>
  </si>
  <si>
    <t>Dr. Manoj Murarka</t>
  </si>
  <si>
    <t>Anushree</t>
  </si>
  <si>
    <t>Ananya</t>
  </si>
  <si>
    <t>Vardhaman Gandhi</t>
  </si>
  <si>
    <t>Saisharan Gandhi</t>
  </si>
  <si>
    <t>Arnav Gandhi</t>
  </si>
  <si>
    <t>Rakhi Pai</t>
  </si>
  <si>
    <t>Saurabh Mangrulkar</t>
  </si>
  <si>
    <t>Venkatesh Prasad</t>
  </si>
  <si>
    <t>Entrepreneur 6</t>
  </si>
  <si>
    <t>Anant</t>
  </si>
  <si>
    <t>Udit</t>
  </si>
  <si>
    <t>Bhavya</t>
  </si>
  <si>
    <t>https://bluepinefoods.com/</t>
  </si>
  <si>
    <t>http://twitter.com/intent/tweet?text=Contact%20Us&amp;url=https%3A%2F%2Fbluepinefoods.com%2Fcontact-us%2F</t>
  </si>
  <si>
    <t>http://www.linkedin.com/shareArticle?mini=true&amp;url=https%3A%2F%2Fbluepinefoods.com%2Fcontact-us%2F&amp;title=Contact%20Us</t>
  </si>
  <si>
    <t>https://www.instagram.com/bluepine_foods/</t>
  </si>
  <si>
    <t>Sector</t>
  </si>
  <si>
    <t>https://www.boozmobility.com/</t>
  </si>
  <si>
    <t>https://www.instagram.com/ridebooz/</t>
  </si>
  <si>
    <t>https://in.linkedin.com/company/boozmobility</t>
  </si>
  <si>
    <t>https://twitter.com/ridebooz?lang=en</t>
  </si>
  <si>
    <t>Mobility</t>
  </si>
  <si>
    <t>https://heartupmysleeves.com/</t>
  </si>
  <si>
    <t>https://instagram.com/heartupmysleeves?utm_medium=copy_link</t>
  </si>
  <si>
    <t>https://www.linkedin.com/company/heart-up-my-sleeves1/</t>
  </si>
  <si>
    <t>Clothing</t>
  </si>
  <si>
    <t>https://tagzfoods.com/</t>
  </si>
  <si>
    <t>https://www.instagram.com/Tagzfoods/</t>
  </si>
  <si>
    <t>https://in.linkedin.com/company/tagz-foods</t>
  </si>
  <si>
    <t>https://twitter.com/tagz_foods?lang=en</t>
  </si>
  <si>
    <t>https://thehnh.in/</t>
  </si>
  <si>
    <t>https://instagram.com/hnh.india?igshid=YmMyMTA2M2Y=</t>
  </si>
  <si>
    <t>Education</t>
  </si>
  <si>
    <t>https://www.agritourism.in/</t>
  </si>
  <si>
    <t>https://www.facebook.com/agritourismbaramati/</t>
  </si>
  <si>
    <t>Facebook (Company)</t>
  </si>
  <si>
    <t>Youtube (Company)</t>
  </si>
  <si>
    <t>https://www.qzense.com/</t>
  </si>
  <si>
    <t>https://www.menstrupedia.com/</t>
  </si>
  <si>
    <t>https://twitter.com/QzenseLabs</t>
  </si>
  <si>
    <t>https://www.linkedin.com/company/qzense/</t>
  </si>
  <si>
    <t>Supply Chain</t>
  </si>
  <si>
    <t>https://peeschute.com/</t>
  </si>
  <si>
    <t>https://www.instagram.com/peeschute/?hl=en</t>
  </si>
  <si>
    <t>https://www.facebook.com/PeeschuteIndia/</t>
  </si>
  <si>
    <t>https://www.youtube.com/channel/UCl9UxY2GDTFZADgSw7LvYAg</t>
  </si>
  <si>
    <t>https://www.instagram.com/nocd_energy_drink/?hl=en</t>
  </si>
  <si>
    <t>https://www.jouleshealth.com/</t>
  </si>
  <si>
    <t>https://in.linkedin.com/company/jouleshealth-enterprise-pvt-ltd</t>
  </si>
  <si>
    <t>https://www.twitter.com/jouleshealth</t>
  </si>
  <si>
    <t>https://www.facebook.com/nocarbsdrink/</t>
  </si>
  <si>
    <t>Technology</t>
  </si>
  <si>
    <t>https://mycosiq.com/</t>
  </si>
  <si>
    <t>https://www.instagram.com/mycosiq/?hl=en</t>
  </si>
  <si>
    <t>https://www.facebook.com/mycosiq/</t>
  </si>
  <si>
    <t>https://wwwe.twitter.com/mycosiq</t>
  </si>
  <si>
    <t>https://www.linkedin.com/company/mycosiq/?originalSubdomain=in</t>
  </si>
  <si>
    <t>Health</t>
  </si>
  <si>
    <t>Pandurang Taware</t>
  </si>
  <si>
    <t>https://www.jhajistore.com/</t>
  </si>
  <si>
    <t>https://www.facebook.com/jhajistore</t>
  </si>
  <si>
    <t>https://www.instagram.com/jhajistore/</t>
  </si>
  <si>
    <t>https://twitter.com/jhajistore</t>
  </si>
  <si>
    <t>https://bummer.in/</t>
  </si>
  <si>
    <t>https://www.instagram.com/bummer.in</t>
  </si>
  <si>
    <t>https://in.linkedin.com/company/bummer-india</t>
  </si>
  <si>
    <t>https://in.linkedin.com/company/jhajistore</t>
  </si>
  <si>
    <t>https://www.facebook.com/bummer.in/</t>
  </si>
  <si>
    <t>https://twitter.com/in_bummer?lang=en</t>
  </si>
  <si>
    <t>https://www.revampmoto.in/</t>
  </si>
  <si>
    <t>https://www.instagram.com/revampmoto/?hl=en</t>
  </si>
  <si>
    <t>https://twitter.com/revampmoto?ref_src=twsrc%5Egoogle%7Ctwcamp%5Eserp%7Ctwgr%5Eauthor</t>
  </si>
  <si>
    <t>https://in.linkedin.com/company/revampmoto</t>
  </si>
  <si>
    <t>https://www.facebook.com/RevampMoto/</t>
  </si>
  <si>
    <t>Hungry Head</t>
  </si>
  <si>
    <t>http://www.hungryhead.co.in/</t>
  </si>
  <si>
    <t>https://www.instagram.com/hungryheadind/</t>
  </si>
  <si>
    <t>https://twitter.com/hungryheadind?t=1fSqiSHMMjNong-U26FYhg&amp;s=08</t>
  </si>
  <si>
    <t>https://www.facebook.com/HungryHeadInd/</t>
  </si>
  <si>
    <t>Fitness</t>
  </si>
  <si>
    <t>https://www.shrawaniengineers.com/</t>
  </si>
  <si>
    <t>https://skippi.in/</t>
  </si>
  <si>
    <t>https://www.instagram.com/skippiicepops/?hl=en</t>
  </si>
  <si>
    <t>https://twitter.com/skippiicepops?ref_src=twsrc%5Egoogle%7Ctwcamp%5Eserp%7Ctwgr%5Eauthor</t>
  </si>
  <si>
    <t>https://www.facebook.com/skippiicepops/</t>
  </si>
  <si>
    <t>https://in.linkedin.com/company/skippiicepops</t>
  </si>
  <si>
    <t>https://www.youtube.com/user/menstrupedia/videos</t>
  </si>
  <si>
    <t>https://www.instagram.com/menstrupedia/</t>
  </si>
  <si>
    <t>https://www.facebook.com/Menstrupedia</t>
  </si>
  <si>
    <t>https://twitter.com/menstrupedia</t>
  </si>
  <si>
    <t>https://in.linkedin.com/company/menstrupedia</t>
  </si>
  <si>
    <t>https://hecoll.com/</t>
  </si>
  <si>
    <t>https://www.linkedin.com/company/hecoll/?originalSubdomain=in</t>
  </si>
  <si>
    <t>https://www.instagram.com/hecoll_tech/?hl=en</t>
  </si>
  <si>
    <t>https://twitter.com/hecoll_tech</t>
  </si>
  <si>
    <t>Fabric</t>
  </si>
  <si>
    <t>https://raisingsuperstars.com/</t>
  </si>
  <si>
    <t>https://lakheerdeli.com/</t>
  </si>
  <si>
    <t>https://www.facebook.com/raisingsuperstars.in</t>
  </si>
  <si>
    <t>https://www.instagram.com/raising.superstars/</t>
  </si>
  <si>
    <t>https://www.youtube.com/@raisingsuperstars</t>
  </si>
  <si>
    <t>https://twitter.com/theprodigybaby?lang=en</t>
  </si>
  <si>
    <t>https://www.linkedin.com/company/raising-superstars</t>
  </si>
  <si>
    <t>https://mytorchit.com/</t>
  </si>
  <si>
    <t>https://www.facebook.com/torchitt/</t>
  </si>
  <si>
    <t>https://twitter.com/TorchitLtd/</t>
  </si>
  <si>
    <t>https://www.linkedin.com/company/torchit/</t>
  </si>
  <si>
    <t>https://www.instagram.com/mytorchit/</t>
  </si>
  <si>
    <t>https://www.youtube.com/channel/UCpaU9HSj7cTaSDPIP05JFtg/</t>
  </si>
  <si>
    <t>https://www.instagram.com/lakheerdeli/?hl=en</t>
  </si>
  <si>
    <t>https://www.facebook.com/lakheerdeli/</t>
  </si>
  <si>
    <t>https://twitter.com/lakheerdeli?lang=en</t>
  </si>
  <si>
    <t>https://in.linkedin.com/company/lkd-la-kheer-deli</t>
  </si>
  <si>
    <t>https://www.beyondsnack.in/</t>
  </si>
  <si>
    <t>https://www.instagram.com/beyondsnacks/</t>
  </si>
  <si>
    <t>https://www.facebook.com/beyondsnack</t>
  </si>
  <si>
    <t>https://in.linkedin.com/company/beyondsnack</t>
  </si>
  <si>
    <t>https://twitter.com/beyondsnack</t>
  </si>
  <si>
    <t>Sharks on Board</t>
  </si>
  <si>
    <t>Entrepreneurs/Founders</t>
  </si>
  <si>
    <t>https://vivalyf.in/</t>
  </si>
  <si>
    <t>https://www.facebook.com/vivalyf</t>
  </si>
  <si>
    <t>https://www.instagram.com/vivalyf.in/</t>
  </si>
  <si>
    <t>https://www.linkedin.com/company/vivalyf</t>
  </si>
  <si>
    <t>https://twitter.com/vivalyf</t>
  </si>
  <si>
    <t>https://www.motionautomotive.in/</t>
  </si>
  <si>
    <t>https://www.instagram.com/motion_automotive_/</t>
  </si>
  <si>
    <t>https://www.youtube.com/@motionautomotive9004</t>
  </si>
  <si>
    <t>https://www.linkedin.com/company/signatureofelectric/</t>
  </si>
  <si>
    <t>Automotive</t>
  </si>
  <si>
    <t>Food and Beverages</t>
  </si>
  <si>
    <t>Founders Relation</t>
  </si>
  <si>
    <t>Original Ask Valuation in INR Crores</t>
  </si>
  <si>
    <t>Final Deal Valuation in INR Crores</t>
  </si>
  <si>
    <t>Sectors</t>
  </si>
  <si>
    <t>No. of Sectors</t>
  </si>
  <si>
    <t>Deals that happened</t>
  </si>
  <si>
    <t>No. of Deals</t>
  </si>
  <si>
    <t>Founders per Company</t>
  </si>
  <si>
    <t>No. of Founders per Company</t>
  </si>
  <si>
    <t>Sharks on Board per Deal</t>
  </si>
  <si>
    <t>No. of Sharks on Board per Deal</t>
  </si>
  <si>
    <t>Sharks</t>
  </si>
  <si>
    <t>No. of deals made by a Shark</t>
  </si>
  <si>
    <t>Founders Relationship</t>
  </si>
  <si>
    <t>Number of FR</t>
  </si>
  <si>
    <t>Original Ask Amount in INR Lakhs</t>
  </si>
  <si>
    <t>Final Deal Amount in INR Lakhs</t>
  </si>
  <si>
    <t>Retail</t>
  </si>
  <si>
    <t>1 founder</t>
  </si>
  <si>
    <t>0 (No Deal)</t>
  </si>
  <si>
    <t>Family</t>
  </si>
  <si>
    <t>2 co-founders</t>
  </si>
  <si>
    <t>1 Shark</t>
  </si>
  <si>
    <t>Friends</t>
  </si>
  <si>
    <t>Wellness</t>
  </si>
  <si>
    <t>3 co-founders</t>
  </si>
  <si>
    <t>2 Sharks</t>
  </si>
  <si>
    <t>Solo</t>
  </si>
  <si>
    <t>4 co-founders</t>
  </si>
  <si>
    <t>3 Sharks</t>
  </si>
  <si>
    <t>Couple</t>
  </si>
  <si>
    <t>Electronics</t>
  </si>
  <si>
    <t>5 co-founders</t>
  </si>
  <si>
    <t>4 Sharks</t>
  </si>
  <si>
    <t>Friends &amp; Family</t>
  </si>
  <si>
    <t>Automobile</t>
  </si>
  <si>
    <t>6 co-founders</t>
  </si>
  <si>
    <t>5 Sharks</t>
  </si>
  <si>
    <t>Other</t>
  </si>
  <si>
    <t>6 Sharks</t>
  </si>
  <si>
    <t>Apparel</t>
  </si>
  <si>
    <t>Leisure</t>
  </si>
  <si>
    <t>Civic and Social Organizations</t>
  </si>
  <si>
    <t>App</t>
  </si>
  <si>
    <t>7 Sharks</t>
  </si>
  <si>
    <t>Final Deal Debt Interest in %</t>
  </si>
  <si>
    <t>Aman Contri (Invest)</t>
  </si>
  <si>
    <t>Aman Contri (Debt)</t>
  </si>
  <si>
    <t>Anupam Contri (Invest)</t>
  </si>
  <si>
    <t>Anupam Contri (Debt)</t>
  </si>
  <si>
    <t>Namita Contri (Invest)</t>
  </si>
  <si>
    <t>Namita Contri (Debt)</t>
  </si>
  <si>
    <t>Peyush Contri (Invest)</t>
  </si>
  <si>
    <t>Peyush Contri (Debt)</t>
  </si>
  <si>
    <t>Vineeta Contri (Invest)</t>
  </si>
  <si>
    <t>Vineeta Contri (Debt)</t>
  </si>
  <si>
    <t>Ashneer Contri (Invest)</t>
  </si>
  <si>
    <t>Ashneer Contri (Debt)</t>
  </si>
  <si>
    <t>Ghazal Contri (Invest)</t>
  </si>
  <si>
    <t>Ghazal Contri (Debt)</t>
  </si>
  <si>
    <t>Total</t>
  </si>
  <si>
    <t>Deals I + D</t>
  </si>
  <si>
    <t>Total (I + D)</t>
  </si>
  <si>
    <t>Inv Amt %</t>
  </si>
  <si>
    <t>Debt Amt %</t>
  </si>
  <si>
    <t>Debt Deals %</t>
  </si>
  <si>
    <t>Total in Cr</t>
  </si>
  <si>
    <t>Total (I+D) in Cr</t>
  </si>
  <si>
    <t>Total All Sharks (I+D)</t>
  </si>
  <si>
    <t>Total All Sharks (I)</t>
  </si>
  <si>
    <t>Total All Sharks (D)</t>
  </si>
  <si>
    <t>Aman Equity</t>
  </si>
  <si>
    <t>Anupam Equity</t>
  </si>
  <si>
    <t>Namita Equity</t>
  </si>
  <si>
    <t>Peyush Equity</t>
  </si>
  <si>
    <t>Vineeta Equity</t>
  </si>
  <si>
    <t>Ashneer Equity</t>
  </si>
  <si>
    <t>Ghazal Equity</t>
  </si>
  <si>
    <t>Aman Partners</t>
  </si>
  <si>
    <t>Anupam Partners</t>
  </si>
  <si>
    <t>Namita Partners</t>
  </si>
  <si>
    <t>Peyush Partners</t>
  </si>
  <si>
    <t>Vineeta Partners</t>
  </si>
  <si>
    <t>Ashneer Partners</t>
  </si>
  <si>
    <t>Ghazal Partners</t>
  </si>
  <si>
    <t>1 S</t>
  </si>
  <si>
    <t>2 S</t>
  </si>
  <si>
    <t>3 S</t>
  </si>
  <si>
    <t>4 S</t>
  </si>
  <si>
    <t>5 S</t>
  </si>
  <si>
    <t>Aman - Anupam</t>
  </si>
  <si>
    <t>Aman - Namita</t>
  </si>
  <si>
    <t>Aman - Peyush</t>
  </si>
  <si>
    <t>Aman - Vineeta</t>
  </si>
  <si>
    <t>Anupam - Namita</t>
  </si>
  <si>
    <t>Anupam - Peyush</t>
  </si>
  <si>
    <t>Anupam - Vineeta</t>
  </si>
  <si>
    <t>Namita - Peyush</t>
  </si>
  <si>
    <t>Namita - Vineeta</t>
  </si>
  <si>
    <t>Peyush - Vineeta</t>
  </si>
  <si>
    <t>Aman - Ashneer</t>
  </si>
  <si>
    <t>Aman - Ghazal</t>
  </si>
  <si>
    <t>Anupam - Ashneer</t>
  </si>
  <si>
    <t>Anupam - Ghazal</t>
  </si>
  <si>
    <t>Ashneer - Ghazal</t>
  </si>
  <si>
    <t>Ashneer - Namita</t>
  </si>
  <si>
    <t>Ashneer - Peyush</t>
  </si>
  <si>
    <t>Ashneer - Vineeta</t>
  </si>
  <si>
    <t>Ghazal - Namita</t>
  </si>
  <si>
    <t>Ghazal - Peyush</t>
  </si>
  <si>
    <t>Ghazal - Vineeta</t>
  </si>
  <si>
    <t>Ashneer, Namita 11</t>
  </si>
  <si>
    <t>Ghazal 0</t>
  </si>
  <si>
    <t>Peyush 12</t>
  </si>
  <si>
    <t>Ghazal 3</t>
  </si>
  <si>
    <t>Aman 11</t>
  </si>
  <si>
    <t>Ghazal 1</t>
  </si>
  <si>
    <t>Vineeta 5</t>
  </si>
  <si>
    <t>Aman 0</t>
  </si>
  <si>
    <t>Ghazal 4</t>
  </si>
  <si>
    <t>Anupam 12</t>
  </si>
  <si>
    <t>Vineeta 3</t>
  </si>
  <si>
    <t>Anupam, Ashneer 6</t>
  </si>
  <si>
    <t>Peyush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</si>
</sst>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A3A3A"/>
      <name val="Open Sans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0" xfId="0" applyFont="1"/>
    <xf numFmtId="0" fontId="3" fillId="0" borderId="0" xfId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channel/UCl9UxY2GDTFZADgSw7LvYAg" TargetMode="External"/><Relationship Id="rId21" Type="http://schemas.openxmlformats.org/officeDocument/2006/relationships/hyperlink" Target="https://twitter.com/QzenseLabs" TargetMode="External"/><Relationship Id="rId42" Type="http://schemas.openxmlformats.org/officeDocument/2006/relationships/hyperlink" Target="https://www.instagram.com/bummer.in" TargetMode="External"/><Relationship Id="rId47" Type="http://schemas.openxmlformats.org/officeDocument/2006/relationships/hyperlink" Target="https://www.revampmoto.in/" TargetMode="External"/><Relationship Id="rId63" Type="http://schemas.openxmlformats.org/officeDocument/2006/relationships/hyperlink" Target="https://www.youtube.com/user/menstrupedia/videos" TargetMode="External"/><Relationship Id="rId68" Type="http://schemas.openxmlformats.org/officeDocument/2006/relationships/hyperlink" Target="https://hecoll.com/" TargetMode="External"/><Relationship Id="rId84" Type="http://schemas.openxmlformats.org/officeDocument/2006/relationships/hyperlink" Target="https://www.instagram.com/lakheerdeli/?hl=en" TargetMode="External"/><Relationship Id="rId89" Type="http://schemas.openxmlformats.org/officeDocument/2006/relationships/hyperlink" Target="https://www.beyondsnack.in/" TargetMode="External"/><Relationship Id="rId7" Type="http://schemas.openxmlformats.org/officeDocument/2006/relationships/hyperlink" Target="https://in.linkedin.com/company/boozmobility" TargetMode="External"/><Relationship Id="rId71" Type="http://schemas.openxmlformats.org/officeDocument/2006/relationships/hyperlink" Target="https://twitter.com/hecoll_tech" TargetMode="External"/><Relationship Id="rId92" Type="http://schemas.openxmlformats.org/officeDocument/2006/relationships/hyperlink" Target="https://in.linkedin.com/company/beyondsnack" TargetMode="External"/><Relationship Id="rId2" Type="http://schemas.openxmlformats.org/officeDocument/2006/relationships/hyperlink" Target="http://twitter.com/intent/tweet?text=Contact%20Us&amp;url=https%3A%2F%2Fbluepinefoods.com%2Fcontact-us%2F" TargetMode="External"/><Relationship Id="rId16" Type="http://schemas.openxmlformats.org/officeDocument/2006/relationships/hyperlink" Target="https://thehnh.in/" TargetMode="External"/><Relationship Id="rId29" Type="http://schemas.openxmlformats.org/officeDocument/2006/relationships/hyperlink" Target="https://in.linkedin.com/company/jouleshealth-enterprise-pvt-ltd" TargetMode="External"/><Relationship Id="rId11" Type="http://schemas.openxmlformats.org/officeDocument/2006/relationships/hyperlink" Target="https://www.linkedin.com/company/heart-up-my-sleeves1/" TargetMode="External"/><Relationship Id="rId24" Type="http://schemas.openxmlformats.org/officeDocument/2006/relationships/hyperlink" Target="https://www.instagram.com/peeschute/?hl=en" TargetMode="External"/><Relationship Id="rId32" Type="http://schemas.openxmlformats.org/officeDocument/2006/relationships/hyperlink" Target="https://mycosiq.com/" TargetMode="External"/><Relationship Id="rId37" Type="http://schemas.openxmlformats.org/officeDocument/2006/relationships/hyperlink" Target="https://www.jhajistore.com/" TargetMode="External"/><Relationship Id="rId40" Type="http://schemas.openxmlformats.org/officeDocument/2006/relationships/hyperlink" Target="https://twitter.com/jhajistore" TargetMode="External"/><Relationship Id="rId45" Type="http://schemas.openxmlformats.org/officeDocument/2006/relationships/hyperlink" Target="https://in.linkedin.com/company/jhajistore" TargetMode="External"/><Relationship Id="rId53" Type="http://schemas.openxmlformats.org/officeDocument/2006/relationships/hyperlink" Target="https://www.instagram.com/hungryheadind/" TargetMode="External"/><Relationship Id="rId58" Type="http://schemas.openxmlformats.org/officeDocument/2006/relationships/hyperlink" Target="https://www.instagram.com/skippiicepops/?hl=en" TargetMode="External"/><Relationship Id="rId66" Type="http://schemas.openxmlformats.org/officeDocument/2006/relationships/hyperlink" Target="https://twitter.com/menstrupedia" TargetMode="External"/><Relationship Id="rId74" Type="http://schemas.openxmlformats.org/officeDocument/2006/relationships/hyperlink" Target="https://www.instagram.com/raising.superstars/" TargetMode="External"/><Relationship Id="rId79" Type="http://schemas.openxmlformats.org/officeDocument/2006/relationships/hyperlink" Target="https://www.facebook.com/torchitt/" TargetMode="External"/><Relationship Id="rId87" Type="http://schemas.openxmlformats.org/officeDocument/2006/relationships/hyperlink" Target="https://twitter.com/lakheerdeli?lang=en" TargetMode="External"/><Relationship Id="rId102" Type="http://schemas.openxmlformats.org/officeDocument/2006/relationships/hyperlink" Target="https://www.linkedin.com/company/signatureofelectric/" TargetMode="External"/><Relationship Id="rId5" Type="http://schemas.openxmlformats.org/officeDocument/2006/relationships/hyperlink" Target="https://www.instagram.com/ridebooz/" TargetMode="External"/><Relationship Id="rId61" Type="http://schemas.openxmlformats.org/officeDocument/2006/relationships/hyperlink" Target="https://in.linkedin.com/company/skippiicepops" TargetMode="External"/><Relationship Id="rId82" Type="http://schemas.openxmlformats.org/officeDocument/2006/relationships/hyperlink" Target="https://www.instagram.com/mytorchit/" TargetMode="External"/><Relationship Id="rId90" Type="http://schemas.openxmlformats.org/officeDocument/2006/relationships/hyperlink" Target="https://www.instagram.com/beyondsnacks/" TargetMode="External"/><Relationship Id="rId95" Type="http://schemas.openxmlformats.org/officeDocument/2006/relationships/hyperlink" Target="https://www.facebook.com/vivalyf" TargetMode="External"/><Relationship Id="rId19" Type="http://schemas.openxmlformats.org/officeDocument/2006/relationships/hyperlink" Target="https://www.facebook.com/agritourismbaramati/" TargetMode="External"/><Relationship Id="rId14" Type="http://schemas.openxmlformats.org/officeDocument/2006/relationships/hyperlink" Target="https://in.linkedin.com/company/tagz-foods" TargetMode="External"/><Relationship Id="rId22" Type="http://schemas.openxmlformats.org/officeDocument/2006/relationships/hyperlink" Target="https://www.linkedin.com/company/qzense/" TargetMode="External"/><Relationship Id="rId27" Type="http://schemas.openxmlformats.org/officeDocument/2006/relationships/hyperlink" Target="https://www.instagram.com/nocd_energy_drink/?hl=en" TargetMode="External"/><Relationship Id="rId30" Type="http://schemas.openxmlformats.org/officeDocument/2006/relationships/hyperlink" Target="https://www.twitter.com/jouleshealth" TargetMode="External"/><Relationship Id="rId35" Type="http://schemas.openxmlformats.org/officeDocument/2006/relationships/hyperlink" Target="https://wwwe.twitter.com/mycosiq" TargetMode="External"/><Relationship Id="rId43" Type="http://schemas.openxmlformats.org/officeDocument/2006/relationships/hyperlink" Target="https://twitter.com/in_bummer?lang=en" TargetMode="External"/><Relationship Id="rId48" Type="http://schemas.openxmlformats.org/officeDocument/2006/relationships/hyperlink" Target="https://www.instagram.com/revampmoto/?hl=en" TargetMode="External"/><Relationship Id="rId56" Type="http://schemas.openxmlformats.org/officeDocument/2006/relationships/hyperlink" Target="https://www.shrawaniengineers.com/" TargetMode="External"/><Relationship Id="rId64" Type="http://schemas.openxmlformats.org/officeDocument/2006/relationships/hyperlink" Target="https://www.instagram.com/menstrupedia/" TargetMode="External"/><Relationship Id="rId69" Type="http://schemas.openxmlformats.org/officeDocument/2006/relationships/hyperlink" Target="https://www.linkedin.com/company/hecoll/?originalSubdomain=in" TargetMode="External"/><Relationship Id="rId77" Type="http://schemas.openxmlformats.org/officeDocument/2006/relationships/hyperlink" Target="https://www.linkedin.com/company/raising-superstars" TargetMode="External"/><Relationship Id="rId100" Type="http://schemas.openxmlformats.org/officeDocument/2006/relationships/hyperlink" Target="https://www.instagram.com/motion_automotive_/" TargetMode="External"/><Relationship Id="rId8" Type="http://schemas.openxmlformats.org/officeDocument/2006/relationships/hyperlink" Target="https://twitter.com/ridebooz?lang=en" TargetMode="External"/><Relationship Id="rId51" Type="http://schemas.openxmlformats.org/officeDocument/2006/relationships/hyperlink" Target="https://www.facebook.com/RevampMoto/" TargetMode="External"/><Relationship Id="rId72" Type="http://schemas.openxmlformats.org/officeDocument/2006/relationships/hyperlink" Target="https://raisingsuperstars.com/" TargetMode="External"/><Relationship Id="rId80" Type="http://schemas.openxmlformats.org/officeDocument/2006/relationships/hyperlink" Target="https://twitter.com/TorchitLtd/" TargetMode="External"/><Relationship Id="rId85" Type="http://schemas.openxmlformats.org/officeDocument/2006/relationships/hyperlink" Target="https://lakheerdeli.com/" TargetMode="External"/><Relationship Id="rId93" Type="http://schemas.openxmlformats.org/officeDocument/2006/relationships/hyperlink" Target="https://twitter.com/beyondsnack" TargetMode="External"/><Relationship Id="rId98" Type="http://schemas.openxmlformats.org/officeDocument/2006/relationships/hyperlink" Target="https://twitter.com/vivalyf" TargetMode="External"/><Relationship Id="rId3" Type="http://schemas.openxmlformats.org/officeDocument/2006/relationships/hyperlink" Target="http://www.linkedin.com/shareArticle?mini=true&amp;url=https%3A%2F%2Fbluepinefoods.com%2Fcontact-us%2F&amp;title=Contact%20Us" TargetMode="External"/><Relationship Id="rId12" Type="http://schemas.openxmlformats.org/officeDocument/2006/relationships/hyperlink" Target="https://tagzfoods.com/" TargetMode="External"/><Relationship Id="rId17" Type="http://schemas.openxmlformats.org/officeDocument/2006/relationships/hyperlink" Target="https://instagram.com/hnh.india?igshid=YmMyMTA2M2Y=" TargetMode="External"/><Relationship Id="rId25" Type="http://schemas.openxmlformats.org/officeDocument/2006/relationships/hyperlink" Target="https://www.facebook.com/PeeschuteIndia/" TargetMode="External"/><Relationship Id="rId33" Type="http://schemas.openxmlformats.org/officeDocument/2006/relationships/hyperlink" Target="https://www.instagram.com/mycosiq/?hl=en" TargetMode="External"/><Relationship Id="rId38" Type="http://schemas.openxmlformats.org/officeDocument/2006/relationships/hyperlink" Target="https://www.facebook.com/jhajistore" TargetMode="External"/><Relationship Id="rId46" Type="http://schemas.openxmlformats.org/officeDocument/2006/relationships/hyperlink" Target="https://www.facebook.com/bummer.in/" TargetMode="External"/><Relationship Id="rId59" Type="http://schemas.openxmlformats.org/officeDocument/2006/relationships/hyperlink" Target="https://www.facebook.com/skippiicepops/" TargetMode="External"/><Relationship Id="rId67" Type="http://schemas.openxmlformats.org/officeDocument/2006/relationships/hyperlink" Target="https://in.linkedin.com/company/menstrupedia" TargetMode="External"/><Relationship Id="rId103" Type="http://schemas.openxmlformats.org/officeDocument/2006/relationships/printerSettings" Target="../printerSettings/printerSettings1.bin"/><Relationship Id="rId20" Type="http://schemas.openxmlformats.org/officeDocument/2006/relationships/hyperlink" Target="https://www.qzense.com/" TargetMode="External"/><Relationship Id="rId41" Type="http://schemas.openxmlformats.org/officeDocument/2006/relationships/hyperlink" Target="https://bummer.in/" TargetMode="External"/><Relationship Id="rId54" Type="http://schemas.openxmlformats.org/officeDocument/2006/relationships/hyperlink" Target="https://twitter.com/hungryheadind?t=1fSqiSHMMjNong-U26FYhg&amp;s=08" TargetMode="External"/><Relationship Id="rId62" Type="http://schemas.openxmlformats.org/officeDocument/2006/relationships/hyperlink" Target="https://www.menstrupedia.com/" TargetMode="External"/><Relationship Id="rId70" Type="http://schemas.openxmlformats.org/officeDocument/2006/relationships/hyperlink" Target="https://www.instagram.com/hecoll_tech/?hl=en" TargetMode="External"/><Relationship Id="rId75" Type="http://schemas.openxmlformats.org/officeDocument/2006/relationships/hyperlink" Target="https://www.youtube.com/@raisingsuperstars" TargetMode="External"/><Relationship Id="rId83" Type="http://schemas.openxmlformats.org/officeDocument/2006/relationships/hyperlink" Target="https://www.youtube.com/channel/UCpaU9HSj7cTaSDPIP05JFtg/" TargetMode="External"/><Relationship Id="rId88" Type="http://schemas.openxmlformats.org/officeDocument/2006/relationships/hyperlink" Target="https://in.linkedin.com/company/lkd-la-kheer-deli" TargetMode="External"/><Relationship Id="rId91" Type="http://schemas.openxmlformats.org/officeDocument/2006/relationships/hyperlink" Target="https://www.facebook.com/beyondsnack" TargetMode="External"/><Relationship Id="rId96" Type="http://schemas.openxmlformats.org/officeDocument/2006/relationships/hyperlink" Target="https://www.instagram.com/vivalyf.in/" TargetMode="External"/><Relationship Id="rId1" Type="http://schemas.openxmlformats.org/officeDocument/2006/relationships/hyperlink" Target="https://bluepinefoods.com/" TargetMode="External"/><Relationship Id="rId6" Type="http://schemas.openxmlformats.org/officeDocument/2006/relationships/hyperlink" Target="https://www.boozmobility.com/" TargetMode="External"/><Relationship Id="rId15" Type="http://schemas.openxmlformats.org/officeDocument/2006/relationships/hyperlink" Target="https://twitter.com/tagz_foods?lang=en" TargetMode="External"/><Relationship Id="rId23" Type="http://schemas.openxmlformats.org/officeDocument/2006/relationships/hyperlink" Target="https://peeschute.com/" TargetMode="External"/><Relationship Id="rId28" Type="http://schemas.openxmlformats.org/officeDocument/2006/relationships/hyperlink" Target="https://www.jouleshealth.com/" TargetMode="External"/><Relationship Id="rId36" Type="http://schemas.openxmlformats.org/officeDocument/2006/relationships/hyperlink" Target="https://www.linkedin.com/company/mycosiq/?originalSubdomain=in" TargetMode="External"/><Relationship Id="rId49" Type="http://schemas.openxmlformats.org/officeDocument/2006/relationships/hyperlink" Target="https://twitter.com/revampmoto?ref_src=twsrc%5Egoogle%7Ctwcamp%5Eserp%7Ctwgr%5Eauthor" TargetMode="External"/><Relationship Id="rId57" Type="http://schemas.openxmlformats.org/officeDocument/2006/relationships/hyperlink" Target="https://skippi.in/" TargetMode="External"/><Relationship Id="rId10" Type="http://schemas.openxmlformats.org/officeDocument/2006/relationships/hyperlink" Target="https://instagram.com/heartupmysleeves?utm_medium=copy_link" TargetMode="External"/><Relationship Id="rId31" Type="http://schemas.openxmlformats.org/officeDocument/2006/relationships/hyperlink" Target="https://www.facebook.com/nocarbsdrink/" TargetMode="External"/><Relationship Id="rId44" Type="http://schemas.openxmlformats.org/officeDocument/2006/relationships/hyperlink" Target="https://in.linkedin.com/company/bummer-india" TargetMode="External"/><Relationship Id="rId52" Type="http://schemas.openxmlformats.org/officeDocument/2006/relationships/hyperlink" Target="http://www.hungryhead.co.in/" TargetMode="External"/><Relationship Id="rId60" Type="http://schemas.openxmlformats.org/officeDocument/2006/relationships/hyperlink" Target="https://twitter.com/skippiicepops?ref_src=twsrc%5Egoogle%7Ctwcamp%5Eserp%7Ctwgr%5Eauthor" TargetMode="External"/><Relationship Id="rId65" Type="http://schemas.openxmlformats.org/officeDocument/2006/relationships/hyperlink" Target="https://www.facebook.com/Menstrupedia" TargetMode="External"/><Relationship Id="rId73" Type="http://schemas.openxmlformats.org/officeDocument/2006/relationships/hyperlink" Target="https://www.facebook.com/raisingsuperstars.in" TargetMode="External"/><Relationship Id="rId78" Type="http://schemas.openxmlformats.org/officeDocument/2006/relationships/hyperlink" Target="https://mytorchit.com/" TargetMode="External"/><Relationship Id="rId81" Type="http://schemas.openxmlformats.org/officeDocument/2006/relationships/hyperlink" Target="https://www.linkedin.com/company/torchit/" TargetMode="External"/><Relationship Id="rId86" Type="http://schemas.openxmlformats.org/officeDocument/2006/relationships/hyperlink" Target="https://www.facebook.com/lakheerdeli/" TargetMode="External"/><Relationship Id="rId94" Type="http://schemas.openxmlformats.org/officeDocument/2006/relationships/hyperlink" Target="https://vivalyf.in/" TargetMode="External"/><Relationship Id="rId99" Type="http://schemas.openxmlformats.org/officeDocument/2006/relationships/hyperlink" Target="https://www.motionautomotive.in/" TargetMode="External"/><Relationship Id="rId101" Type="http://schemas.openxmlformats.org/officeDocument/2006/relationships/hyperlink" Target="https://www.youtube.com/@motionautomotive9004" TargetMode="External"/><Relationship Id="rId4" Type="http://schemas.openxmlformats.org/officeDocument/2006/relationships/hyperlink" Target="https://www.instagram.com/bluepine_foods/" TargetMode="External"/><Relationship Id="rId9" Type="http://schemas.openxmlformats.org/officeDocument/2006/relationships/hyperlink" Target="https://heartupmysleeves.com/" TargetMode="External"/><Relationship Id="rId13" Type="http://schemas.openxmlformats.org/officeDocument/2006/relationships/hyperlink" Target="https://www.instagram.com/Tagzfoods/" TargetMode="External"/><Relationship Id="rId18" Type="http://schemas.openxmlformats.org/officeDocument/2006/relationships/hyperlink" Target="https://www.agritourism.in/" TargetMode="External"/><Relationship Id="rId39" Type="http://schemas.openxmlformats.org/officeDocument/2006/relationships/hyperlink" Target="https://www.instagram.com/jhajistore/" TargetMode="External"/><Relationship Id="rId34" Type="http://schemas.openxmlformats.org/officeDocument/2006/relationships/hyperlink" Target="https://www.facebook.com/mycosiq/" TargetMode="External"/><Relationship Id="rId50" Type="http://schemas.openxmlformats.org/officeDocument/2006/relationships/hyperlink" Target="https://in.linkedin.com/company/revampmoto" TargetMode="External"/><Relationship Id="rId55" Type="http://schemas.openxmlformats.org/officeDocument/2006/relationships/hyperlink" Target="https://www.facebook.com/HungryHeadInd/" TargetMode="External"/><Relationship Id="rId76" Type="http://schemas.openxmlformats.org/officeDocument/2006/relationships/hyperlink" Target="https://twitter.com/theprodigybaby?lang=en" TargetMode="External"/><Relationship Id="rId97" Type="http://schemas.openxmlformats.org/officeDocument/2006/relationships/hyperlink" Target="https://www.linkedin.com/company/vivaly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J136"/>
  <sheetViews>
    <sheetView tabSelected="1" topLeftCell="BH105" workbookViewId="0">
      <selection activeCell="DO121" sqref="DO121"/>
    </sheetView>
  </sheetViews>
  <sheetFormatPr defaultRowHeight="14.4" x14ac:dyDescent="0.3"/>
  <cols>
    <col min="2" max="2" width="38.21875" customWidth="1"/>
    <col min="3" max="3" width="41.33203125" customWidth="1"/>
    <col min="4" max="4" width="29.88671875" customWidth="1"/>
    <col min="5" max="5" width="25.77734375" customWidth="1"/>
    <col min="6" max="6" width="20.88671875" customWidth="1"/>
    <col min="7" max="7" width="36.21875" customWidth="1"/>
    <col min="8" max="8" width="26.77734375" customWidth="1"/>
    <col min="9" max="9" width="25.88671875" customWidth="1"/>
    <col min="10" max="10" width="25.109375" customWidth="1"/>
    <col min="11" max="11" width="30.109375" customWidth="1"/>
    <col min="12" max="12" width="13" customWidth="1"/>
    <col min="13" max="13" width="11.5546875" customWidth="1"/>
    <col min="14" max="19" width="9.109375" customWidth="1"/>
    <col min="20" max="20" width="21.77734375" customWidth="1"/>
    <col min="21" max="21" width="29.44140625" customWidth="1"/>
    <col min="22" max="22" width="38.21875" customWidth="1"/>
    <col min="23" max="23" width="25.33203125" customWidth="1"/>
    <col min="24" max="24" width="25.109375" customWidth="1"/>
    <col min="25" max="25" width="22.5546875" customWidth="1"/>
    <col min="26" max="26" width="15.109375" customWidth="1"/>
    <col min="27" max="27" width="14.5546875" customWidth="1"/>
    <col min="28" max="28" width="19.6640625" customWidth="1"/>
    <col min="29" max="29" width="21.44140625" customWidth="1"/>
    <col min="30" max="30" width="42.109375" customWidth="1"/>
    <col min="31" max="31" width="20" customWidth="1"/>
    <col min="32" max="32" width="58.44140625" customWidth="1"/>
    <col min="33" max="33" width="24.77734375" customWidth="1"/>
    <col min="34" max="34" width="24.88671875" customWidth="1"/>
    <col min="35" max="35" width="35.109375" customWidth="1"/>
    <col min="36" max="36" width="24.44140625" customWidth="1"/>
    <col min="37" max="37" width="58.21875" customWidth="1"/>
    <col min="38" max="38" width="35.5546875" customWidth="1"/>
    <col min="39" max="39" width="31" customWidth="1"/>
    <col min="42" max="42" width="32.44140625" customWidth="1"/>
    <col min="43" max="43" width="21" customWidth="1"/>
    <col min="45" max="45" width="18.77734375" customWidth="1"/>
    <col min="46" max="46" width="14.6640625" customWidth="1"/>
    <col min="48" max="48" width="24" customWidth="1"/>
    <col min="49" max="49" width="29.109375" customWidth="1"/>
    <col min="51" max="51" width="26.5546875" customWidth="1"/>
    <col min="52" max="52" width="31.109375" customWidth="1"/>
    <col min="54" max="54" width="23.77734375" customWidth="1"/>
    <col min="55" max="55" width="35.5546875" customWidth="1"/>
    <col min="57" max="57" width="28.77734375" customWidth="1"/>
    <col min="58" max="58" width="23.109375" customWidth="1"/>
    <col min="60" max="60" width="30.33203125" customWidth="1"/>
    <col min="61" max="61" width="29" customWidth="1"/>
    <col min="63" max="63" width="22" customWidth="1"/>
    <col min="64" max="64" width="23.21875" customWidth="1"/>
    <col min="65" max="65" width="20.109375" customWidth="1"/>
    <col min="66" max="66" width="22.33203125" customWidth="1"/>
    <col min="67" max="67" width="19.88671875" customWidth="1"/>
    <col min="68" max="68" width="21.88671875" customWidth="1"/>
    <col min="69" max="69" width="20.33203125" customWidth="1"/>
    <col min="70" max="70" width="21.109375" customWidth="1"/>
    <col min="71" max="71" width="19.21875" customWidth="1"/>
    <col min="72" max="72" width="21.44140625" customWidth="1"/>
    <col min="73" max="73" width="20.88671875" customWidth="1"/>
    <col min="74" max="74" width="19.6640625" customWidth="1"/>
    <col min="75" max="75" width="20" customWidth="1"/>
    <col min="76" max="76" width="20.21875" customWidth="1"/>
    <col min="77" max="77" width="19.88671875" customWidth="1"/>
    <col min="99" max="99" width="19.6640625" customWidth="1"/>
    <col min="100" max="100" width="19" customWidth="1"/>
    <col min="101" max="101" width="19.33203125" customWidth="1"/>
    <col min="102" max="102" width="19.6640625" customWidth="1"/>
    <col min="103" max="103" width="19.77734375" customWidth="1"/>
    <col min="104" max="104" width="15.88671875" customWidth="1"/>
    <col min="105" max="105" width="14.88671875" customWidth="1"/>
    <col min="109" max="109" width="18.44140625" customWidth="1"/>
    <col min="110" max="110" width="18.21875" customWidth="1"/>
    <col min="111" max="111" width="17.21875" customWidth="1"/>
    <col min="112" max="112" width="19.109375" customWidth="1"/>
    <col min="113" max="113" width="17.109375" customWidth="1"/>
    <col min="114" max="114" width="17.21875" customWidth="1"/>
    <col min="115" max="115" width="15.88671875" customWidth="1"/>
    <col min="120" max="120" width="19.109375" customWidth="1"/>
    <col min="121" max="121" width="16.5546875" customWidth="1"/>
    <col min="122" max="122" width="18.5546875" customWidth="1"/>
    <col min="123" max="123" width="18.77734375" customWidth="1"/>
    <col min="124" max="124" width="15.109375" customWidth="1"/>
    <col min="125" max="125" width="14.88671875" customWidth="1"/>
    <col min="126" max="126" width="16.6640625" customWidth="1"/>
    <col min="127" max="127" width="15.77734375" customWidth="1"/>
    <col min="128" max="128" width="19.33203125" customWidth="1"/>
    <col min="129" max="129" width="15.88671875" customWidth="1"/>
    <col min="130" max="130" width="16.6640625" customWidth="1"/>
    <col min="131" max="131" width="16.109375" customWidth="1"/>
    <col min="132" max="132" width="16.44140625" customWidth="1"/>
    <col min="133" max="133" width="16.21875" customWidth="1"/>
    <col min="134" max="134" width="16" customWidth="1"/>
    <col min="135" max="135" width="14.21875" customWidth="1"/>
    <col min="136" max="136" width="14.6640625" customWidth="1"/>
    <col min="137" max="137" width="14.88671875" customWidth="1"/>
    <col min="138" max="138" width="15.21875" customWidth="1"/>
    <col min="139" max="139" width="16.44140625" customWidth="1"/>
    <col min="140" max="140" width="15.44140625" customWidth="1"/>
  </cols>
  <sheetData>
    <row r="1" spans="1:140" x14ac:dyDescent="0.3">
      <c r="A1" s="1" t="s">
        <v>1</v>
      </c>
      <c r="B1" s="1" t="s">
        <v>379</v>
      </c>
      <c r="C1" s="1" t="s">
        <v>0</v>
      </c>
      <c r="D1" s="1" t="s">
        <v>377</v>
      </c>
      <c r="E1" s="1" t="s">
        <v>390</v>
      </c>
      <c r="F1" s="1" t="s">
        <v>389</v>
      </c>
      <c r="G1" s="1" t="s">
        <v>378</v>
      </c>
      <c r="H1" s="1" t="s">
        <v>392</v>
      </c>
      <c r="I1" s="1" t="s">
        <v>391</v>
      </c>
      <c r="J1" s="1" t="s">
        <v>393</v>
      </c>
      <c r="K1" s="1" t="s">
        <v>786</v>
      </c>
      <c r="L1" s="1" t="s">
        <v>394</v>
      </c>
      <c r="M1" s="1" t="s">
        <v>396</v>
      </c>
      <c r="N1" s="1" t="s">
        <v>397</v>
      </c>
      <c r="O1" s="1" t="s">
        <v>398</v>
      </c>
      <c r="P1" s="1" t="s">
        <v>399</v>
      </c>
      <c r="Q1" s="1" t="s">
        <v>400</v>
      </c>
      <c r="R1" s="1" t="s">
        <v>401</v>
      </c>
      <c r="S1" s="1" t="s">
        <v>402</v>
      </c>
      <c r="T1" s="1" t="s">
        <v>405</v>
      </c>
      <c r="U1" s="1" t="s">
        <v>406</v>
      </c>
      <c r="V1" s="1" t="s">
        <v>741</v>
      </c>
      <c r="W1" s="1" t="s">
        <v>380</v>
      </c>
      <c r="X1" s="1" t="s">
        <v>381</v>
      </c>
      <c r="Y1" s="1" t="s">
        <v>382</v>
      </c>
      <c r="Z1" s="1" t="s">
        <v>383</v>
      </c>
      <c r="AA1" s="1" t="s">
        <v>384</v>
      </c>
      <c r="AB1" s="1" t="s">
        <v>618</v>
      </c>
      <c r="AC1" s="1" t="s">
        <v>626</v>
      </c>
      <c r="AD1" s="1" t="s">
        <v>385</v>
      </c>
      <c r="AE1" s="1" t="s">
        <v>386</v>
      </c>
      <c r="AF1" s="1" t="s">
        <v>387</v>
      </c>
      <c r="AG1" s="1" t="s">
        <v>645</v>
      </c>
      <c r="AH1" s="1" t="s">
        <v>646</v>
      </c>
      <c r="AI1" s="1" t="s">
        <v>388</v>
      </c>
      <c r="AJ1" s="1" t="s">
        <v>728</v>
      </c>
      <c r="AK1" s="1" t="s">
        <v>729</v>
      </c>
      <c r="AL1" s="1" t="s">
        <v>742</v>
      </c>
      <c r="AM1" s="1" t="s">
        <v>743</v>
      </c>
      <c r="AP1" s="1" t="s">
        <v>744</v>
      </c>
      <c r="AQ1" s="1" t="s">
        <v>745</v>
      </c>
      <c r="AS1" s="1" t="s">
        <v>746</v>
      </c>
      <c r="AT1" s="1" t="s">
        <v>747</v>
      </c>
      <c r="AV1" s="1" t="s">
        <v>748</v>
      </c>
      <c r="AW1" s="1" t="s">
        <v>749</v>
      </c>
      <c r="AY1" s="1" t="s">
        <v>750</v>
      </c>
      <c r="AZ1" s="1" t="s">
        <v>751</v>
      </c>
      <c r="BB1" s="1" t="s">
        <v>752</v>
      </c>
      <c r="BC1" s="1" t="s">
        <v>753</v>
      </c>
      <c r="BE1" s="1" t="s">
        <v>754</v>
      </c>
      <c r="BF1" s="1" t="s">
        <v>755</v>
      </c>
      <c r="BH1" s="1" t="s">
        <v>756</v>
      </c>
      <c r="BI1" s="1" t="s">
        <v>757</v>
      </c>
      <c r="BL1" s="1" t="s">
        <v>787</v>
      </c>
      <c r="BM1" s="1" t="s">
        <v>788</v>
      </c>
      <c r="BN1" s="1" t="s">
        <v>789</v>
      </c>
      <c r="BO1" s="1" t="s">
        <v>790</v>
      </c>
      <c r="BP1" s="1" t="s">
        <v>797</v>
      </c>
      <c r="BQ1" s="1" t="s">
        <v>798</v>
      </c>
      <c r="BR1" s="1" t="s">
        <v>799</v>
      </c>
      <c r="BS1" s="1" t="s">
        <v>800</v>
      </c>
      <c r="BT1" s="1" t="s">
        <v>791</v>
      </c>
      <c r="BU1" s="1" t="s">
        <v>792</v>
      </c>
      <c r="BV1" s="1" t="s">
        <v>793</v>
      </c>
      <c r="BW1" s="1" t="s">
        <v>794</v>
      </c>
      <c r="BX1" s="1" t="s">
        <v>795</v>
      </c>
      <c r="BY1" s="1" t="s">
        <v>796</v>
      </c>
      <c r="CC1" s="1" t="s">
        <v>787</v>
      </c>
      <c r="CD1" s="1" t="s">
        <v>788</v>
      </c>
      <c r="CE1" s="1" t="s">
        <v>789</v>
      </c>
      <c r="CF1" s="1" t="s">
        <v>790</v>
      </c>
      <c r="CG1" s="1" t="s">
        <v>797</v>
      </c>
      <c r="CH1" s="1" t="s">
        <v>798</v>
      </c>
      <c r="CI1" s="1" t="s">
        <v>799</v>
      </c>
      <c r="CJ1" s="1" t="s">
        <v>800</v>
      </c>
      <c r="CK1" s="1" t="s">
        <v>791</v>
      </c>
      <c r="CL1" s="1" t="s">
        <v>792</v>
      </c>
      <c r="CM1" s="1" t="s">
        <v>793</v>
      </c>
      <c r="CN1" s="1" t="s">
        <v>794</v>
      </c>
      <c r="CO1" s="1" t="s">
        <v>795</v>
      </c>
      <c r="CP1" s="1" t="s">
        <v>796</v>
      </c>
      <c r="CU1" s="1" t="s">
        <v>812</v>
      </c>
      <c r="CV1" s="1" t="s">
        <v>813</v>
      </c>
      <c r="CW1" s="1" t="s">
        <v>817</v>
      </c>
      <c r="CX1" s="1" t="s">
        <v>818</v>
      </c>
      <c r="CY1" s="1" t="s">
        <v>814</v>
      </c>
      <c r="CZ1" s="1" t="s">
        <v>815</v>
      </c>
      <c r="DA1" s="1" t="s">
        <v>816</v>
      </c>
      <c r="DE1" s="1" t="s">
        <v>819</v>
      </c>
      <c r="DF1" s="1" t="s">
        <v>820</v>
      </c>
      <c r="DG1" s="1" t="s">
        <v>824</v>
      </c>
      <c r="DH1" s="1" t="s">
        <v>825</v>
      </c>
      <c r="DI1" s="1" t="s">
        <v>821</v>
      </c>
      <c r="DJ1" s="1" t="s">
        <v>822</v>
      </c>
      <c r="DK1" s="1" t="s">
        <v>823</v>
      </c>
      <c r="DP1" s="1" t="s">
        <v>831</v>
      </c>
      <c r="DQ1" s="1" t="s">
        <v>841</v>
      </c>
      <c r="DR1" s="1" t="s">
        <v>842</v>
      </c>
      <c r="DS1" s="1" t="s">
        <v>832</v>
      </c>
      <c r="DT1" s="1" t="s">
        <v>833</v>
      </c>
      <c r="DU1" s="1" t="s">
        <v>834</v>
      </c>
      <c r="DV1" s="1" t="s">
        <v>843</v>
      </c>
      <c r="DW1" s="1" t="s">
        <v>844</v>
      </c>
      <c r="DX1" s="1" t="s">
        <v>835</v>
      </c>
      <c r="DY1" s="1" t="s">
        <v>836</v>
      </c>
      <c r="DZ1" s="1" t="s">
        <v>837</v>
      </c>
      <c r="EA1" s="1" t="s">
        <v>845</v>
      </c>
      <c r="EB1" s="1" t="s">
        <v>846</v>
      </c>
      <c r="EC1" s="1" t="s">
        <v>847</v>
      </c>
      <c r="ED1" s="1" t="s">
        <v>848</v>
      </c>
      <c r="EE1" s="1" t="s">
        <v>849</v>
      </c>
      <c r="EF1" s="1" t="s">
        <v>850</v>
      </c>
      <c r="EG1" s="1" t="s">
        <v>851</v>
      </c>
      <c r="EH1" s="1" t="s">
        <v>838</v>
      </c>
      <c r="EI1" s="1" t="s">
        <v>839</v>
      </c>
      <c r="EJ1" s="1" t="s">
        <v>840</v>
      </c>
    </row>
    <row r="2" spans="1:140" x14ac:dyDescent="0.3">
      <c r="A2">
        <v>1</v>
      </c>
      <c r="B2" s="2" t="s">
        <v>53</v>
      </c>
      <c r="C2" s="2" t="s">
        <v>54</v>
      </c>
      <c r="D2" s="2" t="s">
        <v>55</v>
      </c>
      <c r="E2">
        <v>5000000</v>
      </c>
      <c r="F2">
        <v>5</v>
      </c>
      <c r="G2" s="2" t="s">
        <v>56</v>
      </c>
      <c r="H2">
        <v>7500000</v>
      </c>
      <c r="I2">
        <v>16</v>
      </c>
      <c r="J2">
        <v>0</v>
      </c>
      <c r="K2">
        <v>0</v>
      </c>
      <c r="L2" t="s">
        <v>395</v>
      </c>
      <c r="M2" t="s">
        <v>403</v>
      </c>
      <c r="N2" t="s">
        <v>404</v>
      </c>
      <c r="O2" t="s">
        <v>403</v>
      </c>
      <c r="P2" t="s">
        <v>404</v>
      </c>
      <c r="Q2" t="s">
        <v>403</v>
      </c>
      <c r="R2" t="s">
        <v>404</v>
      </c>
      <c r="S2" t="s">
        <v>403</v>
      </c>
      <c r="T2">
        <f>SUM(COUNTIF(M2:S2, "Y"))</f>
        <v>3</v>
      </c>
      <c r="U2">
        <f>COUNTIF(W2:AB2, "*")</f>
        <v>3</v>
      </c>
      <c r="V2" s="2"/>
      <c r="W2" t="s">
        <v>407</v>
      </c>
      <c r="X2" t="s">
        <v>408</v>
      </c>
      <c r="Y2" t="s">
        <v>409</v>
      </c>
      <c r="AC2" t="s">
        <v>740</v>
      </c>
      <c r="AD2" s="4" t="s">
        <v>623</v>
      </c>
      <c r="AE2" s="4" t="s">
        <v>624</v>
      </c>
      <c r="AF2" s="4" t="s">
        <v>625</v>
      </c>
      <c r="AI2" s="4" t="s">
        <v>622</v>
      </c>
      <c r="AK2" t="str">
        <f>CONCATENATE(W2, ", ", X2,", ",Y2,", ",Z2,", ",AA2,",  ",AB2)</f>
        <v xml:space="preserve">Aditi Madan, Rohan Singh, Naveen Pawar, , ,  </v>
      </c>
      <c r="AL2">
        <f xml:space="preserve"> (( E2/F2 ) * 100) / 10000000</f>
        <v>10</v>
      </c>
      <c r="AM2">
        <f>IFERROR(((H2/I2)*100)/10000000, 0)</f>
        <v>4.6875</v>
      </c>
      <c r="AP2" t="s">
        <v>758</v>
      </c>
      <c r="AQ2">
        <f>COUNTIF(AC:AC,AP2)</f>
        <v>0</v>
      </c>
      <c r="AS2" t="s">
        <v>395</v>
      </c>
      <c r="AT2">
        <f>COUNTIF(L:L,AS2)</f>
        <v>65</v>
      </c>
      <c r="AV2" t="s">
        <v>759</v>
      </c>
      <c r="AW2">
        <f>COUNTIF(U:U,"1")</f>
        <v>37</v>
      </c>
      <c r="AY2" t="s">
        <v>760</v>
      </c>
      <c r="AZ2">
        <f>COUNTIF(T:T,"0")</f>
        <v>52</v>
      </c>
      <c r="BB2" t="s">
        <v>396</v>
      </c>
      <c r="BC2">
        <f>COUNTIF(M:M,"Y")</f>
        <v>24</v>
      </c>
      <c r="BE2" t="s">
        <v>761</v>
      </c>
      <c r="BF2">
        <f>COUNTIF(V:V,BE2)</f>
        <v>0</v>
      </c>
      <c r="BH2">
        <f>E2/100000</f>
        <v>50</v>
      </c>
      <c r="BI2">
        <f>H2/100000</f>
        <v>75</v>
      </c>
      <c r="BL2">
        <f>IF(P2="Y",H2/T2,0)</f>
        <v>2500000</v>
      </c>
      <c r="BM2">
        <f>IF(P2="Y",J2/T2,0)</f>
        <v>0</v>
      </c>
      <c r="BN2">
        <f>IF(M2="Y",H2/T2,0)</f>
        <v>0</v>
      </c>
      <c r="BO2">
        <f>IF(M2="Y",J2/T2,0)</f>
        <v>0</v>
      </c>
      <c r="BP2">
        <f>IF(N2="Y",H2/T2,0)</f>
        <v>2500000</v>
      </c>
      <c r="BQ2">
        <f>IF(N2="Y",J2/T2,0)</f>
        <v>0</v>
      </c>
      <c r="BR2">
        <f>IF(S2="Y",H2/T2,0)</f>
        <v>0</v>
      </c>
      <c r="BS2">
        <f>IF(S2="Y",J2/T2,0)</f>
        <v>0</v>
      </c>
      <c r="BT2">
        <f>IF(O2="Y",H2/T2,0)</f>
        <v>0</v>
      </c>
      <c r="BU2">
        <f>IF(O2="Y",J2/T2,0)</f>
        <v>0</v>
      </c>
      <c r="BV2">
        <f>IF(Q2="Y",H2/T2,0)</f>
        <v>0</v>
      </c>
      <c r="BW2">
        <f>IF(Q2="Y",J2/T2,0)</f>
        <v>0</v>
      </c>
      <c r="BX2">
        <f>IF(R2="Y",H2/T2,0)</f>
        <v>2500000</v>
      </c>
      <c r="BY2">
        <f>IF(R2="Y",J2/T2,0)</f>
        <v>0</v>
      </c>
      <c r="CC2">
        <v>2500000</v>
      </c>
      <c r="CD2">
        <v>0</v>
      </c>
      <c r="CE2">
        <v>0</v>
      </c>
      <c r="CF2">
        <v>0</v>
      </c>
      <c r="CG2">
        <v>2500000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2500000</v>
      </c>
      <c r="CP2">
        <v>0</v>
      </c>
      <c r="CU2">
        <f>IF(P2="Y",I2/T2,0)</f>
        <v>5.333333333333333</v>
      </c>
      <c r="CV2">
        <f>IF(M2="Y",I2/T2,0)</f>
        <v>0</v>
      </c>
      <c r="CW2">
        <f>IF(N2="Y",I2/T2,0)</f>
        <v>5.333333333333333</v>
      </c>
      <c r="CX2">
        <f>IF(S2="Y",I2/T2,0)</f>
        <v>0</v>
      </c>
      <c r="CY2">
        <f>IF(O2="Y",I2/T2,0)</f>
        <v>0</v>
      </c>
      <c r="CZ2">
        <f>IF(Q2="Y",I2/T2,0)</f>
        <v>0</v>
      </c>
      <c r="DA2">
        <f>IF(R2="Y",I2/T2,0)</f>
        <v>5.333333333333333</v>
      </c>
      <c r="DE2">
        <f>IF(P2="Y",IF(T2=1,0,IF(T2=2,1,IF(T2=3,2,IF(T2=4,3,IF(T2=5,4,IF(T2=6,5,"No Deal")))))),"No Deal")</f>
        <v>2</v>
      </c>
      <c r="DF2" t="str">
        <f>IF(M2="Y",IF(T2=1,0,IF(T2=2,1,IF(T2=3,2,IF(T2=4,3,IF(T2=5,4,IF(T2=6,5,"No Deal")))))),"No Deal")</f>
        <v>No Deal</v>
      </c>
      <c r="DG2">
        <f>IF(N2="Y",IF(T2=1,0,IF(T2=2,1,IF(T2=3,2,IF(T2=4,3,IF(T2=5,4,IF(T2=6,5,"No Deal")))))),"No Deal")</f>
        <v>2</v>
      </c>
      <c r="DH2" t="str">
        <f>IF(S2="Y",IF(T2=1,0,IF(T2=2,1,IF(T2=3,2,IF(T2=4,3,IF(T2=5,4,IF(T2=6,5,"No Deal")))))),"No Deal")</f>
        <v>No Deal</v>
      </c>
      <c r="DI2" t="str">
        <f>IF(O2="Y",IF(T2=1,0,IF(T2=2,1,IF(T2=3,2,IF(T2=4,3,IF(T2=5,4,IF(T2=6,5,"No Deal")))))),"No Deal")</f>
        <v>No Deal</v>
      </c>
      <c r="DJ2" t="str">
        <f>IF(Q2="Y",IF(T2=1,0,IF(T2=2,1,IF(T2=3,2,IF(T2=4,3,IF(T2=5,4,IF(T2=6,5,"No Deal")))))),"No Deal")</f>
        <v>No Deal</v>
      </c>
      <c r="DK2">
        <f>IF(R2="Y",IF(T2=1,0,IF(T2=2,1,IF(T2=3,2,IF(T2=4,3,IF(T2=5,4,IF(T2=6,5,"No Deal")))))),"No Deal")</f>
        <v>2</v>
      </c>
      <c r="DP2" t="str">
        <f>IF(AND(P2="Y",M2="Y"),"Y","N")</f>
        <v>N</v>
      </c>
      <c r="DQ2" t="str">
        <f>IF(AND(P2="Y",N2="Y"),"Y","N")</f>
        <v>Y</v>
      </c>
      <c r="DR2" t="str">
        <f>IF(AND(P2="Y",S2="Y"),"Y","N")</f>
        <v>N</v>
      </c>
      <c r="DS2" t="str">
        <f>IF(AND(P2="Y",O2="Y"),"Y","N")</f>
        <v>N</v>
      </c>
      <c r="DT2" t="str">
        <f>IF(AND(P2="Y",Q2="Y"),"Y","N")</f>
        <v>N</v>
      </c>
      <c r="DU2" t="str">
        <f>IF(AND(P2="Y",R2="Y"),"Y","N")</f>
        <v>Y</v>
      </c>
      <c r="DV2" t="str">
        <f>IF(AND(M2="Y",N2="Y"),"Y","N")</f>
        <v>N</v>
      </c>
      <c r="DW2" t="str">
        <f>IF(AND(M2="Y",S2="Y"),"Y","N")</f>
        <v>N</v>
      </c>
      <c r="DX2" t="str">
        <f>IF(AND(M2="Y",O2="Y"),"Y","N")</f>
        <v>N</v>
      </c>
      <c r="DY2" t="str">
        <f>IF(AND(M2="Y",Q2="Y"),"Y","N")</f>
        <v>N</v>
      </c>
      <c r="DZ2" t="str">
        <f>IF(AND(M2="Y",R2="Y"),"Y","N")</f>
        <v>N</v>
      </c>
      <c r="EA2" t="str">
        <f>IF(AND(N2="Y",S2="Y"),"Y","N")</f>
        <v>N</v>
      </c>
      <c r="EB2" t="str">
        <f>IF(AND(N2="Y",O2="Y"),"Y","N")</f>
        <v>N</v>
      </c>
      <c r="EC2" t="str">
        <f>IF(AND(N2="Y",Q2="Y"),"Y","N")</f>
        <v>N</v>
      </c>
      <c r="ED2" t="str">
        <f>IF(AND(N2="Y",R2="Y"),"Y","N")</f>
        <v>Y</v>
      </c>
      <c r="EE2" t="str">
        <f>IF(AND(S2="Y",O2="Y"),"Y","N")</f>
        <v>N</v>
      </c>
      <c r="EF2" t="str">
        <f>IF(AND(S2="Y",Q2="Y"),"Y","N")</f>
        <v>N</v>
      </c>
      <c r="EG2" t="str">
        <f>IF(AND(S2="Y",R2="Y"),"Y","N")</f>
        <v>N</v>
      </c>
      <c r="EH2" t="str">
        <f>IF(AND(O2="Y",Q2="Y"),"Y","N")</f>
        <v>N</v>
      </c>
      <c r="EI2" t="str">
        <f>IF(AND(O2="Y",R2="Y"),"Y","N")</f>
        <v>N</v>
      </c>
      <c r="EJ2" t="str">
        <f>IF(AND(Q2="Y",R2="Y"),"Y","N")</f>
        <v>N</v>
      </c>
    </row>
    <row r="3" spans="1:140" x14ac:dyDescent="0.3">
      <c r="A3">
        <v>2</v>
      </c>
      <c r="B3" s="2" t="s">
        <v>57</v>
      </c>
      <c r="C3" s="2" t="s">
        <v>58</v>
      </c>
      <c r="D3" s="2" t="s">
        <v>59</v>
      </c>
      <c r="E3">
        <v>4000000</v>
      </c>
      <c r="F3">
        <v>15</v>
      </c>
      <c r="G3" s="2" t="s">
        <v>60</v>
      </c>
      <c r="H3">
        <v>4000000</v>
      </c>
      <c r="I3">
        <v>50</v>
      </c>
      <c r="J3">
        <v>0</v>
      </c>
      <c r="K3">
        <v>0</v>
      </c>
      <c r="L3" t="s">
        <v>395</v>
      </c>
      <c r="M3" t="s">
        <v>403</v>
      </c>
      <c r="N3" t="s">
        <v>404</v>
      </c>
      <c r="O3" t="s">
        <v>403</v>
      </c>
      <c r="P3" t="s">
        <v>403</v>
      </c>
      <c r="Q3" t="s">
        <v>403</v>
      </c>
      <c r="R3" t="s">
        <v>404</v>
      </c>
      <c r="S3" t="s">
        <v>403</v>
      </c>
      <c r="T3">
        <f t="shared" ref="T3:T66" si="0">SUM(COUNTIF(M3:S3, "Y"))</f>
        <v>2</v>
      </c>
      <c r="U3">
        <f t="shared" ref="U3:U66" si="1">COUNTIF(W3:AB3, "*")</f>
        <v>1</v>
      </c>
      <c r="V3" s="2"/>
      <c r="W3" t="s">
        <v>410</v>
      </c>
      <c r="AC3" t="s">
        <v>631</v>
      </c>
      <c r="AD3" s="4" t="s">
        <v>630</v>
      </c>
      <c r="AE3" s="4" t="s">
        <v>629</v>
      </c>
      <c r="AF3" s="4" t="s">
        <v>628</v>
      </c>
      <c r="AI3" s="4" t="s">
        <v>627</v>
      </c>
      <c r="AK3" t="str">
        <f t="shared" ref="AK3:AK66" si="2">CONCATENATE(W3, ", ", X3,", ",Y3,", ",Z3,", ",AA3,",  ",AB3)</f>
        <v xml:space="preserve">Rutvij Dasadia, , , , ,  </v>
      </c>
      <c r="AL3">
        <f t="shared" ref="AL3:AL66" si="3" xml:space="preserve"> (( E3/F3 ) * 100) / 10000000</f>
        <v>2.666666666666667</v>
      </c>
      <c r="AM3">
        <f t="shared" ref="AM3:AM66" si="4">IFERROR(((H3/I3)*100)/10000000, 0)</f>
        <v>0.8</v>
      </c>
      <c r="AP3" t="s">
        <v>740</v>
      </c>
      <c r="AQ3">
        <f t="shared" ref="AQ3:AQ13" si="5">COUNTIF(AC:AC,AP3)</f>
        <v>8</v>
      </c>
      <c r="AS3" t="s">
        <v>70</v>
      </c>
      <c r="AT3">
        <f>COUNTIF(L:L,AS3)</f>
        <v>52</v>
      </c>
      <c r="AV3" t="s">
        <v>762</v>
      </c>
      <c r="AW3">
        <f>COUNTIF(U:U,"2")</f>
        <v>44</v>
      </c>
      <c r="AY3" t="s">
        <v>763</v>
      </c>
      <c r="AZ3">
        <f>COUNTIF(T:T,"1")</f>
        <v>22</v>
      </c>
      <c r="BB3" t="s">
        <v>397</v>
      </c>
      <c r="BC3">
        <f>COUNTIF(N:N,"Y")</f>
        <v>21</v>
      </c>
      <c r="BE3" t="s">
        <v>764</v>
      </c>
      <c r="BF3">
        <f t="shared" ref="BF3:BF6" si="6">COUNTIF(V:V,BE3)</f>
        <v>0</v>
      </c>
      <c r="BH3">
        <f t="shared" ref="BH3:BH66" si="7">E3/100000</f>
        <v>40</v>
      </c>
      <c r="BI3">
        <f t="shared" ref="BI3:BI66" si="8">H3/100000</f>
        <v>40</v>
      </c>
      <c r="BL3">
        <f t="shared" ref="BL3:BL66" si="9">IF(P3="Y",H3/T3,0)</f>
        <v>0</v>
      </c>
      <c r="BM3">
        <f t="shared" ref="BM3:BM66" si="10">IF(P3="Y",J3/T3,0)</f>
        <v>0</v>
      </c>
      <c r="BN3">
        <f t="shared" ref="BN3:BN66" si="11">IF(M3="Y",H3/T3,0)</f>
        <v>0</v>
      </c>
      <c r="BO3">
        <f t="shared" ref="BO3:BO66" si="12">IF(M3="Y",J3/T3,0)</f>
        <v>0</v>
      </c>
      <c r="BP3">
        <f t="shared" ref="BP3:BP66" si="13">IF(N3="Y",H3/T3,0)</f>
        <v>2000000</v>
      </c>
      <c r="BQ3">
        <f t="shared" ref="BQ3:BQ66" si="14">IF(N3="Y",J3/T3,0)</f>
        <v>0</v>
      </c>
      <c r="BR3">
        <f t="shared" ref="BR3:BR66" si="15">IF(S3="Y",H3/T3,0)</f>
        <v>0</v>
      </c>
      <c r="BS3">
        <f t="shared" ref="BS3:BS66" si="16">IF(S3="Y",J3/T3,0)</f>
        <v>0</v>
      </c>
      <c r="BT3">
        <f t="shared" ref="BT3:BT66" si="17">IF(O3="Y",H3/T3,0)</f>
        <v>0</v>
      </c>
      <c r="BU3">
        <f t="shared" ref="BU3:BU66" si="18">IF(O3="Y",J3/T3,0)</f>
        <v>0</v>
      </c>
      <c r="BV3">
        <f t="shared" ref="BV3:BV66" si="19">IF(Q3="Y",H3/T3,0)</f>
        <v>0</v>
      </c>
      <c r="BW3">
        <f t="shared" ref="BW3:BW66" si="20">IF(Q3="Y",J3/T3,0)</f>
        <v>0</v>
      </c>
      <c r="BX3">
        <f t="shared" ref="BX3:BX66" si="21">IF(R3="Y",H3/T3,0)</f>
        <v>2000000</v>
      </c>
      <c r="BY3">
        <f t="shared" ref="BY3:BY66" si="22">IF(R3="Y",J3/T3,0)</f>
        <v>0</v>
      </c>
      <c r="CC3">
        <v>0</v>
      </c>
      <c r="CD3">
        <v>0</v>
      </c>
      <c r="CE3">
        <v>0</v>
      </c>
      <c r="CF3">
        <v>0</v>
      </c>
      <c r="CG3">
        <v>2000000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2000000</v>
      </c>
      <c r="CP3">
        <v>0</v>
      </c>
      <c r="CU3">
        <f t="shared" ref="CU3:CU66" si="23">IF(P3="Y",I3/T3,0)</f>
        <v>0</v>
      </c>
      <c r="CV3">
        <f t="shared" ref="CV3:CV66" si="24">IF(M3="Y",I3/T3,0)</f>
        <v>0</v>
      </c>
      <c r="CW3">
        <f t="shared" ref="CW3:CW66" si="25">IF(N3="Y",I3/T3,0)</f>
        <v>25</v>
      </c>
      <c r="CX3">
        <f t="shared" ref="CX3:CX66" si="26">IF(S3="Y",I3/T3,0)</f>
        <v>0</v>
      </c>
      <c r="CY3">
        <f t="shared" ref="CY3:CY66" si="27">IF(O3="Y",I3/T3,0)</f>
        <v>0</v>
      </c>
      <c r="CZ3">
        <f t="shared" ref="CZ3:CZ66" si="28">IF(Q3="Y",I3/T3,0)</f>
        <v>0</v>
      </c>
      <c r="DA3">
        <f t="shared" ref="DA3:DA66" si="29">IF(R3="Y",I3/T3,0)</f>
        <v>25</v>
      </c>
      <c r="DE3" t="str">
        <f t="shared" ref="DE3:DE66" si="30">IF(P3="Y",IF(T3=1,0,IF(T3=2,1,IF(T3=3,2,IF(T3=4,3,IF(T3=5,4,IF(T3=6,5,"No Deal")))))),"No Deal")</f>
        <v>No Deal</v>
      </c>
      <c r="DF3" t="str">
        <f t="shared" ref="DF3:DF66" si="31">IF(M3="Y",IF(T3=1,0,IF(T3=2,1,IF(T3=3,2,IF(T3=4,3,IF(T3=5,4,IF(T3=6,5,"No Deal")))))),"No Deal")</f>
        <v>No Deal</v>
      </c>
      <c r="DG3">
        <f t="shared" ref="DG3:DG66" si="32">IF(N3="Y",IF(T3=1,0,IF(T3=2,1,IF(T3=3,2,IF(T3=4,3,IF(T3=5,4,IF(T3=6,5,"No Deal")))))),"No Deal")</f>
        <v>1</v>
      </c>
      <c r="DH3" t="str">
        <f t="shared" ref="DH3:DH66" si="33">IF(S3="Y",IF(T3=1,0,IF(T3=2,1,IF(T3=3,2,IF(T3=4,3,IF(T3=5,4,IF(T3=6,5,"No Deal")))))),"No Deal")</f>
        <v>No Deal</v>
      </c>
      <c r="DI3" t="str">
        <f t="shared" ref="DI3:DI66" si="34">IF(O3="Y",IF(T3=1,0,IF(T3=2,1,IF(T3=3,2,IF(T3=4,3,IF(T3=5,4,IF(T3=6,5,"No Deal")))))),"No Deal")</f>
        <v>No Deal</v>
      </c>
      <c r="DJ3" t="str">
        <f t="shared" ref="DJ3:DJ66" si="35">IF(Q3="Y",IF(T3=1,0,IF(T3=2,1,IF(T3=3,2,IF(T3=4,3,IF(T3=5,4,IF(T3=6,5,"No Deal")))))),"No Deal")</f>
        <v>No Deal</v>
      </c>
      <c r="DK3">
        <f t="shared" ref="DK3:DK66" si="36">IF(R3="Y",IF(T3=1,0,IF(T3=2,1,IF(T3=3,2,IF(T3=4,3,IF(T3=5,4,IF(T3=6,5,"No Deal")))))),"No Deal")</f>
        <v>1</v>
      </c>
      <c r="DP3" t="str">
        <f t="shared" ref="DP3:DP66" si="37">IF(AND(P3="Y",M3="Y"),"Y","N")</f>
        <v>N</v>
      </c>
      <c r="DQ3" t="str">
        <f t="shared" ref="DQ3:DQ66" si="38">IF(AND(P3="Y",N3="Y"),"Y","N")</f>
        <v>N</v>
      </c>
      <c r="DR3" t="str">
        <f t="shared" ref="DR3:DR66" si="39">IF(AND(P3="Y",S3="Y"),"Y","N")</f>
        <v>N</v>
      </c>
      <c r="DS3" t="str">
        <f t="shared" ref="DS3:DS66" si="40">IF(AND(P3="Y",O3="Y"),"Y","N")</f>
        <v>N</v>
      </c>
      <c r="DT3" t="str">
        <f t="shared" ref="DT3:DT66" si="41">IF(AND(P3="Y",Q3="Y"),"Y","N")</f>
        <v>N</v>
      </c>
      <c r="DU3" t="str">
        <f t="shared" ref="DU3:DU66" si="42">IF(AND(P3="Y",R3="Y"),"Y","N")</f>
        <v>N</v>
      </c>
      <c r="DV3" t="str">
        <f t="shared" ref="DV3:DV66" si="43">IF(AND(M3="Y",N3="Y"),"Y","N")</f>
        <v>N</v>
      </c>
      <c r="DW3" t="str">
        <f t="shared" ref="DW3:DW66" si="44">IF(AND(M3="Y",S3="Y"),"Y","N")</f>
        <v>N</v>
      </c>
      <c r="DX3" t="str">
        <f t="shared" ref="DX3:DX66" si="45">IF(AND(M3="Y",O3="Y"),"Y","N")</f>
        <v>N</v>
      </c>
      <c r="DY3" t="str">
        <f t="shared" ref="DY3:DY66" si="46">IF(AND(M3="Y",Q3="Y"),"Y","N")</f>
        <v>N</v>
      </c>
      <c r="DZ3" t="str">
        <f t="shared" ref="DZ3:DZ66" si="47">IF(AND(M3="Y",R3="Y"),"Y","N")</f>
        <v>N</v>
      </c>
      <c r="EA3" t="str">
        <f t="shared" ref="EA3:EA66" si="48">IF(AND(N3="Y",S3="Y"),"Y","N")</f>
        <v>N</v>
      </c>
      <c r="EB3" t="str">
        <f t="shared" ref="EB3:EB66" si="49">IF(AND(N3="Y",O3="Y"),"Y","N")</f>
        <v>N</v>
      </c>
      <c r="EC3" t="str">
        <f t="shared" ref="EC3:EC66" si="50">IF(AND(N3="Y",Q3="Y"),"Y","N")</f>
        <v>N</v>
      </c>
      <c r="ED3" t="str">
        <f t="shared" ref="ED3:ED66" si="51">IF(AND(N3="Y",R3="Y"),"Y","N")</f>
        <v>Y</v>
      </c>
      <c r="EE3" t="str">
        <f t="shared" ref="EE3:EE66" si="52">IF(AND(S3="Y",O3="Y"),"Y","N")</f>
        <v>N</v>
      </c>
      <c r="EF3" t="str">
        <f t="shared" ref="EF3:EF66" si="53">IF(AND(S3="Y",Q3="Y"),"Y","N")</f>
        <v>N</v>
      </c>
      <c r="EG3" t="str">
        <f t="shared" ref="EG3:EG66" si="54">IF(AND(S3="Y",R3="Y"),"Y","N")</f>
        <v>N</v>
      </c>
      <c r="EH3" t="str">
        <f t="shared" ref="EH3:EH66" si="55">IF(AND(O3="Y",Q3="Y"),"Y","N")</f>
        <v>N</v>
      </c>
      <c r="EI3" t="str">
        <f t="shared" ref="EI3:EI66" si="56">IF(AND(O3="Y",R3="Y"),"Y","N")</f>
        <v>N</v>
      </c>
      <c r="EJ3" t="str">
        <f t="shared" ref="EJ3:EJ66" si="57">IF(AND(Q3="Y",R3="Y"),"Y","N")</f>
        <v>N</v>
      </c>
    </row>
    <row r="4" spans="1:140" x14ac:dyDescent="0.3">
      <c r="A4">
        <v>3</v>
      </c>
      <c r="B4" s="2" t="s">
        <v>61</v>
      </c>
      <c r="C4" s="2" t="s">
        <v>62</v>
      </c>
      <c r="D4" s="2" t="s">
        <v>63</v>
      </c>
      <c r="E4">
        <v>2500000</v>
      </c>
      <c r="F4">
        <v>10</v>
      </c>
      <c r="G4" s="2" t="s">
        <v>64</v>
      </c>
      <c r="H4">
        <v>2500000</v>
      </c>
      <c r="I4">
        <v>30</v>
      </c>
      <c r="J4">
        <v>0</v>
      </c>
      <c r="K4">
        <v>0</v>
      </c>
      <c r="L4" t="s">
        <v>395</v>
      </c>
      <c r="M4" t="s">
        <v>404</v>
      </c>
      <c r="N4" t="s">
        <v>403</v>
      </c>
      <c r="O4" t="s">
        <v>403</v>
      </c>
      <c r="P4" t="s">
        <v>403</v>
      </c>
      <c r="Q4" t="s">
        <v>403</v>
      </c>
      <c r="R4" t="s">
        <v>404</v>
      </c>
      <c r="S4" t="s">
        <v>403</v>
      </c>
      <c r="T4">
        <f t="shared" si="0"/>
        <v>2</v>
      </c>
      <c r="U4">
        <f t="shared" si="1"/>
        <v>1</v>
      </c>
      <c r="V4" s="2"/>
      <c r="W4" t="s">
        <v>411</v>
      </c>
      <c r="AC4" t="s">
        <v>635</v>
      </c>
      <c r="AE4" s="4" t="s">
        <v>634</v>
      </c>
      <c r="AF4" s="4" t="s">
        <v>633</v>
      </c>
      <c r="AI4" s="4" t="s">
        <v>632</v>
      </c>
      <c r="AK4" t="str">
        <f t="shared" si="2"/>
        <v xml:space="preserve">Riya Khattar, , , , ,  </v>
      </c>
      <c r="AL4">
        <f t="shared" si="3"/>
        <v>2.5</v>
      </c>
      <c r="AM4">
        <f t="shared" si="4"/>
        <v>0.83333333333333326</v>
      </c>
      <c r="AP4" t="s">
        <v>765</v>
      </c>
      <c r="AQ4">
        <f t="shared" si="5"/>
        <v>0</v>
      </c>
      <c r="AV4" t="s">
        <v>766</v>
      </c>
      <c r="AW4">
        <f>COUNTIF(U:U,"3")</f>
        <v>19</v>
      </c>
      <c r="AY4" t="s">
        <v>767</v>
      </c>
      <c r="AZ4">
        <f>COUNTIF(T:T,"2")</f>
        <v>20</v>
      </c>
      <c r="BB4" t="s">
        <v>398</v>
      </c>
      <c r="BC4">
        <f>COUNTIF(O:O,"Y")</f>
        <v>22</v>
      </c>
      <c r="BE4" t="s">
        <v>768</v>
      </c>
      <c r="BF4">
        <f t="shared" si="6"/>
        <v>0</v>
      </c>
      <c r="BH4">
        <f t="shared" si="7"/>
        <v>25</v>
      </c>
      <c r="BI4">
        <f t="shared" si="8"/>
        <v>25</v>
      </c>
      <c r="BL4">
        <f t="shared" si="9"/>
        <v>0</v>
      </c>
      <c r="BM4">
        <f t="shared" si="10"/>
        <v>0</v>
      </c>
      <c r="BN4">
        <f t="shared" si="11"/>
        <v>1250000</v>
      </c>
      <c r="BO4">
        <f t="shared" si="12"/>
        <v>0</v>
      </c>
      <c r="BP4">
        <f t="shared" si="13"/>
        <v>0</v>
      </c>
      <c r="BQ4">
        <f t="shared" si="14"/>
        <v>0</v>
      </c>
      <c r="BR4">
        <f t="shared" si="15"/>
        <v>0</v>
      </c>
      <c r="BS4">
        <f t="shared" si="16"/>
        <v>0</v>
      </c>
      <c r="BT4">
        <f t="shared" si="17"/>
        <v>0</v>
      </c>
      <c r="BU4">
        <f t="shared" si="18"/>
        <v>0</v>
      </c>
      <c r="BV4">
        <f t="shared" si="19"/>
        <v>0</v>
      </c>
      <c r="BW4">
        <f t="shared" si="20"/>
        <v>0</v>
      </c>
      <c r="BX4">
        <f t="shared" si="21"/>
        <v>1250000</v>
      </c>
      <c r="BY4">
        <f t="shared" si="22"/>
        <v>0</v>
      </c>
      <c r="CC4">
        <v>0</v>
      </c>
      <c r="CD4">
        <v>0</v>
      </c>
      <c r="CE4">
        <v>1250000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1250000</v>
      </c>
      <c r="CP4">
        <v>0</v>
      </c>
      <c r="CU4">
        <f t="shared" si="23"/>
        <v>0</v>
      </c>
      <c r="CV4">
        <f t="shared" si="24"/>
        <v>15</v>
      </c>
      <c r="CW4">
        <f t="shared" si="25"/>
        <v>0</v>
      </c>
      <c r="CX4">
        <f t="shared" si="26"/>
        <v>0</v>
      </c>
      <c r="CY4">
        <f t="shared" si="27"/>
        <v>0</v>
      </c>
      <c r="CZ4">
        <f t="shared" si="28"/>
        <v>0</v>
      </c>
      <c r="DA4">
        <f t="shared" si="29"/>
        <v>15</v>
      </c>
      <c r="DE4" t="str">
        <f t="shared" si="30"/>
        <v>No Deal</v>
      </c>
      <c r="DF4">
        <f t="shared" si="31"/>
        <v>1</v>
      </c>
      <c r="DG4" t="str">
        <f t="shared" si="32"/>
        <v>No Deal</v>
      </c>
      <c r="DH4" t="str">
        <f t="shared" si="33"/>
        <v>No Deal</v>
      </c>
      <c r="DI4" t="str">
        <f t="shared" si="34"/>
        <v>No Deal</v>
      </c>
      <c r="DJ4" t="str">
        <f t="shared" si="35"/>
        <v>No Deal</v>
      </c>
      <c r="DK4">
        <f t="shared" si="36"/>
        <v>1</v>
      </c>
      <c r="DP4" t="str">
        <f t="shared" si="37"/>
        <v>N</v>
      </c>
      <c r="DQ4" t="str">
        <f t="shared" si="38"/>
        <v>N</v>
      </c>
      <c r="DR4" t="str">
        <f t="shared" si="39"/>
        <v>N</v>
      </c>
      <c r="DS4" t="str">
        <f t="shared" si="40"/>
        <v>N</v>
      </c>
      <c r="DT4" t="str">
        <f t="shared" si="41"/>
        <v>N</v>
      </c>
      <c r="DU4" t="str">
        <f t="shared" si="42"/>
        <v>N</v>
      </c>
      <c r="DV4" t="str">
        <f t="shared" si="43"/>
        <v>N</v>
      </c>
      <c r="DW4" t="str">
        <f t="shared" si="44"/>
        <v>N</v>
      </c>
      <c r="DX4" t="str">
        <f t="shared" si="45"/>
        <v>N</v>
      </c>
      <c r="DY4" t="str">
        <f t="shared" si="46"/>
        <v>N</v>
      </c>
      <c r="DZ4" t="str">
        <f t="shared" si="47"/>
        <v>Y</v>
      </c>
      <c r="EA4" t="str">
        <f t="shared" si="48"/>
        <v>N</v>
      </c>
      <c r="EB4" t="str">
        <f t="shared" si="49"/>
        <v>N</v>
      </c>
      <c r="EC4" t="str">
        <f t="shared" si="50"/>
        <v>N</v>
      </c>
      <c r="ED4" t="str">
        <f t="shared" si="51"/>
        <v>N</v>
      </c>
      <c r="EE4" t="str">
        <f t="shared" si="52"/>
        <v>N</v>
      </c>
      <c r="EF4" t="str">
        <f t="shared" si="53"/>
        <v>N</v>
      </c>
      <c r="EG4" t="str">
        <f t="shared" si="54"/>
        <v>N</v>
      </c>
      <c r="EH4" t="str">
        <f t="shared" si="55"/>
        <v>N</v>
      </c>
      <c r="EI4" t="str">
        <f t="shared" si="56"/>
        <v>N</v>
      </c>
      <c r="EJ4" t="str">
        <f t="shared" si="57"/>
        <v>N</v>
      </c>
    </row>
    <row r="5" spans="1:140" x14ac:dyDescent="0.3">
      <c r="A5">
        <v>4</v>
      </c>
      <c r="B5" s="2" t="s">
        <v>52</v>
      </c>
      <c r="C5" s="2" t="s">
        <v>65</v>
      </c>
      <c r="D5" s="2" t="s">
        <v>66</v>
      </c>
      <c r="E5">
        <v>7000000</v>
      </c>
      <c r="F5">
        <v>1</v>
      </c>
      <c r="G5" s="2" t="s">
        <v>67</v>
      </c>
      <c r="H5">
        <v>7000000</v>
      </c>
      <c r="I5">
        <v>2.75</v>
      </c>
      <c r="J5">
        <v>0</v>
      </c>
      <c r="K5">
        <v>0</v>
      </c>
      <c r="L5" t="s">
        <v>395</v>
      </c>
      <c r="M5" t="s">
        <v>403</v>
      </c>
      <c r="N5" t="s">
        <v>404</v>
      </c>
      <c r="O5" t="s">
        <v>403</v>
      </c>
      <c r="P5" t="s">
        <v>403</v>
      </c>
      <c r="Q5" t="s">
        <v>403</v>
      </c>
      <c r="R5" t="s">
        <v>403</v>
      </c>
      <c r="S5" t="s">
        <v>403</v>
      </c>
      <c r="T5">
        <f t="shared" si="0"/>
        <v>1</v>
      </c>
      <c r="U5">
        <f t="shared" si="1"/>
        <v>2</v>
      </c>
      <c r="V5" s="2"/>
      <c r="W5" t="s">
        <v>412</v>
      </c>
      <c r="X5" t="s">
        <v>413</v>
      </c>
      <c r="AC5" t="s">
        <v>740</v>
      </c>
      <c r="AD5" s="4" t="s">
        <v>639</v>
      </c>
      <c r="AE5" s="4" t="s">
        <v>638</v>
      </c>
      <c r="AF5" s="4" t="s">
        <v>637</v>
      </c>
      <c r="AI5" s="4" t="s">
        <v>636</v>
      </c>
      <c r="AK5" t="str">
        <f t="shared" si="2"/>
        <v xml:space="preserve">Anish, Sagar, , , ,  </v>
      </c>
      <c r="AL5">
        <f t="shared" si="3"/>
        <v>70</v>
      </c>
      <c r="AM5">
        <f t="shared" si="4"/>
        <v>25.454545454545453</v>
      </c>
      <c r="AP5" t="s">
        <v>635</v>
      </c>
      <c r="AQ5">
        <f t="shared" si="5"/>
        <v>2</v>
      </c>
      <c r="AV5" t="s">
        <v>769</v>
      </c>
      <c r="AW5">
        <f>COUNTIF(U:U,"4")</f>
        <v>7</v>
      </c>
      <c r="AY5" t="s">
        <v>770</v>
      </c>
      <c r="AZ5">
        <f>COUNTIF(T:T,"3")</f>
        <v>14</v>
      </c>
      <c r="BB5" t="s">
        <v>399</v>
      </c>
      <c r="BC5">
        <f>COUNTIF(P:P,"Y")</f>
        <v>28</v>
      </c>
      <c r="BE5" t="s">
        <v>771</v>
      </c>
      <c r="BF5">
        <f t="shared" si="6"/>
        <v>0</v>
      </c>
      <c r="BH5">
        <f t="shared" si="7"/>
        <v>70</v>
      </c>
      <c r="BI5">
        <f t="shared" si="8"/>
        <v>70</v>
      </c>
      <c r="BL5">
        <f t="shared" si="9"/>
        <v>0</v>
      </c>
      <c r="BM5">
        <f t="shared" si="10"/>
        <v>0</v>
      </c>
      <c r="BN5">
        <f t="shared" si="11"/>
        <v>0</v>
      </c>
      <c r="BO5">
        <f t="shared" si="12"/>
        <v>0</v>
      </c>
      <c r="BP5">
        <f t="shared" si="13"/>
        <v>7000000</v>
      </c>
      <c r="BQ5">
        <f t="shared" si="14"/>
        <v>0</v>
      </c>
      <c r="BR5">
        <f t="shared" si="15"/>
        <v>0</v>
      </c>
      <c r="BS5">
        <f t="shared" si="16"/>
        <v>0</v>
      </c>
      <c r="BT5">
        <f t="shared" si="17"/>
        <v>0</v>
      </c>
      <c r="BU5">
        <f t="shared" si="18"/>
        <v>0</v>
      </c>
      <c r="BV5">
        <f t="shared" si="19"/>
        <v>0</v>
      </c>
      <c r="BW5">
        <f t="shared" si="20"/>
        <v>0</v>
      </c>
      <c r="BX5">
        <f t="shared" si="21"/>
        <v>0</v>
      </c>
      <c r="BY5">
        <f t="shared" si="22"/>
        <v>0</v>
      </c>
      <c r="CC5">
        <v>0</v>
      </c>
      <c r="CD5">
        <v>0</v>
      </c>
      <c r="CE5">
        <v>0</v>
      </c>
      <c r="CF5">
        <v>0</v>
      </c>
      <c r="CG5">
        <v>7000000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U5">
        <f t="shared" si="23"/>
        <v>0</v>
      </c>
      <c r="CV5">
        <f t="shared" si="24"/>
        <v>0</v>
      </c>
      <c r="CW5">
        <f t="shared" si="25"/>
        <v>2.75</v>
      </c>
      <c r="CX5">
        <f t="shared" si="26"/>
        <v>0</v>
      </c>
      <c r="CY5">
        <f t="shared" si="27"/>
        <v>0</v>
      </c>
      <c r="CZ5">
        <f t="shared" si="28"/>
        <v>0</v>
      </c>
      <c r="DA5">
        <f t="shared" si="29"/>
        <v>0</v>
      </c>
      <c r="DE5" t="str">
        <f t="shared" si="30"/>
        <v>No Deal</v>
      </c>
      <c r="DF5" t="str">
        <f t="shared" si="31"/>
        <v>No Deal</v>
      </c>
      <c r="DG5">
        <f t="shared" si="32"/>
        <v>0</v>
      </c>
      <c r="DH5" t="str">
        <f t="shared" si="33"/>
        <v>No Deal</v>
      </c>
      <c r="DI5" t="str">
        <f t="shared" si="34"/>
        <v>No Deal</v>
      </c>
      <c r="DJ5" t="str">
        <f t="shared" si="35"/>
        <v>No Deal</v>
      </c>
      <c r="DK5" t="str">
        <f t="shared" si="36"/>
        <v>No Deal</v>
      </c>
      <c r="DP5" t="str">
        <f t="shared" si="37"/>
        <v>N</v>
      </c>
      <c r="DQ5" t="str">
        <f t="shared" si="38"/>
        <v>N</v>
      </c>
      <c r="DR5" t="str">
        <f t="shared" si="39"/>
        <v>N</v>
      </c>
      <c r="DS5" t="str">
        <f t="shared" si="40"/>
        <v>N</v>
      </c>
      <c r="DT5" t="str">
        <f t="shared" si="41"/>
        <v>N</v>
      </c>
      <c r="DU5" t="str">
        <f t="shared" si="42"/>
        <v>N</v>
      </c>
      <c r="DV5" t="str">
        <f t="shared" si="43"/>
        <v>N</v>
      </c>
      <c r="DW5" t="str">
        <f t="shared" si="44"/>
        <v>N</v>
      </c>
      <c r="DX5" t="str">
        <f t="shared" si="45"/>
        <v>N</v>
      </c>
      <c r="DY5" t="str">
        <f t="shared" si="46"/>
        <v>N</v>
      </c>
      <c r="DZ5" t="str">
        <f t="shared" si="47"/>
        <v>N</v>
      </c>
      <c r="EA5" t="str">
        <f t="shared" si="48"/>
        <v>N</v>
      </c>
      <c r="EB5" t="str">
        <f t="shared" si="49"/>
        <v>N</v>
      </c>
      <c r="EC5" t="str">
        <f t="shared" si="50"/>
        <v>N</v>
      </c>
      <c r="ED5" t="str">
        <f t="shared" si="51"/>
        <v>N</v>
      </c>
      <c r="EE5" t="str">
        <f t="shared" si="52"/>
        <v>N</v>
      </c>
      <c r="EF5" t="str">
        <f t="shared" si="53"/>
        <v>N</v>
      </c>
      <c r="EG5" t="str">
        <f t="shared" si="54"/>
        <v>N</v>
      </c>
      <c r="EH5" t="str">
        <f t="shared" si="55"/>
        <v>N</v>
      </c>
      <c r="EI5" t="str">
        <f t="shared" si="56"/>
        <v>N</v>
      </c>
      <c r="EJ5" t="str">
        <f t="shared" si="57"/>
        <v>N</v>
      </c>
    </row>
    <row r="6" spans="1:140" x14ac:dyDescent="0.3">
      <c r="A6">
        <v>5</v>
      </c>
      <c r="B6" s="2" t="s">
        <v>68</v>
      </c>
      <c r="C6" s="2" t="s">
        <v>69</v>
      </c>
      <c r="D6" s="2" t="s">
        <v>55</v>
      </c>
      <c r="E6">
        <v>5000000</v>
      </c>
      <c r="F6">
        <v>5</v>
      </c>
      <c r="G6" s="2" t="s">
        <v>70</v>
      </c>
      <c r="H6">
        <v>0</v>
      </c>
      <c r="I6">
        <v>0</v>
      </c>
      <c r="J6">
        <v>0</v>
      </c>
      <c r="K6">
        <v>0</v>
      </c>
      <c r="L6" t="s">
        <v>70</v>
      </c>
      <c r="M6" t="s">
        <v>403</v>
      </c>
      <c r="N6" t="s">
        <v>403</v>
      </c>
      <c r="O6" t="s">
        <v>403</v>
      </c>
      <c r="P6" t="s">
        <v>403</v>
      </c>
      <c r="Q6" t="s">
        <v>403</v>
      </c>
      <c r="R6" t="s">
        <v>403</v>
      </c>
      <c r="S6" t="s">
        <v>403</v>
      </c>
      <c r="T6">
        <f t="shared" si="0"/>
        <v>0</v>
      </c>
      <c r="U6">
        <f t="shared" si="1"/>
        <v>2</v>
      </c>
      <c r="V6" s="2"/>
      <c r="W6" t="s">
        <v>414</v>
      </c>
      <c r="X6" t="s">
        <v>415</v>
      </c>
      <c r="AC6" t="s">
        <v>642</v>
      </c>
      <c r="AF6" s="4" t="s">
        <v>641</v>
      </c>
      <c r="AI6" s="4" t="s">
        <v>640</v>
      </c>
      <c r="AK6" t="str">
        <f t="shared" si="2"/>
        <v xml:space="preserve">Gurunandan Singh, Rajvinder Kaur, , , ,  </v>
      </c>
      <c r="AL6">
        <f t="shared" si="3"/>
        <v>10</v>
      </c>
      <c r="AM6">
        <f t="shared" si="4"/>
        <v>0</v>
      </c>
      <c r="AP6" t="s">
        <v>772</v>
      </c>
      <c r="AQ6">
        <f t="shared" si="5"/>
        <v>0</v>
      </c>
      <c r="AV6" t="s">
        <v>773</v>
      </c>
      <c r="AW6">
        <f>COUNTIF(U:U,"5")</f>
        <v>0</v>
      </c>
      <c r="AY6" t="s">
        <v>774</v>
      </c>
      <c r="AZ6">
        <f>COUNTIF(T:T,"4")</f>
        <v>5</v>
      </c>
      <c r="BB6" t="s">
        <v>400</v>
      </c>
      <c r="BC6">
        <f>COUNTIF(Q:Q,"Y")</f>
        <v>27</v>
      </c>
      <c r="BE6" t="s">
        <v>775</v>
      </c>
      <c r="BF6">
        <f t="shared" si="6"/>
        <v>0</v>
      </c>
      <c r="BH6">
        <f t="shared" si="7"/>
        <v>50</v>
      </c>
      <c r="BI6">
        <f t="shared" si="8"/>
        <v>0</v>
      </c>
      <c r="BL6">
        <f t="shared" si="9"/>
        <v>0</v>
      </c>
      <c r="BM6">
        <f t="shared" si="10"/>
        <v>0</v>
      </c>
      <c r="BN6">
        <f t="shared" si="11"/>
        <v>0</v>
      </c>
      <c r="BO6">
        <f t="shared" si="12"/>
        <v>0</v>
      </c>
      <c r="BP6">
        <f t="shared" si="13"/>
        <v>0</v>
      </c>
      <c r="BQ6">
        <f t="shared" si="14"/>
        <v>0</v>
      </c>
      <c r="BR6">
        <f t="shared" si="15"/>
        <v>0</v>
      </c>
      <c r="BS6">
        <f t="shared" si="16"/>
        <v>0</v>
      </c>
      <c r="BT6">
        <f t="shared" si="17"/>
        <v>0</v>
      </c>
      <c r="BU6">
        <f t="shared" si="18"/>
        <v>0</v>
      </c>
      <c r="BV6">
        <f t="shared" si="19"/>
        <v>0</v>
      </c>
      <c r="BW6">
        <f t="shared" si="20"/>
        <v>0</v>
      </c>
      <c r="BX6">
        <f t="shared" si="21"/>
        <v>0</v>
      </c>
      <c r="BY6">
        <f t="shared" si="22"/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U6">
        <f t="shared" si="23"/>
        <v>0</v>
      </c>
      <c r="CV6">
        <f t="shared" si="24"/>
        <v>0</v>
      </c>
      <c r="CW6">
        <f t="shared" si="25"/>
        <v>0</v>
      </c>
      <c r="CX6">
        <f t="shared" si="26"/>
        <v>0</v>
      </c>
      <c r="CY6">
        <f t="shared" si="27"/>
        <v>0</v>
      </c>
      <c r="CZ6">
        <f t="shared" si="28"/>
        <v>0</v>
      </c>
      <c r="DA6">
        <f t="shared" si="29"/>
        <v>0</v>
      </c>
      <c r="DE6" t="str">
        <f t="shared" si="30"/>
        <v>No Deal</v>
      </c>
      <c r="DF6" t="str">
        <f t="shared" si="31"/>
        <v>No Deal</v>
      </c>
      <c r="DG6" t="str">
        <f t="shared" si="32"/>
        <v>No Deal</v>
      </c>
      <c r="DH6" t="str">
        <f t="shared" si="33"/>
        <v>No Deal</v>
      </c>
      <c r="DI6" t="str">
        <f t="shared" si="34"/>
        <v>No Deal</v>
      </c>
      <c r="DJ6" t="str">
        <f t="shared" si="35"/>
        <v>No Deal</v>
      </c>
      <c r="DK6" t="str">
        <f t="shared" si="36"/>
        <v>No Deal</v>
      </c>
      <c r="DP6" t="str">
        <f t="shared" si="37"/>
        <v>N</v>
      </c>
      <c r="DQ6" t="str">
        <f t="shared" si="38"/>
        <v>N</v>
      </c>
      <c r="DR6" t="str">
        <f t="shared" si="39"/>
        <v>N</v>
      </c>
      <c r="DS6" t="str">
        <f t="shared" si="40"/>
        <v>N</v>
      </c>
      <c r="DT6" t="str">
        <f t="shared" si="41"/>
        <v>N</v>
      </c>
      <c r="DU6" t="str">
        <f t="shared" si="42"/>
        <v>N</v>
      </c>
      <c r="DV6" t="str">
        <f t="shared" si="43"/>
        <v>N</v>
      </c>
      <c r="DW6" t="str">
        <f t="shared" si="44"/>
        <v>N</v>
      </c>
      <c r="DX6" t="str">
        <f t="shared" si="45"/>
        <v>N</v>
      </c>
      <c r="DY6" t="str">
        <f t="shared" si="46"/>
        <v>N</v>
      </c>
      <c r="DZ6" t="str">
        <f t="shared" si="47"/>
        <v>N</v>
      </c>
      <c r="EA6" t="str">
        <f t="shared" si="48"/>
        <v>N</v>
      </c>
      <c r="EB6" t="str">
        <f t="shared" si="49"/>
        <v>N</v>
      </c>
      <c r="EC6" t="str">
        <f t="shared" si="50"/>
        <v>N</v>
      </c>
      <c r="ED6" t="str">
        <f t="shared" si="51"/>
        <v>N</v>
      </c>
      <c r="EE6" t="str">
        <f t="shared" si="52"/>
        <v>N</v>
      </c>
      <c r="EF6" t="str">
        <f t="shared" si="53"/>
        <v>N</v>
      </c>
      <c r="EG6" t="str">
        <f t="shared" si="54"/>
        <v>N</v>
      </c>
      <c r="EH6" t="str">
        <f t="shared" si="55"/>
        <v>N</v>
      </c>
      <c r="EI6" t="str">
        <f t="shared" si="56"/>
        <v>N</v>
      </c>
      <c r="EJ6" t="str">
        <f t="shared" si="57"/>
        <v>N</v>
      </c>
    </row>
    <row r="7" spans="1:140" x14ac:dyDescent="0.3">
      <c r="A7">
        <v>6</v>
      </c>
      <c r="B7" s="2" t="s">
        <v>71</v>
      </c>
      <c r="C7" s="2" t="s">
        <v>72</v>
      </c>
      <c r="D7" s="2" t="s">
        <v>55</v>
      </c>
      <c r="E7">
        <v>5000000</v>
      </c>
      <c r="F7">
        <v>5</v>
      </c>
      <c r="G7" s="2" t="s">
        <v>70</v>
      </c>
      <c r="H7">
        <v>0</v>
      </c>
      <c r="I7">
        <v>0</v>
      </c>
      <c r="J7">
        <v>0</v>
      </c>
      <c r="K7">
        <v>0</v>
      </c>
      <c r="L7" t="s">
        <v>70</v>
      </c>
      <c r="M7" t="s">
        <v>403</v>
      </c>
      <c r="N7" t="s">
        <v>403</v>
      </c>
      <c r="O7" t="s">
        <v>403</v>
      </c>
      <c r="P7" t="s">
        <v>403</v>
      </c>
      <c r="Q7" t="s">
        <v>403</v>
      </c>
      <c r="R7" t="s">
        <v>403</v>
      </c>
      <c r="S7" t="s">
        <v>403</v>
      </c>
      <c r="T7">
        <f t="shared" si="0"/>
        <v>0</v>
      </c>
      <c r="U7">
        <f t="shared" si="1"/>
        <v>1</v>
      </c>
      <c r="V7" s="2"/>
      <c r="W7" t="s">
        <v>668</v>
      </c>
      <c r="AC7" t="s">
        <v>72</v>
      </c>
      <c r="AG7" s="4" t="s">
        <v>644</v>
      </c>
      <c r="AI7" s="4" t="s">
        <v>643</v>
      </c>
      <c r="AK7" t="str">
        <f t="shared" si="2"/>
        <v xml:space="preserve">Pandurang Taware, , , , ,  </v>
      </c>
      <c r="AL7">
        <f t="shared" si="3"/>
        <v>10</v>
      </c>
      <c r="AM7">
        <f t="shared" si="4"/>
        <v>0</v>
      </c>
      <c r="AP7" t="s">
        <v>776</v>
      </c>
      <c r="AQ7">
        <f t="shared" si="5"/>
        <v>0</v>
      </c>
      <c r="AV7" t="s">
        <v>777</v>
      </c>
      <c r="AW7">
        <f>COUNTIF(U:U,"6")</f>
        <v>1</v>
      </c>
      <c r="AY7" t="s">
        <v>778</v>
      </c>
      <c r="AZ7">
        <f>COUNTIF(T:T,"5")</f>
        <v>4</v>
      </c>
      <c r="BB7" t="s">
        <v>401</v>
      </c>
      <c r="BC7">
        <f>COUNTIF(R:R,"Y")</f>
        <v>15</v>
      </c>
      <c r="BH7">
        <f t="shared" si="7"/>
        <v>50</v>
      </c>
      <c r="BI7">
        <f t="shared" si="8"/>
        <v>0</v>
      </c>
      <c r="BL7">
        <f t="shared" si="9"/>
        <v>0</v>
      </c>
      <c r="BM7">
        <f t="shared" si="10"/>
        <v>0</v>
      </c>
      <c r="BN7">
        <f t="shared" si="11"/>
        <v>0</v>
      </c>
      <c r="BO7">
        <f t="shared" si="12"/>
        <v>0</v>
      </c>
      <c r="BP7">
        <f t="shared" si="13"/>
        <v>0</v>
      </c>
      <c r="BQ7">
        <f t="shared" si="14"/>
        <v>0</v>
      </c>
      <c r="BR7">
        <f t="shared" si="15"/>
        <v>0</v>
      </c>
      <c r="BS7">
        <f t="shared" si="16"/>
        <v>0</v>
      </c>
      <c r="BT7">
        <f t="shared" si="17"/>
        <v>0</v>
      </c>
      <c r="BU7">
        <f t="shared" si="18"/>
        <v>0</v>
      </c>
      <c r="BV7">
        <f t="shared" si="19"/>
        <v>0</v>
      </c>
      <c r="BW7">
        <f t="shared" si="20"/>
        <v>0</v>
      </c>
      <c r="BX7">
        <f t="shared" si="21"/>
        <v>0</v>
      </c>
      <c r="BY7">
        <f t="shared" si="22"/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U7">
        <f t="shared" si="23"/>
        <v>0</v>
      </c>
      <c r="CV7">
        <f t="shared" si="24"/>
        <v>0</v>
      </c>
      <c r="CW7">
        <f t="shared" si="25"/>
        <v>0</v>
      </c>
      <c r="CX7">
        <f t="shared" si="26"/>
        <v>0</v>
      </c>
      <c r="CY7">
        <f t="shared" si="27"/>
        <v>0</v>
      </c>
      <c r="CZ7">
        <f t="shared" si="28"/>
        <v>0</v>
      </c>
      <c r="DA7">
        <f t="shared" si="29"/>
        <v>0</v>
      </c>
      <c r="DE7" t="str">
        <f t="shared" si="30"/>
        <v>No Deal</v>
      </c>
      <c r="DF7" t="str">
        <f t="shared" si="31"/>
        <v>No Deal</v>
      </c>
      <c r="DG7" t="str">
        <f t="shared" si="32"/>
        <v>No Deal</v>
      </c>
      <c r="DH7" t="str">
        <f t="shared" si="33"/>
        <v>No Deal</v>
      </c>
      <c r="DI7" t="str">
        <f t="shared" si="34"/>
        <v>No Deal</v>
      </c>
      <c r="DJ7" t="str">
        <f t="shared" si="35"/>
        <v>No Deal</v>
      </c>
      <c r="DK7" t="str">
        <f t="shared" si="36"/>
        <v>No Deal</v>
      </c>
      <c r="DP7" t="str">
        <f t="shared" si="37"/>
        <v>N</v>
      </c>
      <c r="DQ7" t="str">
        <f t="shared" si="38"/>
        <v>N</v>
      </c>
      <c r="DR7" t="str">
        <f t="shared" si="39"/>
        <v>N</v>
      </c>
      <c r="DS7" t="str">
        <f t="shared" si="40"/>
        <v>N</v>
      </c>
      <c r="DT7" t="str">
        <f t="shared" si="41"/>
        <v>N</v>
      </c>
      <c r="DU7" t="str">
        <f t="shared" si="42"/>
        <v>N</v>
      </c>
      <c r="DV7" t="str">
        <f t="shared" si="43"/>
        <v>N</v>
      </c>
      <c r="DW7" t="str">
        <f t="shared" si="44"/>
        <v>N</v>
      </c>
      <c r="DX7" t="str">
        <f t="shared" si="45"/>
        <v>N</v>
      </c>
      <c r="DY7" t="str">
        <f t="shared" si="46"/>
        <v>N</v>
      </c>
      <c r="DZ7" t="str">
        <f t="shared" si="47"/>
        <v>N</v>
      </c>
      <c r="EA7" t="str">
        <f t="shared" si="48"/>
        <v>N</v>
      </c>
      <c r="EB7" t="str">
        <f t="shared" si="49"/>
        <v>N</v>
      </c>
      <c r="EC7" t="str">
        <f t="shared" si="50"/>
        <v>N</v>
      </c>
      <c r="ED7" t="str">
        <f t="shared" si="51"/>
        <v>N</v>
      </c>
      <c r="EE7" t="str">
        <f t="shared" si="52"/>
        <v>N</v>
      </c>
      <c r="EF7" t="str">
        <f t="shared" si="53"/>
        <v>N</v>
      </c>
      <c r="EG7" t="str">
        <f t="shared" si="54"/>
        <v>N</v>
      </c>
      <c r="EH7" t="str">
        <f t="shared" si="55"/>
        <v>N</v>
      </c>
      <c r="EI7" t="str">
        <f t="shared" si="56"/>
        <v>N</v>
      </c>
      <c r="EJ7" t="str">
        <f t="shared" si="57"/>
        <v>N</v>
      </c>
    </row>
    <row r="8" spans="1:140" x14ac:dyDescent="0.3">
      <c r="A8">
        <v>7</v>
      </c>
      <c r="B8" s="2" t="s">
        <v>2</v>
      </c>
      <c r="C8" s="2" t="s">
        <v>73</v>
      </c>
      <c r="D8" s="2" t="s">
        <v>74</v>
      </c>
      <c r="E8">
        <v>10000000</v>
      </c>
      <c r="F8">
        <v>0.25</v>
      </c>
      <c r="G8" s="2" t="s">
        <v>70</v>
      </c>
      <c r="H8">
        <v>0</v>
      </c>
      <c r="I8">
        <v>0</v>
      </c>
      <c r="J8">
        <v>0</v>
      </c>
      <c r="K8">
        <v>0</v>
      </c>
      <c r="L8" t="s">
        <v>70</v>
      </c>
      <c r="M8" t="s">
        <v>403</v>
      </c>
      <c r="N8" t="s">
        <v>403</v>
      </c>
      <c r="O8" t="s">
        <v>403</v>
      </c>
      <c r="P8" t="s">
        <v>403</v>
      </c>
      <c r="Q8" t="s">
        <v>403</v>
      </c>
      <c r="R8" t="s">
        <v>403</v>
      </c>
      <c r="S8" t="s">
        <v>403</v>
      </c>
      <c r="T8">
        <f t="shared" si="0"/>
        <v>0</v>
      </c>
      <c r="U8">
        <f t="shared" si="1"/>
        <v>2</v>
      </c>
      <c r="V8" s="2"/>
      <c r="W8" t="s">
        <v>416</v>
      </c>
      <c r="X8" t="s">
        <v>417</v>
      </c>
      <c r="AC8" t="s">
        <v>651</v>
      </c>
      <c r="AD8" s="4" t="s">
        <v>649</v>
      </c>
      <c r="AE8" s="4" t="s">
        <v>650</v>
      </c>
      <c r="AI8" s="4" t="s">
        <v>647</v>
      </c>
      <c r="AK8" t="str">
        <f t="shared" si="2"/>
        <v xml:space="preserve">Rubal Chib, Dr. Srishti Batra, , , ,  </v>
      </c>
      <c r="AL8">
        <f t="shared" si="3"/>
        <v>400</v>
      </c>
      <c r="AM8">
        <f t="shared" si="4"/>
        <v>0</v>
      </c>
      <c r="AP8" t="s">
        <v>779</v>
      </c>
      <c r="AQ8">
        <f t="shared" si="5"/>
        <v>0</v>
      </c>
      <c r="AY8" t="s">
        <v>780</v>
      </c>
      <c r="AZ8">
        <f>COUNTIF(T:T,"6")</f>
        <v>0</v>
      </c>
      <c r="BB8" t="s">
        <v>402</v>
      </c>
      <c r="BC8">
        <f>COUNTIF(S:S,"Y")</f>
        <v>7</v>
      </c>
      <c r="BH8">
        <f t="shared" si="7"/>
        <v>100</v>
      </c>
      <c r="BI8">
        <f t="shared" si="8"/>
        <v>0</v>
      </c>
      <c r="BL8">
        <f t="shared" si="9"/>
        <v>0</v>
      </c>
      <c r="BM8">
        <f t="shared" si="10"/>
        <v>0</v>
      </c>
      <c r="BN8">
        <f t="shared" si="11"/>
        <v>0</v>
      </c>
      <c r="BO8">
        <f t="shared" si="12"/>
        <v>0</v>
      </c>
      <c r="BP8">
        <f t="shared" si="13"/>
        <v>0</v>
      </c>
      <c r="BQ8">
        <f t="shared" si="14"/>
        <v>0</v>
      </c>
      <c r="BR8">
        <f t="shared" si="15"/>
        <v>0</v>
      </c>
      <c r="BS8">
        <f t="shared" si="16"/>
        <v>0</v>
      </c>
      <c r="BT8">
        <f t="shared" si="17"/>
        <v>0</v>
      </c>
      <c r="BU8">
        <f t="shared" si="18"/>
        <v>0</v>
      </c>
      <c r="BV8">
        <f t="shared" si="19"/>
        <v>0</v>
      </c>
      <c r="BW8">
        <f t="shared" si="20"/>
        <v>0</v>
      </c>
      <c r="BX8">
        <f t="shared" si="21"/>
        <v>0</v>
      </c>
      <c r="BY8">
        <f t="shared" si="22"/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U8">
        <f t="shared" si="23"/>
        <v>0</v>
      </c>
      <c r="CV8">
        <f t="shared" si="24"/>
        <v>0</v>
      </c>
      <c r="CW8">
        <f t="shared" si="25"/>
        <v>0</v>
      </c>
      <c r="CX8">
        <f t="shared" si="26"/>
        <v>0</v>
      </c>
      <c r="CY8">
        <f t="shared" si="27"/>
        <v>0</v>
      </c>
      <c r="CZ8">
        <f t="shared" si="28"/>
        <v>0</v>
      </c>
      <c r="DA8">
        <f t="shared" si="29"/>
        <v>0</v>
      </c>
      <c r="DE8" t="str">
        <f t="shared" si="30"/>
        <v>No Deal</v>
      </c>
      <c r="DF8" t="str">
        <f t="shared" si="31"/>
        <v>No Deal</v>
      </c>
      <c r="DG8" t="str">
        <f t="shared" si="32"/>
        <v>No Deal</v>
      </c>
      <c r="DH8" t="str">
        <f t="shared" si="33"/>
        <v>No Deal</v>
      </c>
      <c r="DI8" t="str">
        <f t="shared" si="34"/>
        <v>No Deal</v>
      </c>
      <c r="DJ8" t="str">
        <f t="shared" si="35"/>
        <v>No Deal</v>
      </c>
      <c r="DK8" t="str">
        <f t="shared" si="36"/>
        <v>No Deal</v>
      </c>
      <c r="DP8" t="str">
        <f t="shared" si="37"/>
        <v>N</v>
      </c>
      <c r="DQ8" t="str">
        <f t="shared" si="38"/>
        <v>N</v>
      </c>
      <c r="DR8" t="str">
        <f t="shared" si="39"/>
        <v>N</v>
      </c>
      <c r="DS8" t="str">
        <f t="shared" si="40"/>
        <v>N</v>
      </c>
      <c r="DT8" t="str">
        <f t="shared" si="41"/>
        <v>N</v>
      </c>
      <c r="DU8" t="str">
        <f t="shared" si="42"/>
        <v>N</v>
      </c>
      <c r="DV8" t="str">
        <f t="shared" si="43"/>
        <v>N</v>
      </c>
      <c r="DW8" t="str">
        <f t="shared" si="44"/>
        <v>N</v>
      </c>
      <c r="DX8" t="str">
        <f t="shared" si="45"/>
        <v>N</v>
      </c>
      <c r="DY8" t="str">
        <f t="shared" si="46"/>
        <v>N</v>
      </c>
      <c r="DZ8" t="str">
        <f t="shared" si="47"/>
        <v>N</v>
      </c>
      <c r="EA8" t="str">
        <f t="shared" si="48"/>
        <v>N</v>
      </c>
      <c r="EB8" t="str">
        <f t="shared" si="49"/>
        <v>N</v>
      </c>
      <c r="EC8" t="str">
        <f t="shared" si="50"/>
        <v>N</v>
      </c>
      <c r="ED8" t="str">
        <f t="shared" si="51"/>
        <v>N</v>
      </c>
      <c r="EE8" t="str">
        <f t="shared" si="52"/>
        <v>N</v>
      </c>
      <c r="EF8" t="str">
        <f t="shared" si="53"/>
        <v>N</v>
      </c>
      <c r="EG8" t="str">
        <f t="shared" si="54"/>
        <v>N</v>
      </c>
      <c r="EH8" t="str">
        <f t="shared" si="55"/>
        <v>N</v>
      </c>
      <c r="EI8" t="str">
        <f t="shared" si="56"/>
        <v>N</v>
      </c>
      <c r="EJ8" t="str">
        <f t="shared" si="57"/>
        <v>N</v>
      </c>
    </row>
    <row r="9" spans="1:140" x14ac:dyDescent="0.3">
      <c r="A9">
        <v>8</v>
      </c>
      <c r="B9" s="2" t="s">
        <v>3</v>
      </c>
      <c r="C9" s="2" t="s">
        <v>75</v>
      </c>
      <c r="D9" s="2" t="s">
        <v>76</v>
      </c>
      <c r="E9">
        <v>7500000</v>
      </c>
      <c r="F9">
        <v>4</v>
      </c>
      <c r="G9" s="2" t="s">
        <v>77</v>
      </c>
      <c r="H9">
        <v>7500000</v>
      </c>
      <c r="I9">
        <v>6</v>
      </c>
      <c r="J9">
        <v>0</v>
      </c>
      <c r="K9">
        <v>0</v>
      </c>
      <c r="L9" t="s">
        <v>395</v>
      </c>
      <c r="M9" t="s">
        <v>403</v>
      </c>
      <c r="N9" t="s">
        <v>403</v>
      </c>
      <c r="O9" t="s">
        <v>403</v>
      </c>
      <c r="P9" t="s">
        <v>404</v>
      </c>
      <c r="Q9" t="s">
        <v>403</v>
      </c>
      <c r="R9" t="s">
        <v>403</v>
      </c>
      <c r="S9" t="s">
        <v>403</v>
      </c>
      <c r="T9">
        <f t="shared" si="0"/>
        <v>1</v>
      </c>
      <c r="U9">
        <f t="shared" si="1"/>
        <v>1</v>
      </c>
      <c r="V9" s="2"/>
      <c r="W9" t="s">
        <v>418</v>
      </c>
      <c r="AC9" t="s">
        <v>661</v>
      </c>
      <c r="AF9" s="4" t="s">
        <v>653</v>
      </c>
      <c r="AG9" s="4" t="s">
        <v>654</v>
      </c>
      <c r="AH9" s="4" t="s">
        <v>655</v>
      </c>
      <c r="AI9" s="4" t="s">
        <v>652</v>
      </c>
      <c r="AK9" t="str">
        <f t="shared" si="2"/>
        <v xml:space="preserve">Siddhant Avrawala, , , , ,  </v>
      </c>
      <c r="AL9">
        <f t="shared" si="3"/>
        <v>18.75</v>
      </c>
      <c r="AM9">
        <f t="shared" si="4"/>
        <v>12.5</v>
      </c>
      <c r="AP9" t="s">
        <v>781</v>
      </c>
      <c r="AQ9">
        <f t="shared" si="5"/>
        <v>0</v>
      </c>
      <c r="AY9" t="s">
        <v>785</v>
      </c>
      <c r="AZ9">
        <f>COUNTIF(T:T,"7")</f>
        <v>0</v>
      </c>
      <c r="BH9">
        <f t="shared" si="7"/>
        <v>75</v>
      </c>
      <c r="BI9">
        <f t="shared" si="8"/>
        <v>75</v>
      </c>
      <c r="BL9">
        <f t="shared" si="9"/>
        <v>7500000</v>
      </c>
      <c r="BM9">
        <f t="shared" si="10"/>
        <v>0</v>
      </c>
      <c r="BN9">
        <f t="shared" si="11"/>
        <v>0</v>
      </c>
      <c r="BO9">
        <f t="shared" si="12"/>
        <v>0</v>
      </c>
      <c r="BP9">
        <f t="shared" si="13"/>
        <v>0</v>
      </c>
      <c r="BQ9">
        <f t="shared" si="14"/>
        <v>0</v>
      </c>
      <c r="BR9">
        <f t="shared" si="15"/>
        <v>0</v>
      </c>
      <c r="BS9">
        <f t="shared" si="16"/>
        <v>0</v>
      </c>
      <c r="BT9">
        <f t="shared" si="17"/>
        <v>0</v>
      </c>
      <c r="BU9">
        <f t="shared" si="18"/>
        <v>0</v>
      </c>
      <c r="BV9">
        <f t="shared" si="19"/>
        <v>0</v>
      </c>
      <c r="BW9">
        <f t="shared" si="20"/>
        <v>0</v>
      </c>
      <c r="BX9">
        <f t="shared" si="21"/>
        <v>0</v>
      </c>
      <c r="BY9">
        <f t="shared" si="22"/>
        <v>0</v>
      </c>
      <c r="CC9">
        <v>7500000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U9">
        <f t="shared" si="23"/>
        <v>6</v>
      </c>
      <c r="CV9">
        <f t="shared" si="24"/>
        <v>0</v>
      </c>
      <c r="CW9">
        <f t="shared" si="25"/>
        <v>0</v>
      </c>
      <c r="CX9">
        <f t="shared" si="26"/>
        <v>0</v>
      </c>
      <c r="CY9">
        <f t="shared" si="27"/>
        <v>0</v>
      </c>
      <c r="CZ9">
        <f t="shared" si="28"/>
        <v>0</v>
      </c>
      <c r="DA9">
        <f t="shared" si="29"/>
        <v>0</v>
      </c>
      <c r="DE9">
        <f t="shared" si="30"/>
        <v>0</v>
      </c>
      <c r="DF9" t="str">
        <f t="shared" si="31"/>
        <v>No Deal</v>
      </c>
      <c r="DG9" t="str">
        <f t="shared" si="32"/>
        <v>No Deal</v>
      </c>
      <c r="DH9" t="str">
        <f t="shared" si="33"/>
        <v>No Deal</v>
      </c>
      <c r="DI9" t="str">
        <f t="shared" si="34"/>
        <v>No Deal</v>
      </c>
      <c r="DJ9" t="str">
        <f t="shared" si="35"/>
        <v>No Deal</v>
      </c>
      <c r="DK9" t="str">
        <f t="shared" si="36"/>
        <v>No Deal</v>
      </c>
      <c r="DP9" t="str">
        <f t="shared" si="37"/>
        <v>N</v>
      </c>
      <c r="DQ9" t="str">
        <f t="shared" si="38"/>
        <v>N</v>
      </c>
      <c r="DR9" t="str">
        <f t="shared" si="39"/>
        <v>N</v>
      </c>
      <c r="DS9" t="str">
        <f t="shared" si="40"/>
        <v>N</v>
      </c>
      <c r="DT9" t="str">
        <f t="shared" si="41"/>
        <v>N</v>
      </c>
      <c r="DU9" t="str">
        <f t="shared" si="42"/>
        <v>N</v>
      </c>
      <c r="DV9" t="str">
        <f t="shared" si="43"/>
        <v>N</v>
      </c>
      <c r="DW9" t="str">
        <f t="shared" si="44"/>
        <v>N</v>
      </c>
      <c r="DX9" t="str">
        <f t="shared" si="45"/>
        <v>N</v>
      </c>
      <c r="DY9" t="str">
        <f t="shared" si="46"/>
        <v>N</v>
      </c>
      <c r="DZ9" t="str">
        <f t="shared" si="47"/>
        <v>N</v>
      </c>
      <c r="EA9" t="str">
        <f t="shared" si="48"/>
        <v>N</v>
      </c>
      <c r="EB9" t="str">
        <f t="shared" si="49"/>
        <v>N</v>
      </c>
      <c r="EC9" t="str">
        <f t="shared" si="50"/>
        <v>N</v>
      </c>
      <c r="ED9" t="str">
        <f t="shared" si="51"/>
        <v>N</v>
      </c>
      <c r="EE9" t="str">
        <f t="shared" si="52"/>
        <v>N</v>
      </c>
      <c r="EF9" t="str">
        <f t="shared" si="53"/>
        <v>N</v>
      </c>
      <c r="EG9" t="str">
        <f t="shared" si="54"/>
        <v>N</v>
      </c>
      <c r="EH9" t="str">
        <f t="shared" si="55"/>
        <v>N</v>
      </c>
      <c r="EI9" t="str">
        <f t="shared" si="56"/>
        <v>N</v>
      </c>
      <c r="EJ9" t="str">
        <f t="shared" si="57"/>
        <v>N</v>
      </c>
    </row>
    <row r="10" spans="1:140" x14ac:dyDescent="0.3">
      <c r="A10">
        <v>9</v>
      </c>
      <c r="B10" s="2" t="s">
        <v>4</v>
      </c>
      <c r="C10" s="2" t="s">
        <v>78</v>
      </c>
      <c r="D10" s="2" t="s">
        <v>79</v>
      </c>
      <c r="E10">
        <v>5000000</v>
      </c>
      <c r="F10">
        <v>2</v>
      </c>
      <c r="G10" s="2" t="s">
        <v>80</v>
      </c>
      <c r="H10">
        <v>2000000</v>
      </c>
      <c r="I10">
        <v>15</v>
      </c>
      <c r="J10">
        <v>3000000</v>
      </c>
      <c r="K10">
        <v>12</v>
      </c>
      <c r="L10" t="s">
        <v>395</v>
      </c>
      <c r="M10" t="s">
        <v>403</v>
      </c>
      <c r="N10" t="s">
        <v>403</v>
      </c>
      <c r="O10" t="s">
        <v>403</v>
      </c>
      <c r="P10" t="s">
        <v>403</v>
      </c>
      <c r="Q10" t="s">
        <v>403</v>
      </c>
      <c r="R10" t="s">
        <v>404</v>
      </c>
      <c r="S10" t="s">
        <v>403</v>
      </c>
      <c r="T10">
        <f t="shared" si="0"/>
        <v>1</v>
      </c>
      <c r="U10">
        <f t="shared" si="1"/>
        <v>2</v>
      </c>
      <c r="V10" s="2"/>
      <c r="W10" t="s">
        <v>420</v>
      </c>
      <c r="X10" t="s">
        <v>419</v>
      </c>
      <c r="AC10" t="s">
        <v>740</v>
      </c>
      <c r="AD10" s="4" t="s">
        <v>659</v>
      </c>
      <c r="AE10" s="4" t="s">
        <v>658</v>
      </c>
      <c r="AF10" s="4" t="s">
        <v>656</v>
      </c>
      <c r="AG10" s="4" t="s">
        <v>660</v>
      </c>
      <c r="AI10" s="4" t="s">
        <v>657</v>
      </c>
      <c r="AK10" t="str">
        <f t="shared" si="2"/>
        <v xml:space="preserve">Sidharth, Vinay, , , ,  </v>
      </c>
      <c r="AL10">
        <f t="shared" si="3"/>
        <v>25</v>
      </c>
      <c r="AM10">
        <f t="shared" si="4"/>
        <v>1.3333333333333335</v>
      </c>
      <c r="AP10" t="s">
        <v>782</v>
      </c>
      <c r="AQ10">
        <f t="shared" si="5"/>
        <v>0</v>
      </c>
      <c r="BH10">
        <f t="shared" si="7"/>
        <v>50</v>
      </c>
      <c r="BI10">
        <f t="shared" si="8"/>
        <v>20</v>
      </c>
      <c r="BL10">
        <f t="shared" si="9"/>
        <v>0</v>
      </c>
      <c r="BM10">
        <f t="shared" si="10"/>
        <v>0</v>
      </c>
      <c r="BN10">
        <f t="shared" si="11"/>
        <v>0</v>
      </c>
      <c r="BO10">
        <f t="shared" si="12"/>
        <v>0</v>
      </c>
      <c r="BP10">
        <f t="shared" si="13"/>
        <v>0</v>
      </c>
      <c r="BQ10">
        <f t="shared" si="14"/>
        <v>0</v>
      </c>
      <c r="BR10">
        <f t="shared" si="15"/>
        <v>0</v>
      </c>
      <c r="BS10">
        <f t="shared" si="16"/>
        <v>0</v>
      </c>
      <c r="BT10">
        <f t="shared" si="17"/>
        <v>0</v>
      </c>
      <c r="BU10">
        <f t="shared" si="18"/>
        <v>0</v>
      </c>
      <c r="BV10">
        <f t="shared" si="19"/>
        <v>0</v>
      </c>
      <c r="BW10">
        <f t="shared" si="20"/>
        <v>0</v>
      </c>
      <c r="BX10">
        <f t="shared" si="21"/>
        <v>2000000</v>
      </c>
      <c r="BY10">
        <f t="shared" si="22"/>
        <v>3000000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2000000</v>
      </c>
      <c r="CP10">
        <v>3000000</v>
      </c>
      <c r="CU10">
        <f t="shared" si="23"/>
        <v>0</v>
      </c>
      <c r="CV10">
        <f t="shared" si="24"/>
        <v>0</v>
      </c>
      <c r="CW10">
        <f t="shared" si="25"/>
        <v>0</v>
      </c>
      <c r="CX10">
        <f t="shared" si="26"/>
        <v>0</v>
      </c>
      <c r="CY10">
        <f t="shared" si="27"/>
        <v>0</v>
      </c>
      <c r="CZ10">
        <f t="shared" si="28"/>
        <v>0</v>
      </c>
      <c r="DA10">
        <f t="shared" si="29"/>
        <v>15</v>
      </c>
      <c r="DE10" t="str">
        <f t="shared" si="30"/>
        <v>No Deal</v>
      </c>
      <c r="DF10" t="str">
        <f t="shared" si="31"/>
        <v>No Deal</v>
      </c>
      <c r="DG10" t="str">
        <f t="shared" si="32"/>
        <v>No Deal</v>
      </c>
      <c r="DH10" t="str">
        <f t="shared" si="33"/>
        <v>No Deal</v>
      </c>
      <c r="DI10" t="str">
        <f t="shared" si="34"/>
        <v>No Deal</v>
      </c>
      <c r="DJ10" t="str">
        <f t="shared" si="35"/>
        <v>No Deal</v>
      </c>
      <c r="DK10">
        <f t="shared" si="36"/>
        <v>0</v>
      </c>
      <c r="DP10" t="str">
        <f t="shared" si="37"/>
        <v>N</v>
      </c>
      <c r="DQ10" t="str">
        <f t="shared" si="38"/>
        <v>N</v>
      </c>
      <c r="DR10" t="str">
        <f t="shared" si="39"/>
        <v>N</v>
      </c>
      <c r="DS10" t="str">
        <f t="shared" si="40"/>
        <v>N</v>
      </c>
      <c r="DT10" t="str">
        <f t="shared" si="41"/>
        <v>N</v>
      </c>
      <c r="DU10" t="str">
        <f t="shared" si="42"/>
        <v>N</v>
      </c>
      <c r="DV10" t="str">
        <f t="shared" si="43"/>
        <v>N</v>
      </c>
      <c r="DW10" t="str">
        <f t="shared" si="44"/>
        <v>N</v>
      </c>
      <c r="DX10" t="str">
        <f t="shared" si="45"/>
        <v>N</v>
      </c>
      <c r="DY10" t="str">
        <f t="shared" si="46"/>
        <v>N</v>
      </c>
      <c r="DZ10" t="str">
        <f t="shared" si="47"/>
        <v>N</v>
      </c>
      <c r="EA10" t="str">
        <f t="shared" si="48"/>
        <v>N</v>
      </c>
      <c r="EB10" t="str">
        <f t="shared" si="49"/>
        <v>N</v>
      </c>
      <c r="EC10" t="str">
        <f t="shared" si="50"/>
        <v>N</v>
      </c>
      <c r="ED10" t="str">
        <f t="shared" si="51"/>
        <v>N</v>
      </c>
      <c r="EE10" t="str">
        <f t="shared" si="52"/>
        <v>N</v>
      </c>
      <c r="EF10" t="str">
        <f t="shared" si="53"/>
        <v>N</v>
      </c>
      <c r="EG10" t="str">
        <f t="shared" si="54"/>
        <v>N</v>
      </c>
      <c r="EH10" t="str">
        <f t="shared" si="55"/>
        <v>N</v>
      </c>
      <c r="EI10" t="str">
        <f t="shared" si="56"/>
        <v>N</v>
      </c>
      <c r="EJ10" t="str">
        <f t="shared" si="57"/>
        <v>N</v>
      </c>
    </row>
    <row r="11" spans="1:140" x14ac:dyDescent="0.3">
      <c r="A11">
        <v>10</v>
      </c>
      <c r="B11" s="2" t="s">
        <v>81</v>
      </c>
      <c r="C11" s="2" t="s">
        <v>82</v>
      </c>
      <c r="D11" s="2" t="s">
        <v>83</v>
      </c>
      <c r="E11">
        <v>5000000</v>
      </c>
      <c r="F11">
        <v>7</v>
      </c>
      <c r="G11" s="2" t="s">
        <v>84</v>
      </c>
      <c r="H11">
        <v>5000000</v>
      </c>
      <c r="I11">
        <v>50</v>
      </c>
      <c r="J11">
        <v>0</v>
      </c>
      <c r="K11">
        <v>0</v>
      </c>
      <c r="L11" t="s">
        <v>395</v>
      </c>
      <c r="M11" t="s">
        <v>404</v>
      </c>
      <c r="N11" t="s">
        <v>403</v>
      </c>
      <c r="O11" t="s">
        <v>403</v>
      </c>
      <c r="P11" t="s">
        <v>403</v>
      </c>
      <c r="Q11" t="s">
        <v>403</v>
      </c>
      <c r="R11" t="s">
        <v>404</v>
      </c>
      <c r="S11" t="s">
        <v>403</v>
      </c>
      <c r="T11">
        <f t="shared" si="0"/>
        <v>2</v>
      </c>
      <c r="U11">
        <f t="shared" si="1"/>
        <v>2</v>
      </c>
      <c r="V11" s="2"/>
      <c r="W11" t="s">
        <v>421</v>
      </c>
      <c r="X11" t="s">
        <v>422</v>
      </c>
      <c r="AC11" t="s">
        <v>667</v>
      </c>
      <c r="AD11" s="4" t="s">
        <v>665</v>
      </c>
      <c r="AE11" s="4" t="s">
        <v>666</v>
      </c>
      <c r="AF11" s="4" t="s">
        <v>663</v>
      </c>
      <c r="AG11" s="4" t="s">
        <v>664</v>
      </c>
      <c r="AI11" s="4" t="s">
        <v>662</v>
      </c>
      <c r="AK11" t="str">
        <f t="shared" si="2"/>
        <v xml:space="preserve">Kanika, Angad, , , ,  </v>
      </c>
      <c r="AL11">
        <f t="shared" si="3"/>
        <v>7.1428571428571432</v>
      </c>
      <c r="AM11">
        <f t="shared" si="4"/>
        <v>1</v>
      </c>
      <c r="AP11" t="s">
        <v>783</v>
      </c>
      <c r="AQ11">
        <f t="shared" si="5"/>
        <v>0</v>
      </c>
      <c r="BH11">
        <f t="shared" si="7"/>
        <v>50</v>
      </c>
      <c r="BI11">
        <f t="shared" si="8"/>
        <v>50</v>
      </c>
      <c r="BL11">
        <f t="shared" si="9"/>
        <v>0</v>
      </c>
      <c r="BM11">
        <f t="shared" si="10"/>
        <v>0</v>
      </c>
      <c r="BN11">
        <f t="shared" si="11"/>
        <v>2500000</v>
      </c>
      <c r="BO11">
        <f t="shared" si="12"/>
        <v>0</v>
      </c>
      <c r="BP11">
        <f t="shared" si="13"/>
        <v>0</v>
      </c>
      <c r="BQ11">
        <f t="shared" si="14"/>
        <v>0</v>
      </c>
      <c r="BR11">
        <f t="shared" si="15"/>
        <v>0</v>
      </c>
      <c r="BS11">
        <f t="shared" si="16"/>
        <v>0</v>
      </c>
      <c r="BT11">
        <f t="shared" si="17"/>
        <v>0</v>
      </c>
      <c r="BU11">
        <f t="shared" si="18"/>
        <v>0</v>
      </c>
      <c r="BV11">
        <f t="shared" si="19"/>
        <v>0</v>
      </c>
      <c r="BW11">
        <f t="shared" si="20"/>
        <v>0</v>
      </c>
      <c r="BX11">
        <f t="shared" si="21"/>
        <v>2500000</v>
      </c>
      <c r="BY11">
        <f t="shared" si="22"/>
        <v>0</v>
      </c>
      <c r="CC11">
        <v>0</v>
      </c>
      <c r="CD11">
        <v>0</v>
      </c>
      <c r="CE11">
        <v>2500000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2500000</v>
      </c>
      <c r="CP11">
        <v>0</v>
      </c>
      <c r="CU11">
        <f t="shared" si="23"/>
        <v>0</v>
      </c>
      <c r="CV11">
        <f t="shared" si="24"/>
        <v>25</v>
      </c>
      <c r="CW11">
        <f t="shared" si="25"/>
        <v>0</v>
      </c>
      <c r="CX11">
        <f t="shared" si="26"/>
        <v>0</v>
      </c>
      <c r="CY11">
        <f t="shared" si="27"/>
        <v>0</v>
      </c>
      <c r="CZ11">
        <f t="shared" si="28"/>
        <v>0</v>
      </c>
      <c r="DA11">
        <f t="shared" si="29"/>
        <v>25</v>
      </c>
      <c r="DE11" t="str">
        <f t="shared" si="30"/>
        <v>No Deal</v>
      </c>
      <c r="DF11">
        <f t="shared" si="31"/>
        <v>1</v>
      </c>
      <c r="DG11" t="str">
        <f t="shared" si="32"/>
        <v>No Deal</v>
      </c>
      <c r="DH11" t="str">
        <f t="shared" si="33"/>
        <v>No Deal</v>
      </c>
      <c r="DI11" t="str">
        <f t="shared" si="34"/>
        <v>No Deal</v>
      </c>
      <c r="DJ11" t="str">
        <f t="shared" si="35"/>
        <v>No Deal</v>
      </c>
      <c r="DK11">
        <f t="shared" si="36"/>
        <v>1</v>
      </c>
      <c r="DP11" t="str">
        <f t="shared" si="37"/>
        <v>N</v>
      </c>
      <c r="DQ11" t="str">
        <f t="shared" si="38"/>
        <v>N</v>
      </c>
      <c r="DR11" t="str">
        <f t="shared" si="39"/>
        <v>N</v>
      </c>
      <c r="DS11" t="str">
        <f t="shared" si="40"/>
        <v>N</v>
      </c>
      <c r="DT11" t="str">
        <f t="shared" si="41"/>
        <v>N</v>
      </c>
      <c r="DU11" t="str">
        <f t="shared" si="42"/>
        <v>N</v>
      </c>
      <c r="DV11" t="str">
        <f t="shared" si="43"/>
        <v>N</v>
      </c>
      <c r="DW11" t="str">
        <f t="shared" si="44"/>
        <v>N</v>
      </c>
      <c r="DX11" t="str">
        <f t="shared" si="45"/>
        <v>N</v>
      </c>
      <c r="DY11" t="str">
        <f t="shared" si="46"/>
        <v>N</v>
      </c>
      <c r="DZ11" t="str">
        <f t="shared" si="47"/>
        <v>Y</v>
      </c>
      <c r="EA11" t="str">
        <f t="shared" si="48"/>
        <v>N</v>
      </c>
      <c r="EB11" t="str">
        <f t="shared" si="49"/>
        <v>N</v>
      </c>
      <c r="EC11" t="str">
        <f t="shared" si="50"/>
        <v>N</v>
      </c>
      <c r="ED11" t="str">
        <f t="shared" si="51"/>
        <v>N</v>
      </c>
      <c r="EE11" t="str">
        <f t="shared" si="52"/>
        <v>N</v>
      </c>
      <c r="EF11" t="str">
        <f t="shared" si="53"/>
        <v>N</v>
      </c>
      <c r="EG11" t="str">
        <f t="shared" si="54"/>
        <v>N</v>
      </c>
      <c r="EH11" t="str">
        <f t="shared" si="55"/>
        <v>N</v>
      </c>
      <c r="EI11" t="str">
        <f t="shared" si="56"/>
        <v>N</v>
      </c>
      <c r="EJ11" t="str">
        <f t="shared" si="57"/>
        <v>N</v>
      </c>
    </row>
    <row r="12" spans="1:140" x14ac:dyDescent="0.3">
      <c r="A12">
        <v>11</v>
      </c>
      <c r="B12" s="2" t="s">
        <v>85</v>
      </c>
      <c r="C12" s="2" t="s">
        <v>86</v>
      </c>
      <c r="D12" s="2" t="s">
        <v>87</v>
      </c>
      <c r="E12">
        <v>5000000</v>
      </c>
      <c r="F12">
        <v>10</v>
      </c>
      <c r="G12" s="2" t="s">
        <v>70</v>
      </c>
      <c r="H12">
        <v>0</v>
      </c>
      <c r="I12">
        <v>0</v>
      </c>
      <c r="J12">
        <v>0</v>
      </c>
      <c r="K12">
        <v>0</v>
      </c>
      <c r="L12" t="s">
        <v>70</v>
      </c>
      <c r="M12" t="s">
        <v>403</v>
      </c>
      <c r="N12" t="s">
        <v>403</v>
      </c>
      <c r="O12" t="s">
        <v>403</v>
      </c>
      <c r="P12" t="s">
        <v>403</v>
      </c>
      <c r="Q12" t="s">
        <v>403</v>
      </c>
      <c r="R12" t="s">
        <v>403</v>
      </c>
      <c r="S12" t="s">
        <v>403</v>
      </c>
      <c r="T12">
        <f t="shared" si="0"/>
        <v>0</v>
      </c>
      <c r="U12">
        <f t="shared" si="1"/>
        <v>2</v>
      </c>
      <c r="V12" s="2"/>
      <c r="W12" t="s">
        <v>424</v>
      </c>
      <c r="X12" t="s">
        <v>423</v>
      </c>
      <c r="AC12" t="s">
        <v>740</v>
      </c>
      <c r="AD12" s="4" t="s">
        <v>672</v>
      </c>
      <c r="AE12" s="4" t="s">
        <v>676</v>
      </c>
      <c r="AF12" s="4" t="s">
        <v>671</v>
      </c>
      <c r="AG12" s="4" t="s">
        <v>670</v>
      </c>
      <c r="AI12" s="4" t="s">
        <v>669</v>
      </c>
      <c r="AK12" t="str">
        <f t="shared" si="2"/>
        <v xml:space="preserve">Kalpana Jha, Uma Jha, , , ,  </v>
      </c>
      <c r="AL12">
        <f t="shared" si="3"/>
        <v>5</v>
      </c>
      <c r="AM12">
        <f t="shared" si="4"/>
        <v>0</v>
      </c>
      <c r="AP12" t="s">
        <v>784</v>
      </c>
      <c r="AQ12">
        <f t="shared" si="5"/>
        <v>0</v>
      </c>
      <c r="BH12">
        <f t="shared" si="7"/>
        <v>50</v>
      </c>
      <c r="BI12">
        <f t="shared" si="8"/>
        <v>0</v>
      </c>
      <c r="BL12">
        <f t="shared" si="9"/>
        <v>0</v>
      </c>
      <c r="BM12">
        <f t="shared" si="10"/>
        <v>0</v>
      </c>
      <c r="BN12">
        <f t="shared" si="11"/>
        <v>0</v>
      </c>
      <c r="BO12">
        <f t="shared" si="12"/>
        <v>0</v>
      </c>
      <c r="BP12">
        <f t="shared" si="13"/>
        <v>0</v>
      </c>
      <c r="BQ12">
        <f t="shared" si="14"/>
        <v>0</v>
      </c>
      <c r="BR12">
        <f t="shared" si="15"/>
        <v>0</v>
      </c>
      <c r="BS12">
        <f t="shared" si="16"/>
        <v>0</v>
      </c>
      <c r="BT12">
        <f t="shared" si="17"/>
        <v>0</v>
      </c>
      <c r="BU12">
        <f t="shared" si="18"/>
        <v>0</v>
      </c>
      <c r="BV12">
        <f t="shared" si="19"/>
        <v>0</v>
      </c>
      <c r="BW12">
        <f t="shared" si="20"/>
        <v>0</v>
      </c>
      <c r="BX12">
        <f t="shared" si="21"/>
        <v>0</v>
      </c>
      <c r="BY12">
        <f t="shared" si="22"/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U12">
        <f t="shared" si="23"/>
        <v>0</v>
      </c>
      <c r="CV12">
        <f t="shared" si="24"/>
        <v>0</v>
      </c>
      <c r="CW12">
        <f t="shared" si="25"/>
        <v>0</v>
      </c>
      <c r="CX12">
        <f t="shared" si="26"/>
        <v>0</v>
      </c>
      <c r="CY12">
        <f t="shared" si="27"/>
        <v>0</v>
      </c>
      <c r="CZ12">
        <f t="shared" si="28"/>
        <v>0</v>
      </c>
      <c r="DA12">
        <f t="shared" si="29"/>
        <v>0</v>
      </c>
      <c r="DE12" t="str">
        <f t="shared" si="30"/>
        <v>No Deal</v>
      </c>
      <c r="DF12" t="str">
        <f t="shared" si="31"/>
        <v>No Deal</v>
      </c>
      <c r="DG12" t="str">
        <f t="shared" si="32"/>
        <v>No Deal</v>
      </c>
      <c r="DH12" t="str">
        <f t="shared" si="33"/>
        <v>No Deal</v>
      </c>
      <c r="DI12" t="str">
        <f t="shared" si="34"/>
        <v>No Deal</v>
      </c>
      <c r="DJ12" t="str">
        <f t="shared" si="35"/>
        <v>No Deal</v>
      </c>
      <c r="DK12" t="str">
        <f t="shared" si="36"/>
        <v>No Deal</v>
      </c>
      <c r="DP12" t="str">
        <f t="shared" si="37"/>
        <v>N</v>
      </c>
      <c r="DQ12" t="str">
        <f t="shared" si="38"/>
        <v>N</v>
      </c>
      <c r="DR12" t="str">
        <f t="shared" si="39"/>
        <v>N</v>
      </c>
      <c r="DS12" t="str">
        <f t="shared" si="40"/>
        <v>N</v>
      </c>
      <c r="DT12" t="str">
        <f t="shared" si="41"/>
        <v>N</v>
      </c>
      <c r="DU12" t="str">
        <f t="shared" si="42"/>
        <v>N</v>
      </c>
      <c r="DV12" t="str">
        <f t="shared" si="43"/>
        <v>N</v>
      </c>
      <c r="DW12" t="str">
        <f t="shared" si="44"/>
        <v>N</v>
      </c>
      <c r="DX12" t="str">
        <f t="shared" si="45"/>
        <v>N</v>
      </c>
      <c r="DY12" t="str">
        <f t="shared" si="46"/>
        <v>N</v>
      </c>
      <c r="DZ12" t="str">
        <f t="shared" si="47"/>
        <v>N</v>
      </c>
      <c r="EA12" t="str">
        <f t="shared" si="48"/>
        <v>N</v>
      </c>
      <c r="EB12" t="str">
        <f t="shared" si="49"/>
        <v>N</v>
      </c>
      <c r="EC12" t="str">
        <f t="shared" si="50"/>
        <v>N</v>
      </c>
      <c r="ED12" t="str">
        <f t="shared" si="51"/>
        <v>N</v>
      </c>
      <c r="EE12" t="str">
        <f t="shared" si="52"/>
        <v>N</v>
      </c>
      <c r="EF12" t="str">
        <f t="shared" si="53"/>
        <v>N</v>
      </c>
      <c r="EG12" t="str">
        <f t="shared" si="54"/>
        <v>N</v>
      </c>
      <c r="EH12" t="str">
        <f t="shared" si="55"/>
        <v>N</v>
      </c>
      <c r="EI12" t="str">
        <f t="shared" si="56"/>
        <v>N</v>
      </c>
      <c r="EJ12" t="str">
        <f t="shared" si="57"/>
        <v>N</v>
      </c>
    </row>
    <row r="13" spans="1:140" x14ac:dyDescent="0.3">
      <c r="A13">
        <v>12</v>
      </c>
      <c r="B13" s="2" t="s">
        <v>5</v>
      </c>
      <c r="C13" s="2" t="s">
        <v>88</v>
      </c>
      <c r="D13" s="2" t="s">
        <v>76</v>
      </c>
      <c r="E13">
        <v>7500000</v>
      </c>
      <c r="F13">
        <v>4</v>
      </c>
      <c r="G13" s="2" t="s">
        <v>89</v>
      </c>
      <c r="H13">
        <v>7500000</v>
      </c>
      <c r="I13">
        <v>7.5</v>
      </c>
      <c r="J13">
        <v>0</v>
      </c>
      <c r="K13">
        <v>0</v>
      </c>
      <c r="L13" t="s">
        <v>395</v>
      </c>
      <c r="M13" t="s">
        <v>403</v>
      </c>
      <c r="N13" t="s">
        <v>403</v>
      </c>
      <c r="O13" t="s">
        <v>404</v>
      </c>
      <c r="P13" t="s">
        <v>404</v>
      </c>
      <c r="Q13" t="s">
        <v>403</v>
      </c>
      <c r="R13" t="s">
        <v>403</v>
      </c>
      <c r="S13" t="s">
        <v>403</v>
      </c>
      <c r="T13">
        <f t="shared" si="0"/>
        <v>2</v>
      </c>
      <c r="U13">
        <f t="shared" si="1"/>
        <v>1</v>
      </c>
      <c r="V13" s="2"/>
      <c r="W13" t="s">
        <v>425</v>
      </c>
      <c r="AC13" t="s">
        <v>635</v>
      </c>
      <c r="AD13" s="4" t="s">
        <v>678</v>
      </c>
      <c r="AE13" s="4" t="s">
        <v>675</v>
      </c>
      <c r="AF13" s="4" t="s">
        <v>674</v>
      </c>
      <c r="AG13" s="4" t="s">
        <v>677</v>
      </c>
      <c r="AI13" s="4" t="s">
        <v>673</v>
      </c>
      <c r="AK13" t="str">
        <f t="shared" si="2"/>
        <v xml:space="preserve">Sulay, , , , ,  </v>
      </c>
      <c r="AL13">
        <f t="shared" si="3"/>
        <v>18.75</v>
      </c>
      <c r="AM13">
        <f t="shared" si="4"/>
        <v>10</v>
      </c>
      <c r="AP13" t="s">
        <v>667</v>
      </c>
      <c r="AQ13">
        <f t="shared" si="5"/>
        <v>3</v>
      </c>
      <c r="BH13">
        <f t="shared" si="7"/>
        <v>75</v>
      </c>
      <c r="BI13">
        <f t="shared" si="8"/>
        <v>75</v>
      </c>
      <c r="BL13">
        <f t="shared" si="9"/>
        <v>3750000</v>
      </c>
      <c r="BM13">
        <f t="shared" si="10"/>
        <v>0</v>
      </c>
      <c r="BN13">
        <f t="shared" si="11"/>
        <v>0</v>
      </c>
      <c r="BO13">
        <f t="shared" si="12"/>
        <v>0</v>
      </c>
      <c r="BP13">
        <f t="shared" si="13"/>
        <v>0</v>
      </c>
      <c r="BQ13">
        <f t="shared" si="14"/>
        <v>0</v>
      </c>
      <c r="BR13">
        <f t="shared" si="15"/>
        <v>0</v>
      </c>
      <c r="BS13">
        <f t="shared" si="16"/>
        <v>0</v>
      </c>
      <c r="BT13">
        <f t="shared" si="17"/>
        <v>3750000</v>
      </c>
      <c r="BU13">
        <f t="shared" si="18"/>
        <v>0</v>
      </c>
      <c r="BV13">
        <f t="shared" si="19"/>
        <v>0</v>
      </c>
      <c r="BW13">
        <f t="shared" si="20"/>
        <v>0</v>
      </c>
      <c r="BX13">
        <f t="shared" si="21"/>
        <v>0</v>
      </c>
      <c r="BY13">
        <f t="shared" si="22"/>
        <v>0</v>
      </c>
      <c r="CC13">
        <v>3750000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3750000</v>
      </c>
      <c r="CL13">
        <v>0</v>
      </c>
      <c r="CM13">
        <v>0</v>
      </c>
      <c r="CN13">
        <v>0</v>
      </c>
      <c r="CO13">
        <v>0</v>
      </c>
      <c r="CP13">
        <v>0</v>
      </c>
      <c r="CU13">
        <f t="shared" si="23"/>
        <v>3.75</v>
      </c>
      <c r="CV13">
        <f t="shared" si="24"/>
        <v>0</v>
      </c>
      <c r="CW13">
        <f t="shared" si="25"/>
        <v>0</v>
      </c>
      <c r="CX13">
        <f t="shared" si="26"/>
        <v>0</v>
      </c>
      <c r="CY13">
        <f t="shared" si="27"/>
        <v>3.75</v>
      </c>
      <c r="CZ13">
        <f t="shared" si="28"/>
        <v>0</v>
      </c>
      <c r="DA13">
        <f t="shared" si="29"/>
        <v>0</v>
      </c>
      <c r="DE13">
        <f t="shared" si="30"/>
        <v>1</v>
      </c>
      <c r="DF13" t="str">
        <f t="shared" si="31"/>
        <v>No Deal</v>
      </c>
      <c r="DG13" t="str">
        <f t="shared" si="32"/>
        <v>No Deal</v>
      </c>
      <c r="DH13" t="str">
        <f t="shared" si="33"/>
        <v>No Deal</v>
      </c>
      <c r="DI13">
        <f t="shared" si="34"/>
        <v>1</v>
      </c>
      <c r="DJ13" t="str">
        <f t="shared" si="35"/>
        <v>No Deal</v>
      </c>
      <c r="DK13" t="str">
        <f t="shared" si="36"/>
        <v>No Deal</v>
      </c>
      <c r="DP13" t="str">
        <f t="shared" si="37"/>
        <v>N</v>
      </c>
      <c r="DQ13" t="str">
        <f t="shared" si="38"/>
        <v>N</v>
      </c>
      <c r="DR13" t="str">
        <f t="shared" si="39"/>
        <v>N</v>
      </c>
      <c r="DS13" t="str">
        <f t="shared" si="40"/>
        <v>Y</v>
      </c>
      <c r="DT13" t="str">
        <f t="shared" si="41"/>
        <v>N</v>
      </c>
      <c r="DU13" t="str">
        <f t="shared" si="42"/>
        <v>N</v>
      </c>
      <c r="DV13" t="str">
        <f t="shared" si="43"/>
        <v>N</v>
      </c>
      <c r="DW13" t="str">
        <f t="shared" si="44"/>
        <v>N</v>
      </c>
      <c r="DX13" t="str">
        <f t="shared" si="45"/>
        <v>N</v>
      </c>
      <c r="DY13" t="str">
        <f t="shared" si="46"/>
        <v>N</v>
      </c>
      <c r="DZ13" t="str">
        <f t="shared" si="47"/>
        <v>N</v>
      </c>
      <c r="EA13" t="str">
        <f t="shared" si="48"/>
        <v>N</v>
      </c>
      <c r="EB13" t="str">
        <f t="shared" si="49"/>
        <v>N</v>
      </c>
      <c r="EC13" t="str">
        <f t="shared" si="50"/>
        <v>N</v>
      </c>
      <c r="ED13" t="str">
        <f t="shared" si="51"/>
        <v>N</v>
      </c>
      <c r="EE13" t="str">
        <f t="shared" si="52"/>
        <v>N</v>
      </c>
      <c r="EF13" t="str">
        <f t="shared" si="53"/>
        <v>N</v>
      </c>
      <c r="EG13" t="str">
        <f t="shared" si="54"/>
        <v>N</v>
      </c>
      <c r="EH13" t="str">
        <f t="shared" si="55"/>
        <v>N</v>
      </c>
      <c r="EI13" t="str">
        <f t="shared" si="56"/>
        <v>N</v>
      </c>
      <c r="EJ13" t="str">
        <f t="shared" si="57"/>
        <v>N</v>
      </c>
    </row>
    <row r="14" spans="1:140" x14ac:dyDescent="0.3">
      <c r="A14">
        <v>13</v>
      </c>
      <c r="B14" s="2" t="s">
        <v>6</v>
      </c>
      <c r="C14" s="2" t="s">
        <v>90</v>
      </c>
      <c r="D14" s="2" t="s">
        <v>91</v>
      </c>
      <c r="E14">
        <v>10000000</v>
      </c>
      <c r="F14">
        <v>1</v>
      </c>
      <c r="G14" s="2" t="s">
        <v>92</v>
      </c>
      <c r="H14">
        <v>10000000</v>
      </c>
      <c r="I14">
        <v>1.5</v>
      </c>
      <c r="J14">
        <v>0</v>
      </c>
      <c r="K14">
        <v>0</v>
      </c>
      <c r="L14" t="s">
        <v>395</v>
      </c>
      <c r="M14" t="s">
        <v>404</v>
      </c>
      <c r="N14" t="s">
        <v>403</v>
      </c>
      <c r="O14" t="s">
        <v>403</v>
      </c>
      <c r="P14" t="s">
        <v>404</v>
      </c>
      <c r="Q14" t="s">
        <v>403</v>
      </c>
      <c r="R14" t="s">
        <v>403</v>
      </c>
      <c r="S14" t="s">
        <v>403</v>
      </c>
      <c r="T14">
        <f t="shared" si="0"/>
        <v>2</v>
      </c>
      <c r="U14">
        <f t="shared" si="1"/>
        <v>3</v>
      </c>
      <c r="V14" s="2"/>
      <c r="W14" t="s">
        <v>426</v>
      </c>
      <c r="X14" t="s">
        <v>427</v>
      </c>
      <c r="Y14" t="s">
        <v>428</v>
      </c>
      <c r="AC14" t="s">
        <v>739</v>
      </c>
      <c r="AD14" s="4" t="s">
        <v>681</v>
      </c>
      <c r="AE14" s="4" t="s">
        <v>682</v>
      </c>
      <c r="AF14" s="4" t="s">
        <v>680</v>
      </c>
      <c r="AG14" s="4" t="s">
        <v>683</v>
      </c>
      <c r="AI14" s="4" t="s">
        <v>679</v>
      </c>
      <c r="AK14" t="str">
        <f t="shared" si="2"/>
        <v xml:space="preserve">Jayesh Tope, Pushkaraj Salunke, Pritesh Mahajan, , ,  </v>
      </c>
      <c r="AL14">
        <f t="shared" si="3"/>
        <v>100</v>
      </c>
      <c r="AM14">
        <f t="shared" si="4"/>
        <v>66.666666666666671</v>
      </c>
      <c r="BH14">
        <f t="shared" si="7"/>
        <v>100</v>
      </c>
      <c r="BI14">
        <f t="shared" si="8"/>
        <v>100</v>
      </c>
      <c r="BL14">
        <f t="shared" si="9"/>
        <v>5000000</v>
      </c>
      <c r="BM14">
        <f t="shared" si="10"/>
        <v>0</v>
      </c>
      <c r="BN14">
        <f t="shared" si="11"/>
        <v>5000000</v>
      </c>
      <c r="BO14">
        <f t="shared" si="12"/>
        <v>0</v>
      </c>
      <c r="BP14">
        <f t="shared" si="13"/>
        <v>0</v>
      </c>
      <c r="BQ14">
        <f t="shared" si="14"/>
        <v>0</v>
      </c>
      <c r="BR14">
        <f t="shared" si="15"/>
        <v>0</v>
      </c>
      <c r="BS14">
        <f t="shared" si="16"/>
        <v>0</v>
      </c>
      <c r="BT14">
        <f t="shared" si="17"/>
        <v>0</v>
      </c>
      <c r="BU14">
        <f t="shared" si="18"/>
        <v>0</v>
      </c>
      <c r="BV14">
        <f t="shared" si="19"/>
        <v>0</v>
      </c>
      <c r="BW14">
        <f t="shared" si="20"/>
        <v>0</v>
      </c>
      <c r="BX14">
        <f t="shared" si="21"/>
        <v>0</v>
      </c>
      <c r="BY14">
        <f t="shared" si="22"/>
        <v>0</v>
      </c>
      <c r="CC14">
        <v>5000000</v>
      </c>
      <c r="CD14">
        <v>0</v>
      </c>
      <c r="CE14">
        <v>5000000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U14">
        <f t="shared" si="23"/>
        <v>0.75</v>
      </c>
      <c r="CV14">
        <f t="shared" si="24"/>
        <v>0.75</v>
      </c>
      <c r="CW14">
        <f t="shared" si="25"/>
        <v>0</v>
      </c>
      <c r="CX14">
        <f t="shared" si="26"/>
        <v>0</v>
      </c>
      <c r="CY14">
        <f t="shared" si="27"/>
        <v>0</v>
      </c>
      <c r="CZ14">
        <f t="shared" si="28"/>
        <v>0</v>
      </c>
      <c r="DA14">
        <f t="shared" si="29"/>
        <v>0</v>
      </c>
      <c r="DE14">
        <f t="shared" si="30"/>
        <v>1</v>
      </c>
      <c r="DF14">
        <f t="shared" si="31"/>
        <v>1</v>
      </c>
      <c r="DG14" t="str">
        <f t="shared" si="32"/>
        <v>No Deal</v>
      </c>
      <c r="DH14" t="str">
        <f t="shared" si="33"/>
        <v>No Deal</v>
      </c>
      <c r="DI14" t="str">
        <f t="shared" si="34"/>
        <v>No Deal</v>
      </c>
      <c r="DJ14" t="str">
        <f t="shared" si="35"/>
        <v>No Deal</v>
      </c>
      <c r="DK14" t="str">
        <f t="shared" si="36"/>
        <v>No Deal</v>
      </c>
      <c r="DP14" t="str">
        <f t="shared" si="37"/>
        <v>Y</v>
      </c>
      <c r="DQ14" t="str">
        <f t="shared" si="38"/>
        <v>N</v>
      </c>
      <c r="DR14" t="str">
        <f t="shared" si="39"/>
        <v>N</v>
      </c>
      <c r="DS14" t="str">
        <f t="shared" si="40"/>
        <v>N</v>
      </c>
      <c r="DT14" t="str">
        <f t="shared" si="41"/>
        <v>N</v>
      </c>
      <c r="DU14" t="str">
        <f t="shared" si="42"/>
        <v>N</v>
      </c>
      <c r="DV14" t="str">
        <f t="shared" si="43"/>
        <v>N</v>
      </c>
      <c r="DW14" t="str">
        <f t="shared" si="44"/>
        <v>N</v>
      </c>
      <c r="DX14" t="str">
        <f t="shared" si="45"/>
        <v>N</v>
      </c>
      <c r="DY14" t="str">
        <f t="shared" si="46"/>
        <v>N</v>
      </c>
      <c r="DZ14" t="str">
        <f t="shared" si="47"/>
        <v>N</v>
      </c>
      <c r="EA14" t="str">
        <f t="shared" si="48"/>
        <v>N</v>
      </c>
      <c r="EB14" t="str">
        <f t="shared" si="49"/>
        <v>N</v>
      </c>
      <c r="EC14" t="str">
        <f t="shared" si="50"/>
        <v>N</v>
      </c>
      <c r="ED14" t="str">
        <f t="shared" si="51"/>
        <v>N</v>
      </c>
      <c r="EE14" t="str">
        <f t="shared" si="52"/>
        <v>N</v>
      </c>
      <c r="EF14" t="str">
        <f t="shared" si="53"/>
        <v>N</v>
      </c>
      <c r="EG14" t="str">
        <f t="shared" si="54"/>
        <v>N</v>
      </c>
      <c r="EH14" t="str">
        <f t="shared" si="55"/>
        <v>N</v>
      </c>
      <c r="EI14" t="str">
        <f t="shared" si="56"/>
        <v>N</v>
      </c>
      <c r="EJ14" t="str">
        <f t="shared" si="57"/>
        <v>N</v>
      </c>
    </row>
    <row r="15" spans="1:140" x14ac:dyDescent="0.3">
      <c r="A15">
        <v>14</v>
      </c>
      <c r="B15" s="2" t="s">
        <v>684</v>
      </c>
      <c r="C15" s="2" t="s">
        <v>93</v>
      </c>
      <c r="D15" s="2" t="s">
        <v>55</v>
      </c>
      <c r="E15">
        <v>5000000</v>
      </c>
      <c r="F15">
        <v>5</v>
      </c>
      <c r="G15" s="2" t="s">
        <v>70</v>
      </c>
      <c r="H15">
        <v>0</v>
      </c>
      <c r="I15">
        <v>0</v>
      </c>
      <c r="J15">
        <v>0</v>
      </c>
      <c r="K15">
        <v>0</v>
      </c>
      <c r="L15" t="s">
        <v>70</v>
      </c>
      <c r="M15" t="s">
        <v>403</v>
      </c>
      <c r="N15" t="s">
        <v>403</v>
      </c>
      <c r="O15" t="s">
        <v>403</v>
      </c>
      <c r="P15" t="s">
        <v>403</v>
      </c>
      <c r="Q15" t="s">
        <v>403</v>
      </c>
      <c r="R15" t="s">
        <v>403</v>
      </c>
      <c r="S15" t="s">
        <v>403</v>
      </c>
      <c r="T15">
        <f t="shared" si="0"/>
        <v>0</v>
      </c>
      <c r="U15">
        <f t="shared" si="1"/>
        <v>2</v>
      </c>
      <c r="V15" s="2"/>
      <c r="W15" t="s">
        <v>429</v>
      </c>
      <c r="X15" t="s">
        <v>430</v>
      </c>
      <c r="AC15" t="s">
        <v>740</v>
      </c>
      <c r="AD15" s="4" t="s">
        <v>687</v>
      </c>
      <c r="AF15" s="4" t="s">
        <v>686</v>
      </c>
      <c r="AG15" s="4" t="s">
        <v>688</v>
      </c>
      <c r="AI15" s="4" t="s">
        <v>685</v>
      </c>
      <c r="AK15" t="str">
        <f t="shared" si="2"/>
        <v xml:space="preserve">Rahul Daga, Arpit Kabra, , , ,  </v>
      </c>
      <c r="AL15">
        <f t="shared" si="3"/>
        <v>10</v>
      </c>
      <c r="AM15">
        <f t="shared" si="4"/>
        <v>0</v>
      </c>
      <c r="BH15">
        <f t="shared" si="7"/>
        <v>50</v>
      </c>
      <c r="BI15">
        <f t="shared" si="8"/>
        <v>0</v>
      </c>
      <c r="BL15">
        <f t="shared" si="9"/>
        <v>0</v>
      </c>
      <c r="BM15">
        <f t="shared" si="10"/>
        <v>0</v>
      </c>
      <c r="BN15">
        <f t="shared" si="11"/>
        <v>0</v>
      </c>
      <c r="BO15">
        <f t="shared" si="12"/>
        <v>0</v>
      </c>
      <c r="BP15">
        <f t="shared" si="13"/>
        <v>0</v>
      </c>
      <c r="BQ15">
        <f t="shared" si="14"/>
        <v>0</v>
      </c>
      <c r="BR15">
        <f t="shared" si="15"/>
        <v>0</v>
      </c>
      <c r="BS15">
        <f t="shared" si="16"/>
        <v>0</v>
      </c>
      <c r="BT15">
        <f t="shared" si="17"/>
        <v>0</v>
      </c>
      <c r="BU15">
        <f t="shared" si="18"/>
        <v>0</v>
      </c>
      <c r="BV15">
        <f t="shared" si="19"/>
        <v>0</v>
      </c>
      <c r="BW15">
        <f t="shared" si="20"/>
        <v>0</v>
      </c>
      <c r="BX15">
        <f t="shared" si="21"/>
        <v>0</v>
      </c>
      <c r="BY15">
        <f t="shared" si="22"/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U15">
        <f t="shared" si="23"/>
        <v>0</v>
      </c>
      <c r="CV15">
        <f t="shared" si="24"/>
        <v>0</v>
      </c>
      <c r="CW15">
        <f t="shared" si="25"/>
        <v>0</v>
      </c>
      <c r="CX15">
        <f t="shared" si="26"/>
        <v>0</v>
      </c>
      <c r="CY15">
        <f t="shared" si="27"/>
        <v>0</v>
      </c>
      <c r="CZ15">
        <f t="shared" si="28"/>
        <v>0</v>
      </c>
      <c r="DA15">
        <f t="shared" si="29"/>
        <v>0</v>
      </c>
      <c r="DE15" t="str">
        <f t="shared" si="30"/>
        <v>No Deal</v>
      </c>
      <c r="DF15" t="str">
        <f t="shared" si="31"/>
        <v>No Deal</v>
      </c>
      <c r="DG15" t="str">
        <f t="shared" si="32"/>
        <v>No Deal</v>
      </c>
      <c r="DH15" t="str">
        <f t="shared" si="33"/>
        <v>No Deal</v>
      </c>
      <c r="DI15" t="str">
        <f t="shared" si="34"/>
        <v>No Deal</v>
      </c>
      <c r="DJ15" t="str">
        <f t="shared" si="35"/>
        <v>No Deal</v>
      </c>
      <c r="DK15" t="str">
        <f t="shared" si="36"/>
        <v>No Deal</v>
      </c>
      <c r="DP15" t="str">
        <f t="shared" si="37"/>
        <v>N</v>
      </c>
      <c r="DQ15" t="str">
        <f t="shared" si="38"/>
        <v>N</v>
      </c>
      <c r="DR15" t="str">
        <f t="shared" si="39"/>
        <v>N</v>
      </c>
      <c r="DS15" t="str">
        <f t="shared" si="40"/>
        <v>N</v>
      </c>
      <c r="DT15" t="str">
        <f t="shared" si="41"/>
        <v>N</v>
      </c>
      <c r="DU15" t="str">
        <f t="shared" si="42"/>
        <v>N</v>
      </c>
      <c r="DV15" t="str">
        <f t="shared" si="43"/>
        <v>N</v>
      </c>
      <c r="DW15" t="str">
        <f t="shared" si="44"/>
        <v>N</v>
      </c>
      <c r="DX15" t="str">
        <f t="shared" si="45"/>
        <v>N</v>
      </c>
      <c r="DY15" t="str">
        <f t="shared" si="46"/>
        <v>N</v>
      </c>
      <c r="DZ15" t="str">
        <f t="shared" si="47"/>
        <v>N</v>
      </c>
      <c r="EA15" t="str">
        <f t="shared" si="48"/>
        <v>N</v>
      </c>
      <c r="EB15" t="str">
        <f t="shared" si="49"/>
        <v>N</v>
      </c>
      <c r="EC15" t="str">
        <f t="shared" si="50"/>
        <v>N</v>
      </c>
      <c r="ED15" t="str">
        <f t="shared" si="51"/>
        <v>N</v>
      </c>
      <c r="EE15" t="str">
        <f t="shared" si="52"/>
        <v>N</v>
      </c>
      <c r="EF15" t="str">
        <f t="shared" si="53"/>
        <v>N</v>
      </c>
      <c r="EG15" t="str">
        <f t="shared" si="54"/>
        <v>N</v>
      </c>
      <c r="EH15" t="str">
        <f t="shared" si="55"/>
        <v>N</v>
      </c>
      <c r="EI15" t="str">
        <f t="shared" si="56"/>
        <v>N</v>
      </c>
      <c r="EJ15" t="str">
        <f t="shared" si="57"/>
        <v>N</v>
      </c>
    </row>
    <row r="16" spans="1:140" x14ac:dyDescent="0.3">
      <c r="A16">
        <v>15</v>
      </c>
      <c r="B16" s="2" t="s">
        <v>48</v>
      </c>
      <c r="C16" s="2" t="s">
        <v>94</v>
      </c>
      <c r="D16" s="2" t="s">
        <v>95</v>
      </c>
      <c r="E16">
        <v>1000000</v>
      </c>
      <c r="F16">
        <v>20</v>
      </c>
      <c r="G16" s="2" t="s">
        <v>70</v>
      </c>
      <c r="H16">
        <v>0</v>
      </c>
      <c r="I16">
        <v>0</v>
      </c>
      <c r="J16">
        <v>0</v>
      </c>
      <c r="K16">
        <v>0</v>
      </c>
      <c r="L16" t="s">
        <v>70</v>
      </c>
      <c r="M16" t="s">
        <v>403</v>
      </c>
      <c r="N16" t="s">
        <v>403</v>
      </c>
      <c r="O16" t="s">
        <v>403</v>
      </c>
      <c r="P16" t="s">
        <v>403</v>
      </c>
      <c r="Q16" t="s">
        <v>403</v>
      </c>
      <c r="R16" t="s">
        <v>403</v>
      </c>
      <c r="S16" t="s">
        <v>403</v>
      </c>
      <c r="T16">
        <f t="shared" si="0"/>
        <v>0</v>
      </c>
      <c r="U16">
        <f t="shared" si="1"/>
        <v>2</v>
      </c>
      <c r="V16" s="2"/>
      <c r="W16" t="s">
        <v>593</v>
      </c>
      <c r="X16" t="s">
        <v>594</v>
      </c>
      <c r="AC16" t="s">
        <v>689</v>
      </c>
      <c r="AI16" s="4" t="s">
        <v>690</v>
      </c>
      <c r="AK16" t="str">
        <f t="shared" si="2"/>
        <v xml:space="preserve">Baldev Jumnani, Jayeshree Jumnani, , , ,  </v>
      </c>
      <c r="AL16">
        <f t="shared" si="3"/>
        <v>0.5</v>
      </c>
      <c r="AM16">
        <f t="shared" si="4"/>
        <v>0</v>
      </c>
      <c r="BH16">
        <f t="shared" si="7"/>
        <v>10</v>
      </c>
      <c r="BI16">
        <f t="shared" si="8"/>
        <v>0</v>
      </c>
      <c r="BL16">
        <f t="shared" si="9"/>
        <v>0</v>
      </c>
      <c r="BM16">
        <f t="shared" si="10"/>
        <v>0</v>
      </c>
      <c r="BN16">
        <f t="shared" si="11"/>
        <v>0</v>
      </c>
      <c r="BO16">
        <f t="shared" si="12"/>
        <v>0</v>
      </c>
      <c r="BP16">
        <f t="shared" si="13"/>
        <v>0</v>
      </c>
      <c r="BQ16">
        <f t="shared" si="14"/>
        <v>0</v>
      </c>
      <c r="BR16">
        <f t="shared" si="15"/>
        <v>0</v>
      </c>
      <c r="BS16">
        <f t="shared" si="16"/>
        <v>0</v>
      </c>
      <c r="BT16">
        <f t="shared" si="17"/>
        <v>0</v>
      </c>
      <c r="BU16">
        <f t="shared" si="18"/>
        <v>0</v>
      </c>
      <c r="BV16">
        <f t="shared" si="19"/>
        <v>0</v>
      </c>
      <c r="BW16">
        <f t="shared" si="20"/>
        <v>0</v>
      </c>
      <c r="BX16">
        <f t="shared" si="21"/>
        <v>0</v>
      </c>
      <c r="BY16">
        <f t="shared" si="22"/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U16">
        <f t="shared" si="23"/>
        <v>0</v>
      </c>
      <c r="CV16">
        <f t="shared" si="24"/>
        <v>0</v>
      </c>
      <c r="CW16">
        <f t="shared" si="25"/>
        <v>0</v>
      </c>
      <c r="CX16">
        <f t="shared" si="26"/>
        <v>0</v>
      </c>
      <c r="CY16">
        <f t="shared" si="27"/>
        <v>0</v>
      </c>
      <c r="CZ16">
        <f t="shared" si="28"/>
        <v>0</v>
      </c>
      <c r="DA16">
        <f t="shared" si="29"/>
        <v>0</v>
      </c>
      <c r="DE16" t="str">
        <f t="shared" si="30"/>
        <v>No Deal</v>
      </c>
      <c r="DF16" t="str">
        <f t="shared" si="31"/>
        <v>No Deal</v>
      </c>
      <c r="DG16" t="str">
        <f t="shared" si="32"/>
        <v>No Deal</v>
      </c>
      <c r="DH16" t="str">
        <f t="shared" si="33"/>
        <v>No Deal</v>
      </c>
      <c r="DI16" t="str">
        <f t="shared" si="34"/>
        <v>No Deal</v>
      </c>
      <c r="DJ16" t="str">
        <f t="shared" si="35"/>
        <v>No Deal</v>
      </c>
      <c r="DK16" t="str">
        <f t="shared" si="36"/>
        <v>No Deal</v>
      </c>
      <c r="DP16" t="str">
        <f t="shared" si="37"/>
        <v>N</v>
      </c>
      <c r="DQ16" t="str">
        <f t="shared" si="38"/>
        <v>N</v>
      </c>
      <c r="DR16" t="str">
        <f t="shared" si="39"/>
        <v>N</v>
      </c>
      <c r="DS16" t="str">
        <f t="shared" si="40"/>
        <v>N</v>
      </c>
      <c r="DT16" t="str">
        <f t="shared" si="41"/>
        <v>N</v>
      </c>
      <c r="DU16" t="str">
        <f t="shared" si="42"/>
        <v>N</v>
      </c>
      <c r="DV16" t="str">
        <f t="shared" si="43"/>
        <v>N</v>
      </c>
      <c r="DW16" t="str">
        <f t="shared" si="44"/>
        <v>N</v>
      </c>
      <c r="DX16" t="str">
        <f t="shared" si="45"/>
        <v>N</v>
      </c>
      <c r="DY16" t="str">
        <f t="shared" si="46"/>
        <v>N</v>
      </c>
      <c r="DZ16" t="str">
        <f t="shared" si="47"/>
        <v>N</v>
      </c>
      <c r="EA16" t="str">
        <f t="shared" si="48"/>
        <v>N</v>
      </c>
      <c r="EB16" t="str">
        <f t="shared" si="49"/>
        <v>N</v>
      </c>
      <c r="EC16" t="str">
        <f t="shared" si="50"/>
        <v>N</v>
      </c>
      <c r="ED16" t="str">
        <f t="shared" si="51"/>
        <v>N</v>
      </c>
      <c r="EE16" t="str">
        <f t="shared" si="52"/>
        <v>N</v>
      </c>
      <c r="EF16" t="str">
        <f t="shared" si="53"/>
        <v>N</v>
      </c>
      <c r="EG16" t="str">
        <f t="shared" si="54"/>
        <v>N</v>
      </c>
      <c r="EH16" t="str">
        <f t="shared" si="55"/>
        <v>N</v>
      </c>
      <c r="EI16" t="str">
        <f t="shared" si="56"/>
        <v>N</v>
      </c>
      <c r="EJ16" t="str">
        <f t="shared" si="57"/>
        <v>N</v>
      </c>
    </row>
    <row r="17" spans="1:140" x14ac:dyDescent="0.3">
      <c r="A17">
        <v>16</v>
      </c>
      <c r="B17" s="2" t="s">
        <v>96</v>
      </c>
      <c r="C17" s="2" t="s">
        <v>97</v>
      </c>
      <c r="D17" s="2" t="s">
        <v>98</v>
      </c>
      <c r="E17">
        <v>4500000</v>
      </c>
      <c r="F17">
        <v>5</v>
      </c>
      <c r="G17" s="2" t="s">
        <v>99</v>
      </c>
      <c r="H17">
        <v>10000000</v>
      </c>
      <c r="I17">
        <v>15</v>
      </c>
      <c r="J17">
        <v>0</v>
      </c>
      <c r="K17">
        <v>0</v>
      </c>
      <c r="L17" t="s">
        <v>395</v>
      </c>
      <c r="M17" t="s">
        <v>404</v>
      </c>
      <c r="N17" t="s">
        <v>404</v>
      </c>
      <c r="O17" t="s">
        <v>404</v>
      </c>
      <c r="P17" t="s">
        <v>404</v>
      </c>
      <c r="Q17" t="s">
        <v>403</v>
      </c>
      <c r="R17" t="s">
        <v>404</v>
      </c>
      <c r="S17" t="s">
        <v>403</v>
      </c>
      <c r="T17">
        <f t="shared" si="0"/>
        <v>5</v>
      </c>
      <c r="U17">
        <f t="shared" si="1"/>
        <v>2</v>
      </c>
      <c r="V17" s="2"/>
      <c r="W17" t="s">
        <v>431</v>
      </c>
      <c r="X17" t="s">
        <v>432</v>
      </c>
      <c r="AC17" t="s">
        <v>740</v>
      </c>
      <c r="AD17" s="4" t="s">
        <v>693</v>
      </c>
      <c r="AE17" s="4" t="s">
        <v>695</v>
      </c>
      <c r="AF17" s="4" t="s">
        <v>692</v>
      </c>
      <c r="AG17" s="4" t="s">
        <v>694</v>
      </c>
      <c r="AI17" s="4" t="s">
        <v>691</v>
      </c>
      <c r="AK17" t="str">
        <f t="shared" si="2"/>
        <v xml:space="preserve">Anuja Kabra, Ravi Kabra, , , ,  </v>
      </c>
      <c r="AL17">
        <f t="shared" si="3"/>
        <v>9</v>
      </c>
      <c r="AM17">
        <f t="shared" si="4"/>
        <v>6.6666666666666661</v>
      </c>
      <c r="BH17">
        <f t="shared" si="7"/>
        <v>45</v>
      </c>
      <c r="BI17">
        <f t="shared" si="8"/>
        <v>100</v>
      </c>
      <c r="BL17">
        <f t="shared" si="9"/>
        <v>2000000</v>
      </c>
      <c r="BM17">
        <f t="shared" si="10"/>
        <v>0</v>
      </c>
      <c r="BN17">
        <f t="shared" si="11"/>
        <v>2000000</v>
      </c>
      <c r="BO17">
        <f t="shared" si="12"/>
        <v>0</v>
      </c>
      <c r="BP17">
        <f t="shared" si="13"/>
        <v>2000000</v>
      </c>
      <c r="BQ17">
        <f t="shared" si="14"/>
        <v>0</v>
      </c>
      <c r="BR17">
        <f t="shared" si="15"/>
        <v>0</v>
      </c>
      <c r="BS17">
        <f t="shared" si="16"/>
        <v>0</v>
      </c>
      <c r="BT17">
        <f t="shared" si="17"/>
        <v>2000000</v>
      </c>
      <c r="BU17">
        <f t="shared" si="18"/>
        <v>0</v>
      </c>
      <c r="BV17">
        <f t="shared" si="19"/>
        <v>0</v>
      </c>
      <c r="BW17">
        <f t="shared" si="20"/>
        <v>0</v>
      </c>
      <c r="BX17">
        <f t="shared" si="21"/>
        <v>2000000</v>
      </c>
      <c r="BY17">
        <f t="shared" si="22"/>
        <v>0</v>
      </c>
      <c r="CC17">
        <v>2000000</v>
      </c>
      <c r="CD17">
        <v>0</v>
      </c>
      <c r="CE17">
        <v>2000000</v>
      </c>
      <c r="CF17">
        <v>0</v>
      </c>
      <c r="CG17">
        <v>2000000</v>
      </c>
      <c r="CH17">
        <v>0</v>
      </c>
      <c r="CI17">
        <v>0</v>
      </c>
      <c r="CJ17">
        <v>0</v>
      </c>
      <c r="CK17">
        <v>2000000</v>
      </c>
      <c r="CL17">
        <v>0</v>
      </c>
      <c r="CM17">
        <v>0</v>
      </c>
      <c r="CN17">
        <v>0</v>
      </c>
      <c r="CO17">
        <v>2000000</v>
      </c>
      <c r="CP17">
        <v>0</v>
      </c>
      <c r="CU17">
        <f t="shared" si="23"/>
        <v>3</v>
      </c>
      <c r="CV17">
        <f t="shared" si="24"/>
        <v>3</v>
      </c>
      <c r="CW17">
        <f t="shared" si="25"/>
        <v>3</v>
      </c>
      <c r="CX17">
        <f t="shared" si="26"/>
        <v>0</v>
      </c>
      <c r="CY17">
        <f t="shared" si="27"/>
        <v>3</v>
      </c>
      <c r="CZ17">
        <f t="shared" si="28"/>
        <v>0</v>
      </c>
      <c r="DA17">
        <f t="shared" si="29"/>
        <v>3</v>
      </c>
      <c r="DE17">
        <f t="shared" si="30"/>
        <v>4</v>
      </c>
      <c r="DF17">
        <f t="shared" si="31"/>
        <v>4</v>
      </c>
      <c r="DG17">
        <f t="shared" si="32"/>
        <v>4</v>
      </c>
      <c r="DH17" t="str">
        <f t="shared" si="33"/>
        <v>No Deal</v>
      </c>
      <c r="DI17">
        <f t="shared" si="34"/>
        <v>4</v>
      </c>
      <c r="DJ17" t="str">
        <f t="shared" si="35"/>
        <v>No Deal</v>
      </c>
      <c r="DK17">
        <f t="shared" si="36"/>
        <v>4</v>
      </c>
      <c r="DP17" t="str">
        <f t="shared" si="37"/>
        <v>Y</v>
      </c>
      <c r="DQ17" t="str">
        <f t="shared" si="38"/>
        <v>Y</v>
      </c>
      <c r="DR17" t="str">
        <f t="shared" si="39"/>
        <v>N</v>
      </c>
      <c r="DS17" t="str">
        <f t="shared" si="40"/>
        <v>Y</v>
      </c>
      <c r="DT17" t="str">
        <f t="shared" si="41"/>
        <v>N</v>
      </c>
      <c r="DU17" t="str">
        <f t="shared" si="42"/>
        <v>Y</v>
      </c>
      <c r="DV17" t="str">
        <f t="shared" si="43"/>
        <v>Y</v>
      </c>
      <c r="DW17" t="str">
        <f t="shared" si="44"/>
        <v>N</v>
      </c>
      <c r="DX17" t="str">
        <f t="shared" si="45"/>
        <v>Y</v>
      </c>
      <c r="DY17" t="str">
        <f t="shared" si="46"/>
        <v>N</v>
      </c>
      <c r="DZ17" t="str">
        <f t="shared" si="47"/>
        <v>Y</v>
      </c>
      <c r="EA17" t="str">
        <f t="shared" si="48"/>
        <v>N</v>
      </c>
      <c r="EB17" t="str">
        <f t="shared" si="49"/>
        <v>Y</v>
      </c>
      <c r="EC17" t="str">
        <f t="shared" si="50"/>
        <v>N</v>
      </c>
      <c r="ED17" t="str">
        <f t="shared" si="51"/>
        <v>Y</v>
      </c>
      <c r="EE17" t="str">
        <f t="shared" si="52"/>
        <v>N</v>
      </c>
      <c r="EF17" t="str">
        <f t="shared" si="53"/>
        <v>N</v>
      </c>
      <c r="EG17" t="str">
        <f t="shared" si="54"/>
        <v>N</v>
      </c>
      <c r="EH17" t="str">
        <f t="shared" si="55"/>
        <v>N</v>
      </c>
      <c r="EI17" t="str">
        <f t="shared" si="56"/>
        <v>Y</v>
      </c>
      <c r="EJ17" t="str">
        <f t="shared" si="57"/>
        <v>N</v>
      </c>
    </row>
    <row r="18" spans="1:140" x14ac:dyDescent="0.3">
      <c r="A18">
        <v>17</v>
      </c>
      <c r="B18" s="2" t="s">
        <v>100</v>
      </c>
      <c r="C18" s="2" t="s">
        <v>101</v>
      </c>
      <c r="D18" s="2" t="s">
        <v>87</v>
      </c>
      <c r="E18">
        <v>5000000</v>
      </c>
      <c r="F18">
        <v>10</v>
      </c>
      <c r="G18" s="2" t="s">
        <v>102</v>
      </c>
      <c r="H18">
        <v>5000000</v>
      </c>
      <c r="I18">
        <v>20</v>
      </c>
      <c r="J18">
        <v>0</v>
      </c>
      <c r="K18">
        <v>0</v>
      </c>
      <c r="L18" t="s">
        <v>395</v>
      </c>
      <c r="M18" t="s">
        <v>403</v>
      </c>
      <c r="N18" t="s">
        <v>403</v>
      </c>
      <c r="O18" t="s">
        <v>404</v>
      </c>
      <c r="P18" t="s">
        <v>403</v>
      </c>
      <c r="Q18" t="s">
        <v>403</v>
      </c>
      <c r="R18" t="s">
        <v>403</v>
      </c>
      <c r="S18" t="s">
        <v>403</v>
      </c>
      <c r="T18">
        <f t="shared" si="0"/>
        <v>1</v>
      </c>
      <c r="U18">
        <f t="shared" si="1"/>
        <v>2</v>
      </c>
      <c r="V18" s="2"/>
      <c r="W18" t="s">
        <v>433</v>
      </c>
      <c r="X18" t="s">
        <v>434</v>
      </c>
      <c r="AC18" t="s">
        <v>667</v>
      </c>
      <c r="AD18" s="4" t="s">
        <v>699</v>
      </c>
      <c r="AE18" s="4" t="s">
        <v>700</v>
      </c>
      <c r="AF18" s="4" t="s">
        <v>697</v>
      </c>
      <c r="AG18" s="4" t="s">
        <v>698</v>
      </c>
      <c r="AH18" s="4" t="s">
        <v>696</v>
      </c>
      <c r="AI18" s="4" t="s">
        <v>648</v>
      </c>
      <c r="AK18" t="str">
        <f t="shared" si="2"/>
        <v xml:space="preserve">Aditi Gupta, Tuhin Paul, , , ,  </v>
      </c>
      <c r="AL18">
        <f t="shared" si="3"/>
        <v>5</v>
      </c>
      <c r="AM18">
        <f t="shared" si="4"/>
        <v>2.5</v>
      </c>
      <c r="BH18">
        <f t="shared" si="7"/>
        <v>50</v>
      </c>
      <c r="BI18">
        <f t="shared" si="8"/>
        <v>50</v>
      </c>
      <c r="BL18">
        <f t="shared" si="9"/>
        <v>0</v>
      </c>
      <c r="BM18">
        <f t="shared" si="10"/>
        <v>0</v>
      </c>
      <c r="BN18">
        <f t="shared" si="11"/>
        <v>0</v>
      </c>
      <c r="BO18">
        <f t="shared" si="12"/>
        <v>0</v>
      </c>
      <c r="BP18">
        <f t="shared" si="13"/>
        <v>0</v>
      </c>
      <c r="BQ18">
        <f t="shared" si="14"/>
        <v>0</v>
      </c>
      <c r="BR18">
        <f t="shared" si="15"/>
        <v>0</v>
      </c>
      <c r="BS18">
        <f t="shared" si="16"/>
        <v>0</v>
      </c>
      <c r="BT18">
        <f t="shared" si="17"/>
        <v>5000000</v>
      </c>
      <c r="BU18">
        <f t="shared" si="18"/>
        <v>0</v>
      </c>
      <c r="BV18">
        <f t="shared" si="19"/>
        <v>0</v>
      </c>
      <c r="BW18">
        <f t="shared" si="20"/>
        <v>0</v>
      </c>
      <c r="BX18">
        <f t="shared" si="21"/>
        <v>0</v>
      </c>
      <c r="BY18">
        <f t="shared" si="22"/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5000000</v>
      </c>
      <c r="CL18">
        <v>0</v>
      </c>
      <c r="CM18">
        <v>0</v>
      </c>
      <c r="CN18">
        <v>0</v>
      </c>
      <c r="CO18">
        <v>0</v>
      </c>
      <c r="CP18">
        <v>0</v>
      </c>
      <c r="CU18">
        <f t="shared" si="23"/>
        <v>0</v>
      </c>
      <c r="CV18">
        <f t="shared" si="24"/>
        <v>0</v>
      </c>
      <c r="CW18">
        <f t="shared" si="25"/>
        <v>0</v>
      </c>
      <c r="CX18">
        <f t="shared" si="26"/>
        <v>0</v>
      </c>
      <c r="CY18">
        <f t="shared" si="27"/>
        <v>20</v>
      </c>
      <c r="CZ18">
        <f t="shared" si="28"/>
        <v>0</v>
      </c>
      <c r="DA18">
        <f t="shared" si="29"/>
        <v>0</v>
      </c>
      <c r="DE18" t="str">
        <f t="shared" si="30"/>
        <v>No Deal</v>
      </c>
      <c r="DF18" t="str">
        <f t="shared" si="31"/>
        <v>No Deal</v>
      </c>
      <c r="DG18" t="str">
        <f t="shared" si="32"/>
        <v>No Deal</v>
      </c>
      <c r="DH18" t="str">
        <f t="shared" si="33"/>
        <v>No Deal</v>
      </c>
      <c r="DI18">
        <f t="shared" si="34"/>
        <v>0</v>
      </c>
      <c r="DJ18" t="str">
        <f t="shared" si="35"/>
        <v>No Deal</v>
      </c>
      <c r="DK18" t="str">
        <f t="shared" si="36"/>
        <v>No Deal</v>
      </c>
      <c r="DP18" t="str">
        <f t="shared" si="37"/>
        <v>N</v>
      </c>
      <c r="DQ18" t="str">
        <f t="shared" si="38"/>
        <v>N</v>
      </c>
      <c r="DR18" t="str">
        <f t="shared" si="39"/>
        <v>N</v>
      </c>
      <c r="DS18" t="str">
        <f t="shared" si="40"/>
        <v>N</v>
      </c>
      <c r="DT18" t="str">
        <f t="shared" si="41"/>
        <v>N</v>
      </c>
      <c r="DU18" t="str">
        <f t="shared" si="42"/>
        <v>N</v>
      </c>
      <c r="DV18" t="str">
        <f t="shared" si="43"/>
        <v>N</v>
      </c>
      <c r="DW18" t="str">
        <f t="shared" si="44"/>
        <v>N</v>
      </c>
      <c r="DX18" t="str">
        <f t="shared" si="45"/>
        <v>N</v>
      </c>
      <c r="DY18" t="str">
        <f t="shared" si="46"/>
        <v>N</v>
      </c>
      <c r="DZ18" t="str">
        <f t="shared" si="47"/>
        <v>N</v>
      </c>
      <c r="EA18" t="str">
        <f t="shared" si="48"/>
        <v>N</v>
      </c>
      <c r="EB18" t="str">
        <f t="shared" si="49"/>
        <v>N</v>
      </c>
      <c r="EC18" t="str">
        <f t="shared" si="50"/>
        <v>N</v>
      </c>
      <c r="ED18" t="str">
        <f t="shared" si="51"/>
        <v>N</v>
      </c>
      <c r="EE18" t="str">
        <f t="shared" si="52"/>
        <v>N</v>
      </c>
      <c r="EF18" t="str">
        <f t="shared" si="53"/>
        <v>N</v>
      </c>
      <c r="EG18" t="str">
        <f t="shared" si="54"/>
        <v>N</v>
      </c>
      <c r="EH18" t="str">
        <f t="shared" si="55"/>
        <v>N</v>
      </c>
      <c r="EI18" t="str">
        <f t="shared" si="56"/>
        <v>N</v>
      </c>
      <c r="EJ18" t="str">
        <f t="shared" si="57"/>
        <v>N</v>
      </c>
    </row>
    <row r="19" spans="1:140" x14ac:dyDescent="0.3">
      <c r="A19">
        <v>18</v>
      </c>
      <c r="B19" s="2" t="s">
        <v>103</v>
      </c>
      <c r="C19" s="2" t="s">
        <v>104</v>
      </c>
      <c r="D19" s="2" t="s">
        <v>91</v>
      </c>
      <c r="E19">
        <v>10000000</v>
      </c>
      <c r="F19">
        <v>1</v>
      </c>
      <c r="G19" s="2" t="s">
        <v>70</v>
      </c>
      <c r="H19">
        <v>0</v>
      </c>
      <c r="I19">
        <v>0</v>
      </c>
      <c r="J19">
        <v>0</v>
      </c>
      <c r="K19">
        <v>0</v>
      </c>
      <c r="L19" t="s">
        <v>70</v>
      </c>
      <c r="M19" t="s">
        <v>403</v>
      </c>
      <c r="N19" t="s">
        <v>403</v>
      </c>
      <c r="O19" t="s">
        <v>403</v>
      </c>
      <c r="P19" t="s">
        <v>403</v>
      </c>
      <c r="Q19" t="s">
        <v>403</v>
      </c>
      <c r="R19" t="s">
        <v>403</v>
      </c>
      <c r="S19" t="s">
        <v>403</v>
      </c>
      <c r="T19">
        <f t="shared" si="0"/>
        <v>0</v>
      </c>
      <c r="U19">
        <f t="shared" si="1"/>
        <v>1</v>
      </c>
      <c r="V19" s="2"/>
      <c r="W19" t="s">
        <v>435</v>
      </c>
      <c r="AC19" t="s">
        <v>705</v>
      </c>
      <c r="AD19" s="4" t="s">
        <v>704</v>
      </c>
      <c r="AE19" s="4" t="s">
        <v>702</v>
      </c>
      <c r="AF19" s="4" t="s">
        <v>703</v>
      </c>
      <c r="AI19" s="4" t="s">
        <v>701</v>
      </c>
      <c r="AK19" t="str">
        <f t="shared" si="2"/>
        <v xml:space="preserve">Deepti Nathala, , , , ,  </v>
      </c>
      <c r="AL19">
        <f t="shared" si="3"/>
        <v>100</v>
      </c>
      <c r="AM19">
        <f t="shared" si="4"/>
        <v>0</v>
      </c>
      <c r="BH19">
        <f t="shared" si="7"/>
        <v>100</v>
      </c>
      <c r="BI19">
        <f t="shared" si="8"/>
        <v>0</v>
      </c>
      <c r="BL19">
        <f t="shared" si="9"/>
        <v>0</v>
      </c>
      <c r="BM19">
        <f t="shared" si="10"/>
        <v>0</v>
      </c>
      <c r="BN19">
        <f t="shared" si="11"/>
        <v>0</v>
      </c>
      <c r="BO19">
        <f t="shared" si="12"/>
        <v>0</v>
      </c>
      <c r="BP19">
        <f t="shared" si="13"/>
        <v>0</v>
      </c>
      <c r="BQ19">
        <f t="shared" si="14"/>
        <v>0</v>
      </c>
      <c r="BR19">
        <f t="shared" si="15"/>
        <v>0</v>
      </c>
      <c r="BS19">
        <f t="shared" si="16"/>
        <v>0</v>
      </c>
      <c r="BT19">
        <f t="shared" si="17"/>
        <v>0</v>
      </c>
      <c r="BU19">
        <f t="shared" si="18"/>
        <v>0</v>
      </c>
      <c r="BV19">
        <f t="shared" si="19"/>
        <v>0</v>
      </c>
      <c r="BW19">
        <f t="shared" si="20"/>
        <v>0</v>
      </c>
      <c r="BX19">
        <f t="shared" si="21"/>
        <v>0</v>
      </c>
      <c r="BY19">
        <f t="shared" si="22"/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U19">
        <f t="shared" si="23"/>
        <v>0</v>
      </c>
      <c r="CV19">
        <f t="shared" si="24"/>
        <v>0</v>
      </c>
      <c r="CW19">
        <f t="shared" si="25"/>
        <v>0</v>
      </c>
      <c r="CX19">
        <f t="shared" si="26"/>
        <v>0</v>
      </c>
      <c r="CY19">
        <f t="shared" si="27"/>
        <v>0</v>
      </c>
      <c r="CZ19">
        <f t="shared" si="28"/>
        <v>0</v>
      </c>
      <c r="DA19">
        <f t="shared" si="29"/>
        <v>0</v>
      </c>
      <c r="DE19" t="str">
        <f t="shared" si="30"/>
        <v>No Deal</v>
      </c>
      <c r="DF19" t="str">
        <f t="shared" si="31"/>
        <v>No Deal</v>
      </c>
      <c r="DG19" t="str">
        <f t="shared" si="32"/>
        <v>No Deal</v>
      </c>
      <c r="DH19" t="str">
        <f t="shared" si="33"/>
        <v>No Deal</v>
      </c>
      <c r="DI19" t="str">
        <f t="shared" si="34"/>
        <v>No Deal</v>
      </c>
      <c r="DJ19" t="str">
        <f t="shared" si="35"/>
        <v>No Deal</v>
      </c>
      <c r="DK19" t="str">
        <f t="shared" si="36"/>
        <v>No Deal</v>
      </c>
      <c r="DP19" t="str">
        <f t="shared" si="37"/>
        <v>N</v>
      </c>
      <c r="DQ19" t="str">
        <f t="shared" si="38"/>
        <v>N</v>
      </c>
      <c r="DR19" t="str">
        <f t="shared" si="39"/>
        <v>N</v>
      </c>
      <c r="DS19" t="str">
        <f t="shared" si="40"/>
        <v>N</v>
      </c>
      <c r="DT19" t="str">
        <f t="shared" si="41"/>
        <v>N</v>
      </c>
      <c r="DU19" t="str">
        <f t="shared" si="42"/>
        <v>N</v>
      </c>
      <c r="DV19" t="str">
        <f t="shared" si="43"/>
        <v>N</v>
      </c>
      <c r="DW19" t="str">
        <f t="shared" si="44"/>
        <v>N</v>
      </c>
      <c r="DX19" t="str">
        <f t="shared" si="45"/>
        <v>N</v>
      </c>
      <c r="DY19" t="str">
        <f t="shared" si="46"/>
        <v>N</v>
      </c>
      <c r="DZ19" t="str">
        <f t="shared" si="47"/>
        <v>N</v>
      </c>
      <c r="EA19" t="str">
        <f t="shared" si="48"/>
        <v>N</v>
      </c>
      <c r="EB19" t="str">
        <f t="shared" si="49"/>
        <v>N</v>
      </c>
      <c r="EC19" t="str">
        <f t="shared" si="50"/>
        <v>N</v>
      </c>
      <c r="ED19" t="str">
        <f t="shared" si="51"/>
        <v>N</v>
      </c>
      <c r="EE19" t="str">
        <f t="shared" si="52"/>
        <v>N</v>
      </c>
      <c r="EF19" t="str">
        <f t="shared" si="53"/>
        <v>N</v>
      </c>
      <c r="EG19" t="str">
        <f t="shared" si="54"/>
        <v>N</v>
      </c>
      <c r="EH19" t="str">
        <f t="shared" si="55"/>
        <v>N</v>
      </c>
      <c r="EI19" t="str">
        <f t="shared" si="56"/>
        <v>N</v>
      </c>
      <c r="EJ19" t="str">
        <f t="shared" si="57"/>
        <v>N</v>
      </c>
    </row>
    <row r="20" spans="1:140" x14ac:dyDescent="0.3">
      <c r="A20">
        <v>19</v>
      </c>
      <c r="B20" s="2" t="s">
        <v>105</v>
      </c>
      <c r="C20" s="2" t="s">
        <v>106</v>
      </c>
      <c r="D20" s="2" t="s">
        <v>107</v>
      </c>
      <c r="E20">
        <v>10000000</v>
      </c>
      <c r="F20">
        <v>2</v>
      </c>
      <c r="G20" s="2" t="s">
        <v>108</v>
      </c>
      <c r="H20">
        <v>10000000</v>
      </c>
      <c r="I20">
        <v>4</v>
      </c>
      <c r="J20">
        <v>0</v>
      </c>
      <c r="K20">
        <v>0</v>
      </c>
      <c r="L20" t="s">
        <v>395</v>
      </c>
      <c r="M20" t="s">
        <v>403</v>
      </c>
      <c r="N20" t="s">
        <v>404</v>
      </c>
      <c r="O20" t="s">
        <v>403</v>
      </c>
      <c r="P20" t="s">
        <v>404</v>
      </c>
      <c r="Q20" t="s">
        <v>403</v>
      </c>
      <c r="R20" t="s">
        <v>403</v>
      </c>
      <c r="S20" t="s">
        <v>403</v>
      </c>
      <c r="T20">
        <f t="shared" si="0"/>
        <v>2</v>
      </c>
      <c r="U20">
        <f t="shared" si="1"/>
        <v>0</v>
      </c>
      <c r="V20" s="2"/>
      <c r="AC20" t="s">
        <v>661</v>
      </c>
      <c r="AD20" s="4" t="s">
        <v>711</v>
      </c>
      <c r="AE20" s="4" t="s">
        <v>712</v>
      </c>
      <c r="AF20" s="4" t="s">
        <v>709</v>
      </c>
      <c r="AG20" s="4" t="s">
        <v>708</v>
      </c>
      <c r="AH20" s="4" t="s">
        <v>710</v>
      </c>
      <c r="AI20" s="4" t="s">
        <v>706</v>
      </c>
      <c r="AK20" t="str">
        <f t="shared" si="2"/>
        <v xml:space="preserve">, , , , ,  </v>
      </c>
      <c r="AL20">
        <f t="shared" si="3"/>
        <v>50</v>
      </c>
      <c r="AM20">
        <f t="shared" si="4"/>
        <v>25</v>
      </c>
      <c r="BH20">
        <f t="shared" si="7"/>
        <v>100</v>
      </c>
      <c r="BI20">
        <f t="shared" si="8"/>
        <v>100</v>
      </c>
      <c r="BL20">
        <f t="shared" si="9"/>
        <v>5000000</v>
      </c>
      <c r="BM20">
        <f t="shared" si="10"/>
        <v>0</v>
      </c>
      <c r="BN20">
        <f t="shared" si="11"/>
        <v>0</v>
      </c>
      <c r="BO20">
        <f t="shared" si="12"/>
        <v>0</v>
      </c>
      <c r="BP20">
        <f t="shared" si="13"/>
        <v>5000000</v>
      </c>
      <c r="BQ20">
        <f t="shared" si="14"/>
        <v>0</v>
      </c>
      <c r="BR20">
        <f t="shared" si="15"/>
        <v>0</v>
      </c>
      <c r="BS20">
        <f t="shared" si="16"/>
        <v>0</v>
      </c>
      <c r="BT20">
        <f t="shared" si="17"/>
        <v>0</v>
      </c>
      <c r="BU20">
        <f t="shared" si="18"/>
        <v>0</v>
      </c>
      <c r="BV20">
        <f t="shared" si="19"/>
        <v>0</v>
      </c>
      <c r="BW20">
        <f t="shared" si="20"/>
        <v>0</v>
      </c>
      <c r="BX20">
        <f t="shared" si="21"/>
        <v>0</v>
      </c>
      <c r="BY20">
        <f t="shared" si="22"/>
        <v>0</v>
      </c>
      <c r="CC20">
        <v>5000000</v>
      </c>
      <c r="CD20">
        <v>0</v>
      </c>
      <c r="CE20">
        <v>0</v>
      </c>
      <c r="CF20">
        <v>0</v>
      </c>
      <c r="CG20">
        <v>5000000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U20">
        <f t="shared" si="23"/>
        <v>2</v>
      </c>
      <c r="CV20">
        <f t="shared" si="24"/>
        <v>0</v>
      </c>
      <c r="CW20">
        <f t="shared" si="25"/>
        <v>2</v>
      </c>
      <c r="CX20">
        <f t="shared" si="26"/>
        <v>0</v>
      </c>
      <c r="CY20">
        <f t="shared" si="27"/>
        <v>0</v>
      </c>
      <c r="CZ20">
        <f t="shared" si="28"/>
        <v>0</v>
      </c>
      <c r="DA20">
        <f t="shared" si="29"/>
        <v>0</v>
      </c>
      <c r="DE20">
        <f t="shared" si="30"/>
        <v>1</v>
      </c>
      <c r="DF20" t="str">
        <f t="shared" si="31"/>
        <v>No Deal</v>
      </c>
      <c r="DG20">
        <f t="shared" si="32"/>
        <v>1</v>
      </c>
      <c r="DH20" t="str">
        <f t="shared" si="33"/>
        <v>No Deal</v>
      </c>
      <c r="DI20" t="str">
        <f t="shared" si="34"/>
        <v>No Deal</v>
      </c>
      <c r="DJ20" t="str">
        <f t="shared" si="35"/>
        <v>No Deal</v>
      </c>
      <c r="DK20" t="str">
        <f t="shared" si="36"/>
        <v>No Deal</v>
      </c>
      <c r="DP20" t="str">
        <f t="shared" si="37"/>
        <v>N</v>
      </c>
      <c r="DQ20" t="str">
        <f t="shared" si="38"/>
        <v>Y</v>
      </c>
      <c r="DR20" t="str">
        <f t="shared" si="39"/>
        <v>N</v>
      </c>
      <c r="DS20" t="str">
        <f t="shared" si="40"/>
        <v>N</v>
      </c>
      <c r="DT20" t="str">
        <f t="shared" si="41"/>
        <v>N</v>
      </c>
      <c r="DU20" t="str">
        <f t="shared" si="42"/>
        <v>N</v>
      </c>
      <c r="DV20" t="str">
        <f t="shared" si="43"/>
        <v>N</v>
      </c>
      <c r="DW20" t="str">
        <f t="shared" si="44"/>
        <v>N</v>
      </c>
      <c r="DX20" t="str">
        <f t="shared" si="45"/>
        <v>N</v>
      </c>
      <c r="DY20" t="str">
        <f t="shared" si="46"/>
        <v>N</v>
      </c>
      <c r="DZ20" t="str">
        <f t="shared" si="47"/>
        <v>N</v>
      </c>
      <c r="EA20" t="str">
        <f t="shared" si="48"/>
        <v>N</v>
      </c>
      <c r="EB20" t="str">
        <f t="shared" si="49"/>
        <v>N</v>
      </c>
      <c r="EC20" t="str">
        <f t="shared" si="50"/>
        <v>N</v>
      </c>
      <c r="ED20" t="str">
        <f t="shared" si="51"/>
        <v>N</v>
      </c>
      <c r="EE20" t="str">
        <f t="shared" si="52"/>
        <v>N</v>
      </c>
      <c r="EF20" t="str">
        <f t="shared" si="53"/>
        <v>N</v>
      </c>
      <c r="EG20" t="str">
        <f t="shared" si="54"/>
        <v>N</v>
      </c>
      <c r="EH20" t="str">
        <f t="shared" si="55"/>
        <v>N</v>
      </c>
      <c r="EI20" t="str">
        <f t="shared" si="56"/>
        <v>N</v>
      </c>
      <c r="EJ20" t="str">
        <f t="shared" si="57"/>
        <v>N</v>
      </c>
    </row>
    <row r="21" spans="1:140" x14ac:dyDescent="0.3">
      <c r="A21">
        <v>20</v>
      </c>
      <c r="B21" s="2" t="s">
        <v>109</v>
      </c>
      <c r="C21" s="2" t="s">
        <v>110</v>
      </c>
      <c r="D21" s="2" t="s">
        <v>111</v>
      </c>
      <c r="E21">
        <v>7500000</v>
      </c>
      <c r="F21">
        <v>1</v>
      </c>
      <c r="G21" s="2" t="s">
        <v>70</v>
      </c>
      <c r="H21">
        <v>0</v>
      </c>
      <c r="I21">
        <v>0</v>
      </c>
      <c r="J21">
        <v>0</v>
      </c>
      <c r="K21">
        <v>0</v>
      </c>
      <c r="L21" t="s">
        <v>70</v>
      </c>
      <c r="M21" t="s">
        <v>403</v>
      </c>
      <c r="N21" t="s">
        <v>403</v>
      </c>
      <c r="O21" t="s">
        <v>403</v>
      </c>
      <c r="P21" t="s">
        <v>403</v>
      </c>
      <c r="Q21" t="s">
        <v>403</v>
      </c>
      <c r="R21" t="s">
        <v>403</v>
      </c>
      <c r="S21" t="s">
        <v>403</v>
      </c>
      <c r="T21">
        <f t="shared" si="0"/>
        <v>0</v>
      </c>
      <c r="U21">
        <f t="shared" si="1"/>
        <v>0</v>
      </c>
      <c r="V21" s="2"/>
      <c r="AC21" t="s">
        <v>661</v>
      </c>
      <c r="AD21" s="4" t="s">
        <v>715</v>
      </c>
      <c r="AE21" s="4" t="s">
        <v>716</v>
      </c>
      <c r="AF21" s="4" t="s">
        <v>717</v>
      </c>
      <c r="AG21" s="4" t="s">
        <v>714</v>
      </c>
      <c r="AH21" s="4" t="s">
        <v>718</v>
      </c>
      <c r="AI21" s="4" t="s">
        <v>713</v>
      </c>
      <c r="AK21" t="str">
        <f t="shared" si="2"/>
        <v xml:space="preserve">, , , , ,  </v>
      </c>
      <c r="AL21">
        <f t="shared" si="3"/>
        <v>75</v>
      </c>
      <c r="AM21">
        <f t="shared" si="4"/>
        <v>0</v>
      </c>
      <c r="BH21">
        <f t="shared" si="7"/>
        <v>75</v>
      </c>
      <c r="BI21">
        <f t="shared" si="8"/>
        <v>0</v>
      </c>
      <c r="BL21">
        <f t="shared" si="9"/>
        <v>0</v>
      </c>
      <c r="BM21">
        <f t="shared" si="10"/>
        <v>0</v>
      </c>
      <c r="BN21">
        <f t="shared" si="11"/>
        <v>0</v>
      </c>
      <c r="BO21">
        <f t="shared" si="12"/>
        <v>0</v>
      </c>
      <c r="BP21">
        <f t="shared" si="13"/>
        <v>0</v>
      </c>
      <c r="BQ21">
        <f t="shared" si="14"/>
        <v>0</v>
      </c>
      <c r="BR21">
        <f t="shared" si="15"/>
        <v>0</v>
      </c>
      <c r="BS21">
        <f t="shared" si="16"/>
        <v>0</v>
      </c>
      <c r="BT21">
        <f t="shared" si="17"/>
        <v>0</v>
      </c>
      <c r="BU21">
        <f t="shared" si="18"/>
        <v>0</v>
      </c>
      <c r="BV21">
        <f t="shared" si="19"/>
        <v>0</v>
      </c>
      <c r="BW21">
        <f t="shared" si="20"/>
        <v>0</v>
      </c>
      <c r="BX21">
        <f t="shared" si="21"/>
        <v>0</v>
      </c>
      <c r="BY21">
        <f t="shared" si="22"/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U21">
        <f t="shared" si="23"/>
        <v>0</v>
      </c>
      <c r="CV21">
        <f t="shared" si="24"/>
        <v>0</v>
      </c>
      <c r="CW21">
        <f t="shared" si="25"/>
        <v>0</v>
      </c>
      <c r="CX21">
        <f t="shared" si="26"/>
        <v>0</v>
      </c>
      <c r="CY21">
        <f t="shared" si="27"/>
        <v>0</v>
      </c>
      <c r="CZ21">
        <f t="shared" si="28"/>
        <v>0</v>
      </c>
      <c r="DA21">
        <f t="shared" si="29"/>
        <v>0</v>
      </c>
      <c r="DE21" t="str">
        <f t="shared" si="30"/>
        <v>No Deal</v>
      </c>
      <c r="DF21" t="str">
        <f t="shared" si="31"/>
        <v>No Deal</v>
      </c>
      <c r="DG21" t="str">
        <f t="shared" si="32"/>
        <v>No Deal</v>
      </c>
      <c r="DH21" t="str">
        <f t="shared" si="33"/>
        <v>No Deal</v>
      </c>
      <c r="DI21" t="str">
        <f t="shared" si="34"/>
        <v>No Deal</v>
      </c>
      <c r="DJ21" t="str">
        <f t="shared" si="35"/>
        <v>No Deal</v>
      </c>
      <c r="DK21" t="str">
        <f t="shared" si="36"/>
        <v>No Deal</v>
      </c>
      <c r="DP21" t="str">
        <f t="shared" si="37"/>
        <v>N</v>
      </c>
      <c r="DQ21" t="str">
        <f t="shared" si="38"/>
        <v>N</v>
      </c>
      <c r="DR21" t="str">
        <f t="shared" si="39"/>
        <v>N</v>
      </c>
      <c r="DS21" t="str">
        <f t="shared" si="40"/>
        <v>N</v>
      </c>
      <c r="DT21" t="str">
        <f t="shared" si="41"/>
        <v>N</v>
      </c>
      <c r="DU21" t="str">
        <f t="shared" si="42"/>
        <v>N</v>
      </c>
      <c r="DV21" t="str">
        <f t="shared" si="43"/>
        <v>N</v>
      </c>
      <c r="DW21" t="str">
        <f t="shared" si="44"/>
        <v>N</v>
      </c>
      <c r="DX21" t="str">
        <f t="shared" si="45"/>
        <v>N</v>
      </c>
      <c r="DY21" t="str">
        <f t="shared" si="46"/>
        <v>N</v>
      </c>
      <c r="DZ21" t="str">
        <f t="shared" si="47"/>
        <v>N</v>
      </c>
      <c r="EA21" t="str">
        <f t="shared" si="48"/>
        <v>N</v>
      </c>
      <c r="EB21" t="str">
        <f t="shared" si="49"/>
        <v>N</v>
      </c>
      <c r="EC21" t="str">
        <f t="shared" si="50"/>
        <v>N</v>
      </c>
      <c r="ED21" t="str">
        <f t="shared" si="51"/>
        <v>N</v>
      </c>
      <c r="EE21" t="str">
        <f t="shared" si="52"/>
        <v>N</v>
      </c>
      <c r="EF21" t="str">
        <f t="shared" si="53"/>
        <v>N</v>
      </c>
      <c r="EG21" t="str">
        <f t="shared" si="54"/>
        <v>N</v>
      </c>
      <c r="EH21" t="str">
        <f t="shared" si="55"/>
        <v>N</v>
      </c>
      <c r="EI21" t="str">
        <f t="shared" si="56"/>
        <v>N</v>
      </c>
      <c r="EJ21" t="str">
        <f t="shared" si="57"/>
        <v>N</v>
      </c>
    </row>
    <row r="22" spans="1:140" x14ac:dyDescent="0.3">
      <c r="A22">
        <v>21</v>
      </c>
      <c r="B22" s="2" t="s">
        <v>112</v>
      </c>
      <c r="C22" s="2" t="s">
        <v>113</v>
      </c>
      <c r="D22" s="2" t="s">
        <v>114</v>
      </c>
      <c r="E22">
        <v>5000000</v>
      </c>
      <c r="F22">
        <v>7.5</v>
      </c>
      <c r="G22" s="2" t="s">
        <v>70</v>
      </c>
      <c r="H22">
        <v>0</v>
      </c>
      <c r="I22">
        <v>0</v>
      </c>
      <c r="J22">
        <v>0</v>
      </c>
      <c r="K22">
        <v>0</v>
      </c>
      <c r="L22" t="s">
        <v>70</v>
      </c>
      <c r="M22" t="s">
        <v>403</v>
      </c>
      <c r="N22" t="s">
        <v>403</v>
      </c>
      <c r="O22" t="s">
        <v>403</v>
      </c>
      <c r="P22" t="s">
        <v>403</v>
      </c>
      <c r="Q22" t="s">
        <v>403</v>
      </c>
      <c r="R22" t="s">
        <v>403</v>
      </c>
      <c r="S22" t="s">
        <v>403</v>
      </c>
      <c r="T22">
        <f t="shared" si="0"/>
        <v>0</v>
      </c>
      <c r="U22">
        <f t="shared" si="1"/>
        <v>0</v>
      </c>
      <c r="V22" s="2"/>
      <c r="AC22" t="s">
        <v>740</v>
      </c>
      <c r="AD22" s="4" t="s">
        <v>721</v>
      </c>
      <c r="AE22" s="4" t="s">
        <v>722</v>
      </c>
      <c r="AF22" s="4" t="s">
        <v>719</v>
      </c>
      <c r="AG22" s="4" t="s">
        <v>720</v>
      </c>
      <c r="AI22" s="4" t="s">
        <v>707</v>
      </c>
      <c r="AK22" t="str">
        <f t="shared" si="2"/>
        <v xml:space="preserve">, , , , ,  </v>
      </c>
      <c r="AL22">
        <f t="shared" si="3"/>
        <v>6.6666666666666661</v>
      </c>
      <c r="AM22">
        <f t="shared" si="4"/>
        <v>0</v>
      </c>
      <c r="BH22">
        <f t="shared" si="7"/>
        <v>50</v>
      </c>
      <c r="BI22">
        <f t="shared" si="8"/>
        <v>0</v>
      </c>
      <c r="BL22">
        <f t="shared" si="9"/>
        <v>0</v>
      </c>
      <c r="BM22">
        <f t="shared" si="10"/>
        <v>0</v>
      </c>
      <c r="BN22">
        <f t="shared" si="11"/>
        <v>0</v>
      </c>
      <c r="BO22">
        <f t="shared" si="12"/>
        <v>0</v>
      </c>
      <c r="BP22">
        <f t="shared" si="13"/>
        <v>0</v>
      </c>
      <c r="BQ22">
        <f t="shared" si="14"/>
        <v>0</v>
      </c>
      <c r="BR22">
        <f t="shared" si="15"/>
        <v>0</v>
      </c>
      <c r="BS22">
        <f t="shared" si="16"/>
        <v>0</v>
      </c>
      <c r="BT22">
        <f t="shared" si="17"/>
        <v>0</v>
      </c>
      <c r="BU22">
        <f t="shared" si="18"/>
        <v>0</v>
      </c>
      <c r="BV22">
        <f t="shared" si="19"/>
        <v>0</v>
      </c>
      <c r="BW22">
        <f t="shared" si="20"/>
        <v>0</v>
      </c>
      <c r="BX22">
        <f t="shared" si="21"/>
        <v>0</v>
      </c>
      <c r="BY22">
        <f t="shared" si="22"/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U22">
        <f t="shared" si="23"/>
        <v>0</v>
      </c>
      <c r="CV22">
        <f t="shared" si="24"/>
        <v>0</v>
      </c>
      <c r="CW22">
        <f t="shared" si="25"/>
        <v>0</v>
      </c>
      <c r="CX22">
        <f t="shared" si="26"/>
        <v>0</v>
      </c>
      <c r="CY22">
        <f t="shared" si="27"/>
        <v>0</v>
      </c>
      <c r="CZ22">
        <f t="shared" si="28"/>
        <v>0</v>
      </c>
      <c r="DA22">
        <f t="shared" si="29"/>
        <v>0</v>
      </c>
      <c r="DE22" t="str">
        <f t="shared" si="30"/>
        <v>No Deal</v>
      </c>
      <c r="DF22" t="str">
        <f t="shared" si="31"/>
        <v>No Deal</v>
      </c>
      <c r="DG22" t="str">
        <f t="shared" si="32"/>
        <v>No Deal</v>
      </c>
      <c r="DH22" t="str">
        <f t="shared" si="33"/>
        <v>No Deal</v>
      </c>
      <c r="DI22" t="str">
        <f t="shared" si="34"/>
        <v>No Deal</v>
      </c>
      <c r="DJ22" t="str">
        <f t="shared" si="35"/>
        <v>No Deal</v>
      </c>
      <c r="DK22" t="str">
        <f t="shared" si="36"/>
        <v>No Deal</v>
      </c>
      <c r="DP22" t="str">
        <f t="shared" si="37"/>
        <v>N</v>
      </c>
      <c r="DQ22" t="str">
        <f t="shared" si="38"/>
        <v>N</v>
      </c>
      <c r="DR22" t="str">
        <f t="shared" si="39"/>
        <v>N</v>
      </c>
      <c r="DS22" t="str">
        <f t="shared" si="40"/>
        <v>N</v>
      </c>
      <c r="DT22" t="str">
        <f t="shared" si="41"/>
        <v>N</v>
      </c>
      <c r="DU22" t="str">
        <f t="shared" si="42"/>
        <v>N</v>
      </c>
      <c r="DV22" t="str">
        <f t="shared" si="43"/>
        <v>N</v>
      </c>
      <c r="DW22" t="str">
        <f t="shared" si="44"/>
        <v>N</v>
      </c>
      <c r="DX22" t="str">
        <f t="shared" si="45"/>
        <v>N</v>
      </c>
      <c r="DY22" t="str">
        <f t="shared" si="46"/>
        <v>N</v>
      </c>
      <c r="DZ22" t="str">
        <f t="shared" si="47"/>
        <v>N</v>
      </c>
      <c r="EA22" t="str">
        <f t="shared" si="48"/>
        <v>N</v>
      </c>
      <c r="EB22" t="str">
        <f t="shared" si="49"/>
        <v>N</v>
      </c>
      <c r="EC22" t="str">
        <f t="shared" si="50"/>
        <v>N</v>
      </c>
      <c r="ED22" t="str">
        <f t="shared" si="51"/>
        <v>N</v>
      </c>
      <c r="EE22" t="str">
        <f t="shared" si="52"/>
        <v>N</v>
      </c>
      <c r="EF22" t="str">
        <f t="shared" si="53"/>
        <v>N</v>
      </c>
      <c r="EG22" t="str">
        <f t="shared" si="54"/>
        <v>N</v>
      </c>
      <c r="EH22" t="str">
        <f t="shared" si="55"/>
        <v>N</v>
      </c>
      <c r="EI22" t="str">
        <f t="shared" si="56"/>
        <v>N</v>
      </c>
      <c r="EJ22" t="str">
        <f t="shared" si="57"/>
        <v>N</v>
      </c>
    </row>
    <row r="23" spans="1:140" x14ac:dyDescent="0.3">
      <c r="A23">
        <v>22</v>
      </c>
      <c r="B23" s="2" t="s">
        <v>7</v>
      </c>
      <c r="C23" s="2" t="s">
        <v>115</v>
      </c>
      <c r="D23" s="2" t="s">
        <v>116</v>
      </c>
      <c r="E23">
        <v>5000000</v>
      </c>
      <c r="F23">
        <v>2.5</v>
      </c>
      <c r="G23" s="2" t="s">
        <v>116</v>
      </c>
      <c r="H23">
        <v>5000000</v>
      </c>
      <c r="I23">
        <v>2.5</v>
      </c>
      <c r="J23">
        <v>0</v>
      </c>
      <c r="K23">
        <v>0</v>
      </c>
      <c r="L23" t="s">
        <v>395</v>
      </c>
      <c r="M23" t="s">
        <v>403</v>
      </c>
      <c r="N23" t="s">
        <v>404</v>
      </c>
      <c r="O23" t="s">
        <v>403</v>
      </c>
      <c r="P23" t="s">
        <v>404</v>
      </c>
      <c r="Q23" t="s">
        <v>403</v>
      </c>
      <c r="R23" t="s">
        <v>403</v>
      </c>
      <c r="S23" t="s">
        <v>403</v>
      </c>
      <c r="T23">
        <f t="shared" si="0"/>
        <v>2</v>
      </c>
      <c r="U23">
        <f t="shared" si="1"/>
        <v>1</v>
      </c>
      <c r="V23" s="2"/>
      <c r="W23" t="s">
        <v>595</v>
      </c>
      <c r="AC23" t="s">
        <v>740</v>
      </c>
      <c r="AD23" s="4" t="s">
        <v>727</v>
      </c>
      <c r="AE23" s="4" t="s">
        <v>726</v>
      </c>
      <c r="AF23" s="4" t="s">
        <v>724</v>
      </c>
      <c r="AG23" s="4" t="s">
        <v>725</v>
      </c>
      <c r="AI23" s="4" t="s">
        <v>723</v>
      </c>
      <c r="AK23" t="str">
        <f t="shared" si="2"/>
        <v xml:space="preserve">Manas Madhu, , , , ,  </v>
      </c>
      <c r="AL23">
        <f t="shared" si="3"/>
        <v>20</v>
      </c>
      <c r="AM23">
        <f t="shared" si="4"/>
        <v>20</v>
      </c>
      <c r="BH23">
        <f t="shared" si="7"/>
        <v>50</v>
      </c>
      <c r="BI23">
        <f t="shared" si="8"/>
        <v>50</v>
      </c>
      <c r="BL23">
        <f t="shared" si="9"/>
        <v>2500000</v>
      </c>
      <c r="BM23">
        <f t="shared" si="10"/>
        <v>0</v>
      </c>
      <c r="BN23">
        <f t="shared" si="11"/>
        <v>0</v>
      </c>
      <c r="BO23">
        <f t="shared" si="12"/>
        <v>0</v>
      </c>
      <c r="BP23">
        <f t="shared" si="13"/>
        <v>2500000</v>
      </c>
      <c r="BQ23">
        <f t="shared" si="14"/>
        <v>0</v>
      </c>
      <c r="BR23">
        <f t="shared" si="15"/>
        <v>0</v>
      </c>
      <c r="BS23">
        <f t="shared" si="16"/>
        <v>0</v>
      </c>
      <c r="BT23">
        <f t="shared" si="17"/>
        <v>0</v>
      </c>
      <c r="BU23">
        <f t="shared" si="18"/>
        <v>0</v>
      </c>
      <c r="BV23">
        <f t="shared" si="19"/>
        <v>0</v>
      </c>
      <c r="BW23">
        <f t="shared" si="20"/>
        <v>0</v>
      </c>
      <c r="BX23">
        <f t="shared" si="21"/>
        <v>0</v>
      </c>
      <c r="BY23">
        <f t="shared" si="22"/>
        <v>0</v>
      </c>
      <c r="CC23">
        <v>2500000</v>
      </c>
      <c r="CD23">
        <v>0</v>
      </c>
      <c r="CE23">
        <v>0</v>
      </c>
      <c r="CF23">
        <v>0</v>
      </c>
      <c r="CG23">
        <v>2500000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U23">
        <f t="shared" si="23"/>
        <v>1.25</v>
      </c>
      <c r="CV23">
        <f t="shared" si="24"/>
        <v>0</v>
      </c>
      <c r="CW23">
        <f t="shared" si="25"/>
        <v>1.25</v>
      </c>
      <c r="CX23">
        <f t="shared" si="26"/>
        <v>0</v>
      </c>
      <c r="CY23">
        <f t="shared" si="27"/>
        <v>0</v>
      </c>
      <c r="CZ23">
        <f t="shared" si="28"/>
        <v>0</v>
      </c>
      <c r="DA23">
        <f t="shared" si="29"/>
        <v>0</v>
      </c>
      <c r="DE23">
        <f t="shared" si="30"/>
        <v>1</v>
      </c>
      <c r="DF23" t="str">
        <f t="shared" si="31"/>
        <v>No Deal</v>
      </c>
      <c r="DG23">
        <f t="shared" si="32"/>
        <v>1</v>
      </c>
      <c r="DH23" t="str">
        <f t="shared" si="33"/>
        <v>No Deal</v>
      </c>
      <c r="DI23" t="str">
        <f t="shared" si="34"/>
        <v>No Deal</v>
      </c>
      <c r="DJ23" t="str">
        <f t="shared" si="35"/>
        <v>No Deal</v>
      </c>
      <c r="DK23" t="str">
        <f t="shared" si="36"/>
        <v>No Deal</v>
      </c>
      <c r="DP23" t="str">
        <f t="shared" si="37"/>
        <v>N</v>
      </c>
      <c r="DQ23" t="str">
        <f t="shared" si="38"/>
        <v>Y</v>
      </c>
      <c r="DR23" t="str">
        <f t="shared" si="39"/>
        <v>N</v>
      </c>
      <c r="DS23" t="str">
        <f t="shared" si="40"/>
        <v>N</v>
      </c>
      <c r="DT23" t="str">
        <f t="shared" si="41"/>
        <v>N</v>
      </c>
      <c r="DU23" t="str">
        <f t="shared" si="42"/>
        <v>N</v>
      </c>
      <c r="DV23" t="str">
        <f t="shared" si="43"/>
        <v>N</v>
      </c>
      <c r="DW23" t="str">
        <f t="shared" si="44"/>
        <v>N</v>
      </c>
      <c r="DX23" t="str">
        <f t="shared" si="45"/>
        <v>N</v>
      </c>
      <c r="DY23" t="str">
        <f t="shared" si="46"/>
        <v>N</v>
      </c>
      <c r="DZ23" t="str">
        <f t="shared" si="47"/>
        <v>N</v>
      </c>
      <c r="EA23" t="str">
        <f t="shared" si="48"/>
        <v>N</v>
      </c>
      <c r="EB23" t="str">
        <f t="shared" si="49"/>
        <v>N</v>
      </c>
      <c r="EC23" t="str">
        <f t="shared" si="50"/>
        <v>N</v>
      </c>
      <c r="ED23" t="str">
        <f t="shared" si="51"/>
        <v>N</v>
      </c>
      <c r="EE23" t="str">
        <f t="shared" si="52"/>
        <v>N</v>
      </c>
      <c r="EF23" t="str">
        <f t="shared" si="53"/>
        <v>N</v>
      </c>
      <c r="EG23" t="str">
        <f t="shared" si="54"/>
        <v>N</v>
      </c>
      <c r="EH23" t="str">
        <f t="shared" si="55"/>
        <v>N</v>
      </c>
      <c r="EI23" t="str">
        <f t="shared" si="56"/>
        <v>N</v>
      </c>
      <c r="EJ23" t="str">
        <f t="shared" si="57"/>
        <v>N</v>
      </c>
    </row>
    <row r="24" spans="1:140" x14ac:dyDescent="0.3">
      <c r="A24">
        <v>23</v>
      </c>
      <c r="B24" s="2" t="s">
        <v>117</v>
      </c>
      <c r="C24" s="2" t="s">
        <v>118</v>
      </c>
      <c r="D24" s="2" t="s">
        <v>119</v>
      </c>
      <c r="E24">
        <v>5600000</v>
      </c>
      <c r="F24">
        <v>7.5</v>
      </c>
      <c r="G24" s="2" t="s">
        <v>120</v>
      </c>
      <c r="H24">
        <v>5600000</v>
      </c>
      <c r="I24">
        <v>33.33</v>
      </c>
      <c r="J24">
        <v>0</v>
      </c>
      <c r="K24">
        <v>0</v>
      </c>
      <c r="L24" t="s">
        <v>395</v>
      </c>
      <c r="M24" t="s">
        <v>404</v>
      </c>
      <c r="N24" t="s">
        <v>403</v>
      </c>
      <c r="O24" t="s">
        <v>403</v>
      </c>
      <c r="P24" t="s">
        <v>403</v>
      </c>
      <c r="Q24" t="s">
        <v>404</v>
      </c>
      <c r="R24" t="s">
        <v>403</v>
      </c>
      <c r="S24" t="s">
        <v>403</v>
      </c>
      <c r="T24">
        <f t="shared" si="0"/>
        <v>2</v>
      </c>
      <c r="U24">
        <f t="shared" si="1"/>
        <v>2</v>
      </c>
      <c r="V24" s="2"/>
      <c r="W24" t="s">
        <v>596</v>
      </c>
      <c r="X24" t="s">
        <v>597</v>
      </c>
      <c r="AC24" t="s">
        <v>667</v>
      </c>
      <c r="AD24" s="4" t="s">
        <v>734</v>
      </c>
      <c r="AE24" s="4" t="s">
        <v>733</v>
      </c>
      <c r="AF24" s="4" t="s">
        <v>732</v>
      </c>
      <c r="AG24" s="4" t="s">
        <v>731</v>
      </c>
      <c r="AI24" s="4" t="s">
        <v>730</v>
      </c>
      <c r="AK24" t="str">
        <f t="shared" si="2"/>
        <v xml:space="preserve">Duvvuru Varshita, Vimal Kumar, , , ,  </v>
      </c>
      <c r="AL24">
        <f t="shared" si="3"/>
        <v>7.4666666666666659</v>
      </c>
      <c r="AM24">
        <f t="shared" si="4"/>
        <v>1.6801680168016802</v>
      </c>
      <c r="BH24">
        <f t="shared" si="7"/>
        <v>56</v>
      </c>
      <c r="BI24">
        <f t="shared" si="8"/>
        <v>56</v>
      </c>
      <c r="BL24">
        <f t="shared" si="9"/>
        <v>0</v>
      </c>
      <c r="BM24">
        <f t="shared" si="10"/>
        <v>0</v>
      </c>
      <c r="BN24">
        <f t="shared" si="11"/>
        <v>2800000</v>
      </c>
      <c r="BO24">
        <f t="shared" si="12"/>
        <v>0</v>
      </c>
      <c r="BP24">
        <f t="shared" si="13"/>
        <v>0</v>
      </c>
      <c r="BQ24">
        <f t="shared" si="14"/>
        <v>0</v>
      </c>
      <c r="BR24">
        <f t="shared" si="15"/>
        <v>0</v>
      </c>
      <c r="BS24">
        <f t="shared" si="16"/>
        <v>0</v>
      </c>
      <c r="BT24">
        <f t="shared" si="17"/>
        <v>0</v>
      </c>
      <c r="BU24">
        <f t="shared" si="18"/>
        <v>0</v>
      </c>
      <c r="BV24">
        <f t="shared" si="19"/>
        <v>2800000</v>
      </c>
      <c r="BW24">
        <f t="shared" si="20"/>
        <v>0</v>
      </c>
      <c r="BX24">
        <f t="shared" si="21"/>
        <v>0</v>
      </c>
      <c r="BY24">
        <f t="shared" si="22"/>
        <v>0</v>
      </c>
      <c r="CC24">
        <v>0</v>
      </c>
      <c r="CD24">
        <v>0</v>
      </c>
      <c r="CE24">
        <v>2800000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2800000</v>
      </c>
      <c r="CN24">
        <v>0</v>
      </c>
      <c r="CO24">
        <v>0</v>
      </c>
      <c r="CP24">
        <v>0</v>
      </c>
      <c r="CU24">
        <f t="shared" si="23"/>
        <v>0</v>
      </c>
      <c r="CV24">
        <f t="shared" si="24"/>
        <v>16.664999999999999</v>
      </c>
      <c r="CW24">
        <f t="shared" si="25"/>
        <v>0</v>
      </c>
      <c r="CX24">
        <f t="shared" si="26"/>
        <v>0</v>
      </c>
      <c r="CY24">
        <f t="shared" si="27"/>
        <v>0</v>
      </c>
      <c r="CZ24">
        <f t="shared" si="28"/>
        <v>16.664999999999999</v>
      </c>
      <c r="DA24">
        <f t="shared" si="29"/>
        <v>0</v>
      </c>
      <c r="DE24" t="str">
        <f t="shared" si="30"/>
        <v>No Deal</v>
      </c>
      <c r="DF24">
        <f t="shared" si="31"/>
        <v>1</v>
      </c>
      <c r="DG24" t="str">
        <f t="shared" si="32"/>
        <v>No Deal</v>
      </c>
      <c r="DH24" t="str">
        <f t="shared" si="33"/>
        <v>No Deal</v>
      </c>
      <c r="DI24" t="str">
        <f t="shared" si="34"/>
        <v>No Deal</v>
      </c>
      <c r="DJ24">
        <f t="shared" si="35"/>
        <v>1</v>
      </c>
      <c r="DK24" t="str">
        <f t="shared" si="36"/>
        <v>No Deal</v>
      </c>
      <c r="DP24" t="str">
        <f t="shared" si="37"/>
        <v>N</v>
      </c>
      <c r="DQ24" t="str">
        <f t="shared" si="38"/>
        <v>N</v>
      </c>
      <c r="DR24" t="str">
        <f t="shared" si="39"/>
        <v>N</v>
      </c>
      <c r="DS24" t="str">
        <f t="shared" si="40"/>
        <v>N</v>
      </c>
      <c r="DT24" t="str">
        <f t="shared" si="41"/>
        <v>N</v>
      </c>
      <c r="DU24" t="str">
        <f t="shared" si="42"/>
        <v>N</v>
      </c>
      <c r="DV24" t="str">
        <f t="shared" si="43"/>
        <v>N</v>
      </c>
      <c r="DW24" t="str">
        <f t="shared" si="44"/>
        <v>N</v>
      </c>
      <c r="DX24" t="str">
        <f t="shared" si="45"/>
        <v>N</v>
      </c>
      <c r="DY24" t="str">
        <f t="shared" si="46"/>
        <v>Y</v>
      </c>
      <c r="DZ24" t="str">
        <f t="shared" si="47"/>
        <v>N</v>
      </c>
      <c r="EA24" t="str">
        <f t="shared" si="48"/>
        <v>N</v>
      </c>
      <c r="EB24" t="str">
        <f t="shared" si="49"/>
        <v>N</v>
      </c>
      <c r="EC24" t="str">
        <f t="shared" si="50"/>
        <v>N</v>
      </c>
      <c r="ED24" t="str">
        <f t="shared" si="51"/>
        <v>N</v>
      </c>
      <c r="EE24" t="str">
        <f t="shared" si="52"/>
        <v>N</v>
      </c>
      <c r="EF24" t="str">
        <f t="shared" si="53"/>
        <v>N</v>
      </c>
      <c r="EG24" t="str">
        <f t="shared" si="54"/>
        <v>N</v>
      </c>
      <c r="EH24" t="str">
        <f t="shared" si="55"/>
        <v>N</v>
      </c>
      <c r="EI24" t="str">
        <f t="shared" si="56"/>
        <v>N</v>
      </c>
      <c r="EJ24" t="str">
        <f t="shared" si="57"/>
        <v>N</v>
      </c>
    </row>
    <row r="25" spans="1:140" x14ac:dyDescent="0.3">
      <c r="A25">
        <v>24</v>
      </c>
      <c r="B25" s="2" t="s">
        <v>121</v>
      </c>
      <c r="C25" s="2" t="s">
        <v>122</v>
      </c>
      <c r="D25" s="2" t="s">
        <v>123</v>
      </c>
      <c r="E25">
        <v>3000000</v>
      </c>
      <c r="F25">
        <v>3</v>
      </c>
      <c r="G25" s="2" t="s">
        <v>124</v>
      </c>
      <c r="H25">
        <v>3000000</v>
      </c>
      <c r="I25">
        <v>6</v>
      </c>
      <c r="J25">
        <v>0</v>
      </c>
      <c r="K25">
        <v>0</v>
      </c>
      <c r="L25" t="s">
        <v>395</v>
      </c>
      <c r="M25" t="s">
        <v>403</v>
      </c>
      <c r="N25" t="s">
        <v>404</v>
      </c>
      <c r="O25" t="s">
        <v>403</v>
      </c>
      <c r="P25" t="s">
        <v>403</v>
      </c>
      <c r="Q25" t="s">
        <v>403</v>
      </c>
      <c r="R25" t="s">
        <v>403</v>
      </c>
      <c r="S25" t="s">
        <v>403</v>
      </c>
      <c r="T25">
        <f t="shared" si="0"/>
        <v>1</v>
      </c>
      <c r="U25">
        <f t="shared" si="1"/>
        <v>4</v>
      </c>
      <c r="V25" s="2"/>
      <c r="W25" t="s">
        <v>598</v>
      </c>
      <c r="X25" t="s">
        <v>599</v>
      </c>
      <c r="Y25" t="s">
        <v>600</v>
      </c>
      <c r="Z25" t="s">
        <v>601</v>
      </c>
      <c r="AC25" t="s">
        <v>739</v>
      </c>
      <c r="AE25" s="4" t="s">
        <v>738</v>
      </c>
      <c r="AF25" s="4" t="s">
        <v>736</v>
      </c>
      <c r="AH25" s="4" t="s">
        <v>737</v>
      </c>
      <c r="AI25" s="4" t="s">
        <v>735</v>
      </c>
      <c r="AK25" t="str">
        <f t="shared" si="2"/>
        <v xml:space="preserve">Kartikeya, Anant Raj, Shivraj Sinh, Deepenbhai, ,  </v>
      </c>
      <c r="AL25">
        <f t="shared" si="3"/>
        <v>10</v>
      </c>
      <c r="AM25">
        <f t="shared" si="4"/>
        <v>5</v>
      </c>
      <c r="BH25">
        <f t="shared" si="7"/>
        <v>30</v>
      </c>
      <c r="BI25">
        <f t="shared" si="8"/>
        <v>30</v>
      </c>
      <c r="BL25">
        <f t="shared" si="9"/>
        <v>0</v>
      </c>
      <c r="BM25">
        <f t="shared" si="10"/>
        <v>0</v>
      </c>
      <c r="BN25">
        <f t="shared" si="11"/>
        <v>0</v>
      </c>
      <c r="BO25">
        <f t="shared" si="12"/>
        <v>0</v>
      </c>
      <c r="BP25">
        <f t="shared" si="13"/>
        <v>3000000</v>
      </c>
      <c r="BQ25">
        <f t="shared" si="14"/>
        <v>0</v>
      </c>
      <c r="BR25">
        <f t="shared" si="15"/>
        <v>0</v>
      </c>
      <c r="BS25">
        <f t="shared" si="16"/>
        <v>0</v>
      </c>
      <c r="BT25">
        <f t="shared" si="17"/>
        <v>0</v>
      </c>
      <c r="BU25">
        <f t="shared" si="18"/>
        <v>0</v>
      </c>
      <c r="BV25">
        <f t="shared" si="19"/>
        <v>0</v>
      </c>
      <c r="BW25">
        <f t="shared" si="20"/>
        <v>0</v>
      </c>
      <c r="BX25">
        <f t="shared" si="21"/>
        <v>0</v>
      </c>
      <c r="BY25">
        <f t="shared" si="22"/>
        <v>0</v>
      </c>
      <c r="CC25">
        <v>0</v>
      </c>
      <c r="CD25">
        <v>0</v>
      </c>
      <c r="CE25">
        <v>0</v>
      </c>
      <c r="CF25">
        <v>0</v>
      </c>
      <c r="CG25">
        <v>3000000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U25">
        <f t="shared" si="23"/>
        <v>0</v>
      </c>
      <c r="CV25">
        <f t="shared" si="24"/>
        <v>0</v>
      </c>
      <c r="CW25">
        <f t="shared" si="25"/>
        <v>6</v>
      </c>
      <c r="CX25">
        <f t="shared" si="26"/>
        <v>0</v>
      </c>
      <c r="CY25">
        <f t="shared" si="27"/>
        <v>0</v>
      </c>
      <c r="CZ25">
        <f t="shared" si="28"/>
        <v>0</v>
      </c>
      <c r="DA25">
        <f t="shared" si="29"/>
        <v>0</v>
      </c>
      <c r="DE25" t="str">
        <f t="shared" si="30"/>
        <v>No Deal</v>
      </c>
      <c r="DF25" t="str">
        <f t="shared" si="31"/>
        <v>No Deal</v>
      </c>
      <c r="DG25">
        <f t="shared" si="32"/>
        <v>0</v>
      </c>
      <c r="DH25" t="str">
        <f t="shared" si="33"/>
        <v>No Deal</v>
      </c>
      <c r="DI25" t="str">
        <f t="shared" si="34"/>
        <v>No Deal</v>
      </c>
      <c r="DJ25" t="str">
        <f t="shared" si="35"/>
        <v>No Deal</v>
      </c>
      <c r="DK25" t="str">
        <f t="shared" si="36"/>
        <v>No Deal</v>
      </c>
      <c r="DP25" t="str">
        <f t="shared" si="37"/>
        <v>N</v>
      </c>
      <c r="DQ25" t="str">
        <f t="shared" si="38"/>
        <v>N</v>
      </c>
      <c r="DR25" t="str">
        <f t="shared" si="39"/>
        <v>N</v>
      </c>
      <c r="DS25" t="str">
        <f t="shared" si="40"/>
        <v>N</v>
      </c>
      <c r="DT25" t="str">
        <f t="shared" si="41"/>
        <v>N</v>
      </c>
      <c r="DU25" t="str">
        <f t="shared" si="42"/>
        <v>N</v>
      </c>
      <c r="DV25" t="str">
        <f t="shared" si="43"/>
        <v>N</v>
      </c>
      <c r="DW25" t="str">
        <f t="shared" si="44"/>
        <v>N</v>
      </c>
      <c r="DX25" t="str">
        <f t="shared" si="45"/>
        <v>N</v>
      </c>
      <c r="DY25" t="str">
        <f t="shared" si="46"/>
        <v>N</v>
      </c>
      <c r="DZ25" t="str">
        <f t="shared" si="47"/>
        <v>N</v>
      </c>
      <c r="EA25" t="str">
        <f t="shared" si="48"/>
        <v>N</v>
      </c>
      <c r="EB25" t="str">
        <f t="shared" si="49"/>
        <v>N</v>
      </c>
      <c r="EC25" t="str">
        <f t="shared" si="50"/>
        <v>N</v>
      </c>
      <c r="ED25" t="str">
        <f t="shared" si="51"/>
        <v>N</v>
      </c>
      <c r="EE25" t="str">
        <f t="shared" si="52"/>
        <v>N</v>
      </c>
      <c r="EF25" t="str">
        <f t="shared" si="53"/>
        <v>N</v>
      </c>
      <c r="EG25" t="str">
        <f t="shared" si="54"/>
        <v>N</v>
      </c>
      <c r="EH25" t="str">
        <f t="shared" si="55"/>
        <v>N</v>
      </c>
      <c r="EI25" t="str">
        <f t="shared" si="56"/>
        <v>N</v>
      </c>
      <c r="EJ25" t="str">
        <f t="shared" si="57"/>
        <v>N</v>
      </c>
    </row>
    <row r="26" spans="1:140" x14ac:dyDescent="0.3">
      <c r="A26">
        <v>25</v>
      </c>
      <c r="B26" s="2" t="s">
        <v>125</v>
      </c>
      <c r="C26" s="2" t="s">
        <v>126</v>
      </c>
      <c r="D26" s="2" t="s">
        <v>55</v>
      </c>
      <c r="E26">
        <v>5000000</v>
      </c>
      <c r="F26">
        <v>5</v>
      </c>
      <c r="G26" s="2" t="s">
        <v>83</v>
      </c>
      <c r="H26">
        <v>5000000</v>
      </c>
      <c r="I26">
        <v>7</v>
      </c>
      <c r="J26">
        <v>0</v>
      </c>
      <c r="K26">
        <v>0</v>
      </c>
      <c r="L26" t="s">
        <v>395</v>
      </c>
      <c r="M26" t="s">
        <v>403</v>
      </c>
      <c r="N26" t="s">
        <v>403</v>
      </c>
      <c r="O26" t="s">
        <v>404</v>
      </c>
      <c r="P26" t="s">
        <v>404</v>
      </c>
      <c r="Q26" t="s">
        <v>403</v>
      </c>
      <c r="R26" t="s">
        <v>403</v>
      </c>
      <c r="S26" t="s">
        <v>403</v>
      </c>
      <c r="T26">
        <f t="shared" si="0"/>
        <v>2</v>
      </c>
      <c r="U26">
        <f t="shared" si="1"/>
        <v>4</v>
      </c>
      <c r="V26" s="2"/>
      <c r="W26" t="s">
        <v>602</v>
      </c>
      <c r="X26" t="s">
        <v>603</v>
      </c>
      <c r="Y26" t="s">
        <v>604</v>
      </c>
      <c r="Z26" t="s">
        <v>605</v>
      </c>
      <c r="AK26" t="str">
        <f t="shared" si="2"/>
        <v xml:space="preserve">Bilal Shakil, Sayan Tapadar, Shamik Guha, Anirban Gupta, ,  </v>
      </c>
      <c r="AL26">
        <f t="shared" si="3"/>
        <v>10</v>
      </c>
      <c r="AM26">
        <f t="shared" si="4"/>
        <v>7.1428571428571432</v>
      </c>
      <c r="BH26">
        <f t="shared" si="7"/>
        <v>50</v>
      </c>
      <c r="BI26">
        <f t="shared" si="8"/>
        <v>50</v>
      </c>
      <c r="BL26">
        <f t="shared" si="9"/>
        <v>2500000</v>
      </c>
      <c r="BM26">
        <f t="shared" si="10"/>
        <v>0</v>
      </c>
      <c r="BN26">
        <f t="shared" si="11"/>
        <v>0</v>
      </c>
      <c r="BO26">
        <f t="shared" si="12"/>
        <v>0</v>
      </c>
      <c r="BP26">
        <f t="shared" si="13"/>
        <v>0</v>
      </c>
      <c r="BQ26">
        <f t="shared" si="14"/>
        <v>0</v>
      </c>
      <c r="BR26">
        <f t="shared" si="15"/>
        <v>0</v>
      </c>
      <c r="BS26">
        <f t="shared" si="16"/>
        <v>0</v>
      </c>
      <c r="BT26">
        <f t="shared" si="17"/>
        <v>2500000</v>
      </c>
      <c r="BU26">
        <f t="shared" si="18"/>
        <v>0</v>
      </c>
      <c r="BV26">
        <f t="shared" si="19"/>
        <v>0</v>
      </c>
      <c r="BW26">
        <f t="shared" si="20"/>
        <v>0</v>
      </c>
      <c r="BX26">
        <f t="shared" si="21"/>
        <v>0</v>
      </c>
      <c r="BY26">
        <f t="shared" si="22"/>
        <v>0</v>
      </c>
      <c r="CC26">
        <v>2500000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2500000</v>
      </c>
      <c r="CL26">
        <v>0</v>
      </c>
      <c r="CM26">
        <v>0</v>
      </c>
      <c r="CN26">
        <v>0</v>
      </c>
      <c r="CO26">
        <v>0</v>
      </c>
      <c r="CP26">
        <v>0</v>
      </c>
      <c r="CU26">
        <f t="shared" si="23"/>
        <v>3.5</v>
      </c>
      <c r="CV26">
        <f t="shared" si="24"/>
        <v>0</v>
      </c>
      <c r="CW26">
        <f t="shared" si="25"/>
        <v>0</v>
      </c>
      <c r="CX26">
        <f t="shared" si="26"/>
        <v>0</v>
      </c>
      <c r="CY26">
        <f t="shared" si="27"/>
        <v>3.5</v>
      </c>
      <c r="CZ26">
        <f t="shared" si="28"/>
        <v>0</v>
      </c>
      <c r="DA26">
        <f t="shared" si="29"/>
        <v>0</v>
      </c>
      <c r="DE26">
        <f t="shared" si="30"/>
        <v>1</v>
      </c>
      <c r="DF26" t="str">
        <f t="shared" si="31"/>
        <v>No Deal</v>
      </c>
      <c r="DG26" t="str">
        <f t="shared" si="32"/>
        <v>No Deal</v>
      </c>
      <c r="DH26" t="str">
        <f t="shared" si="33"/>
        <v>No Deal</v>
      </c>
      <c r="DI26">
        <f t="shared" si="34"/>
        <v>1</v>
      </c>
      <c r="DJ26" t="str">
        <f t="shared" si="35"/>
        <v>No Deal</v>
      </c>
      <c r="DK26" t="str">
        <f t="shared" si="36"/>
        <v>No Deal</v>
      </c>
      <c r="DP26" t="str">
        <f t="shared" si="37"/>
        <v>N</v>
      </c>
      <c r="DQ26" t="str">
        <f t="shared" si="38"/>
        <v>N</v>
      </c>
      <c r="DR26" t="str">
        <f t="shared" si="39"/>
        <v>N</v>
      </c>
      <c r="DS26" t="str">
        <f t="shared" si="40"/>
        <v>Y</v>
      </c>
      <c r="DT26" t="str">
        <f t="shared" si="41"/>
        <v>N</v>
      </c>
      <c r="DU26" t="str">
        <f t="shared" si="42"/>
        <v>N</v>
      </c>
      <c r="DV26" t="str">
        <f t="shared" si="43"/>
        <v>N</v>
      </c>
      <c r="DW26" t="str">
        <f t="shared" si="44"/>
        <v>N</v>
      </c>
      <c r="DX26" t="str">
        <f t="shared" si="45"/>
        <v>N</v>
      </c>
      <c r="DY26" t="str">
        <f t="shared" si="46"/>
        <v>N</v>
      </c>
      <c r="DZ26" t="str">
        <f t="shared" si="47"/>
        <v>N</v>
      </c>
      <c r="EA26" t="str">
        <f t="shared" si="48"/>
        <v>N</v>
      </c>
      <c r="EB26" t="str">
        <f t="shared" si="49"/>
        <v>N</v>
      </c>
      <c r="EC26" t="str">
        <f t="shared" si="50"/>
        <v>N</v>
      </c>
      <c r="ED26" t="str">
        <f t="shared" si="51"/>
        <v>N</v>
      </c>
      <c r="EE26" t="str">
        <f t="shared" si="52"/>
        <v>N</v>
      </c>
      <c r="EF26" t="str">
        <f t="shared" si="53"/>
        <v>N</v>
      </c>
      <c r="EG26" t="str">
        <f t="shared" si="54"/>
        <v>N</v>
      </c>
      <c r="EH26" t="str">
        <f t="shared" si="55"/>
        <v>N</v>
      </c>
      <c r="EI26" t="str">
        <f t="shared" si="56"/>
        <v>N</v>
      </c>
      <c r="EJ26" t="str">
        <f t="shared" si="57"/>
        <v>N</v>
      </c>
    </row>
    <row r="27" spans="1:140" x14ac:dyDescent="0.3">
      <c r="A27">
        <v>26</v>
      </c>
      <c r="B27" s="2" t="s">
        <v>127</v>
      </c>
      <c r="C27" s="2" t="s">
        <v>128</v>
      </c>
      <c r="D27" s="2" t="s">
        <v>116</v>
      </c>
      <c r="E27">
        <v>5000000</v>
      </c>
      <c r="F27">
        <v>2.5</v>
      </c>
      <c r="G27" s="2" t="s">
        <v>87</v>
      </c>
      <c r="H27">
        <v>5000000</v>
      </c>
      <c r="I27">
        <v>10</v>
      </c>
      <c r="J27">
        <v>0</v>
      </c>
      <c r="K27">
        <v>0</v>
      </c>
      <c r="L27" t="s">
        <v>395</v>
      </c>
      <c r="M27" t="s">
        <v>403</v>
      </c>
      <c r="N27" t="s">
        <v>403</v>
      </c>
      <c r="O27" t="s">
        <v>403</v>
      </c>
      <c r="P27" t="s">
        <v>404</v>
      </c>
      <c r="Q27" t="s">
        <v>404</v>
      </c>
      <c r="R27" t="s">
        <v>403</v>
      </c>
      <c r="S27" t="s">
        <v>403</v>
      </c>
      <c r="T27">
        <f t="shared" si="0"/>
        <v>2</v>
      </c>
      <c r="U27">
        <f t="shared" si="1"/>
        <v>2</v>
      </c>
      <c r="V27" s="2"/>
      <c r="W27" t="s">
        <v>606</v>
      </c>
      <c r="X27" t="s">
        <v>607</v>
      </c>
      <c r="AK27" t="str">
        <f t="shared" si="2"/>
        <v xml:space="preserve">Vasant, Nisha, , , ,  </v>
      </c>
      <c r="AL27">
        <f t="shared" si="3"/>
        <v>20</v>
      </c>
      <c r="AM27">
        <f t="shared" si="4"/>
        <v>5</v>
      </c>
      <c r="BH27">
        <f t="shared" si="7"/>
        <v>50</v>
      </c>
      <c r="BI27">
        <f t="shared" si="8"/>
        <v>50</v>
      </c>
      <c r="BL27">
        <f t="shared" si="9"/>
        <v>2500000</v>
      </c>
      <c r="BM27">
        <f t="shared" si="10"/>
        <v>0</v>
      </c>
      <c r="BN27">
        <f t="shared" si="11"/>
        <v>0</v>
      </c>
      <c r="BO27">
        <f t="shared" si="12"/>
        <v>0</v>
      </c>
      <c r="BP27">
        <f t="shared" si="13"/>
        <v>0</v>
      </c>
      <c r="BQ27">
        <f t="shared" si="14"/>
        <v>0</v>
      </c>
      <c r="BR27">
        <f t="shared" si="15"/>
        <v>0</v>
      </c>
      <c r="BS27">
        <f t="shared" si="16"/>
        <v>0</v>
      </c>
      <c r="BT27">
        <f t="shared" si="17"/>
        <v>0</v>
      </c>
      <c r="BU27">
        <f t="shared" si="18"/>
        <v>0</v>
      </c>
      <c r="BV27">
        <f t="shared" si="19"/>
        <v>2500000</v>
      </c>
      <c r="BW27">
        <f t="shared" si="20"/>
        <v>0</v>
      </c>
      <c r="BX27">
        <f t="shared" si="21"/>
        <v>0</v>
      </c>
      <c r="BY27">
        <f t="shared" si="22"/>
        <v>0</v>
      </c>
      <c r="CC27">
        <v>2500000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2500000</v>
      </c>
      <c r="CN27">
        <v>0</v>
      </c>
      <c r="CO27">
        <v>0</v>
      </c>
      <c r="CP27">
        <v>0</v>
      </c>
      <c r="CU27">
        <f t="shared" si="23"/>
        <v>5</v>
      </c>
      <c r="CV27">
        <f t="shared" si="24"/>
        <v>0</v>
      </c>
      <c r="CW27">
        <f t="shared" si="25"/>
        <v>0</v>
      </c>
      <c r="CX27">
        <f t="shared" si="26"/>
        <v>0</v>
      </c>
      <c r="CY27">
        <f t="shared" si="27"/>
        <v>0</v>
      </c>
      <c r="CZ27">
        <f t="shared" si="28"/>
        <v>5</v>
      </c>
      <c r="DA27">
        <f t="shared" si="29"/>
        <v>0</v>
      </c>
      <c r="DE27">
        <f t="shared" si="30"/>
        <v>1</v>
      </c>
      <c r="DF27" t="str">
        <f t="shared" si="31"/>
        <v>No Deal</v>
      </c>
      <c r="DG27" t="str">
        <f t="shared" si="32"/>
        <v>No Deal</v>
      </c>
      <c r="DH27" t="str">
        <f t="shared" si="33"/>
        <v>No Deal</v>
      </c>
      <c r="DI27" t="str">
        <f t="shared" si="34"/>
        <v>No Deal</v>
      </c>
      <c r="DJ27">
        <f t="shared" si="35"/>
        <v>1</v>
      </c>
      <c r="DK27" t="str">
        <f t="shared" si="36"/>
        <v>No Deal</v>
      </c>
      <c r="DP27" t="str">
        <f t="shared" si="37"/>
        <v>N</v>
      </c>
      <c r="DQ27" t="str">
        <f t="shared" si="38"/>
        <v>N</v>
      </c>
      <c r="DR27" t="str">
        <f t="shared" si="39"/>
        <v>N</v>
      </c>
      <c r="DS27" t="str">
        <f t="shared" si="40"/>
        <v>N</v>
      </c>
      <c r="DT27" t="str">
        <f t="shared" si="41"/>
        <v>Y</v>
      </c>
      <c r="DU27" t="str">
        <f t="shared" si="42"/>
        <v>N</v>
      </c>
      <c r="DV27" t="str">
        <f t="shared" si="43"/>
        <v>N</v>
      </c>
      <c r="DW27" t="str">
        <f t="shared" si="44"/>
        <v>N</v>
      </c>
      <c r="DX27" t="str">
        <f t="shared" si="45"/>
        <v>N</v>
      </c>
      <c r="DY27" t="str">
        <f t="shared" si="46"/>
        <v>N</v>
      </c>
      <c r="DZ27" t="str">
        <f t="shared" si="47"/>
        <v>N</v>
      </c>
      <c r="EA27" t="str">
        <f t="shared" si="48"/>
        <v>N</v>
      </c>
      <c r="EB27" t="str">
        <f t="shared" si="49"/>
        <v>N</v>
      </c>
      <c r="EC27" t="str">
        <f t="shared" si="50"/>
        <v>N</v>
      </c>
      <c r="ED27" t="str">
        <f t="shared" si="51"/>
        <v>N</v>
      </c>
      <c r="EE27" t="str">
        <f t="shared" si="52"/>
        <v>N</v>
      </c>
      <c r="EF27" t="str">
        <f t="shared" si="53"/>
        <v>N</v>
      </c>
      <c r="EG27" t="str">
        <f t="shared" si="54"/>
        <v>N</v>
      </c>
      <c r="EH27" t="str">
        <f t="shared" si="55"/>
        <v>N</v>
      </c>
      <c r="EI27" t="str">
        <f t="shared" si="56"/>
        <v>N</v>
      </c>
      <c r="EJ27" t="str">
        <f t="shared" si="57"/>
        <v>N</v>
      </c>
    </row>
    <row r="28" spans="1:140" x14ac:dyDescent="0.3">
      <c r="A28">
        <v>27</v>
      </c>
      <c r="B28" s="2" t="s">
        <v>129</v>
      </c>
      <c r="C28" s="2" t="s">
        <v>130</v>
      </c>
      <c r="D28" s="2" t="s">
        <v>131</v>
      </c>
      <c r="E28">
        <v>10000000</v>
      </c>
      <c r="F28">
        <v>5</v>
      </c>
      <c r="G28" s="2" t="s">
        <v>70</v>
      </c>
      <c r="H28">
        <v>0</v>
      </c>
      <c r="I28">
        <v>0</v>
      </c>
      <c r="J28">
        <v>0</v>
      </c>
      <c r="K28">
        <v>0</v>
      </c>
      <c r="L28" t="s">
        <v>70</v>
      </c>
      <c r="M28" t="s">
        <v>403</v>
      </c>
      <c r="N28" t="s">
        <v>403</v>
      </c>
      <c r="O28" t="s">
        <v>403</v>
      </c>
      <c r="P28" t="s">
        <v>403</v>
      </c>
      <c r="Q28" t="s">
        <v>403</v>
      </c>
      <c r="R28" t="s">
        <v>403</v>
      </c>
      <c r="S28" t="s">
        <v>403</v>
      </c>
      <c r="T28">
        <f t="shared" si="0"/>
        <v>0</v>
      </c>
      <c r="U28">
        <f t="shared" si="1"/>
        <v>2</v>
      </c>
      <c r="V28" s="2"/>
      <c r="W28" t="s">
        <v>608</v>
      </c>
      <c r="X28" t="s">
        <v>609</v>
      </c>
      <c r="AK28" t="str">
        <f t="shared" si="2"/>
        <v xml:space="preserve">Nirmala Murarka, Dr. Manoj Murarka, , , ,  </v>
      </c>
      <c r="AL28">
        <f t="shared" si="3"/>
        <v>20</v>
      </c>
      <c r="AM28">
        <f t="shared" si="4"/>
        <v>0</v>
      </c>
      <c r="BH28">
        <f t="shared" si="7"/>
        <v>100</v>
      </c>
      <c r="BI28">
        <f t="shared" si="8"/>
        <v>0</v>
      </c>
      <c r="BL28">
        <f t="shared" si="9"/>
        <v>0</v>
      </c>
      <c r="BM28">
        <f t="shared" si="10"/>
        <v>0</v>
      </c>
      <c r="BN28">
        <f t="shared" si="11"/>
        <v>0</v>
      </c>
      <c r="BO28">
        <f t="shared" si="12"/>
        <v>0</v>
      </c>
      <c r="BP28">
        <f t="shared" si="13"/>
        <v>0</v>
      </c>
      <c r="BQ28">
        <f t="shared" si="14"/>
        <v>0</v>
      </c>
      <c r="BR28">
        <f t="shared" si="15"/>
        <v>0</v>
      </c>
      <c r="BS28">
        <f t="shared" si="16"/>
        <v>0</v>
      </c>
      <c r="BT28">
        <f t="shared" si="17"/>
        <v>0</v>
      </c>
      <c r="BU28">
        <f t="shared" si="18"/>
        <v>0</v>
      </c>
      <c r="BV28">
        <f t="shared" si="19"/>
        <v>0</v>
      </c>
      <c r="BW28">
        <f t="shared" si="20"/>
        <v>0</v>
      </c>
      <c r="BX28">
        <f t="shared" si="21"/>
        <v>0</v>
      </c>
      <c r="BY28">
        <f t="shared" si="22"/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U28">
        <f t="shared" si="23"/>
        <v>0</v>
      </c>
      <c r="CV28">
        <f t="shared" si="24"/>
        <v>0</v>
      </c>
      <c r="CW28">
        <f t="shared" si="25"/>
        <v>0</v>
      </c>
      <c r="CX28">
        <f t="shared" si="26"/>
        <v>0</v>
      </c>
      <c r="CY28">
        <f t="shared" si="27"/>
        <v>0</v>
      </c>
      <c r="CZ28">
        <f t="shared" si="28"/>
        <v>0</v>
      </c>
      <c r="DA28">
        <f t="shared" si="29"/>
        <v>0</v>
      </c>
      <c r="DE28" t="str">
        <f t="shared" si="30"/>
        <v>No Deal</v>
      </c>
      <c r="DF28" t="str">
        <f t="shared" si="31"/>
        <v>No Deal</v>
      </c>
      <c r="DG28" t="str">
        <f t="shared" si="32"/>
        <v>No Deal</v>
      </c>
      <c r="DH28" t="str">
        <f t="shared" si="33"/>
        <v>No Deal</v>
      </c>
      <c r="DI28" t="str">
        <f t="shared" si="34"/>
        <v>No Deal</v>
      </c>
      <c r="DJ28" t="str">
        <f t="shared" si="35"/>
        <v>No Deal</v>
      </c>
      <c r="DK28" t="str">
        <f t="shared" si="36"/>
        <v>No Deal</v>
      </c>
      <c r="DP28" t="str">
        <f t="shared" si="37"/>
        <v>N</v>
      </c>
      <c r="DQ28" t="str">
        <f t="shared" si="38"/>
        <v>N</v>
      </c>
      <c r="DR28" t="str">
        <f t="shared" si="39"/>
        <v>N</v>
      </c>
      <c r="DS28" t="str">
        <f t="shared" si="40"/>
        <v>N</v>
      </c>
      <c r="DT28" t="str">
        <f t="shared" si="41"/>
        <v>N</v>
      </c>
      <c r="DU28" t="str">
        <f t="shared" si="42"/>
        <v>N</v>
      </c>
      <c r="DV28" t="str">
        <f t="shared" si="43"/>
        <v>N</v>
      </c>
      <c r="DW28" t="str">
        <f t="shared" si="44"/>
        <v>N</v>
      </c>
      <c r="DX28" t="str">
        <f t="shared" si="45"/>
        <v>N</v>
      </c>
      <c r="DY28" t="str">
        <f t="shared" si="46"/>
        <v>N</v>
      </c>
      <c r="DZ28" t="str">
        <f t="shared" si="47"/>
        <v>N</v>
      </c>
      <c r="EA28" t="str">
        <f t="shared" si="48"/>
        <v>N</v>
      </c>
      <c r="EB28" t="str">
        <f t="shared" si="49"/>
        <v>N</v>
      </c>
      <c r="EC28" t="str">
        <f t="shared" si="50"/>
        <v>N</v>
      </c>
      <c r="ED28" t="str">
        <f t="shared" si="51"/>
        <v>N</v>
      </c>
      <c r="EE28" t="str">
        <f t="shared" si="52"/>
        <v>N</v>
      </c>
      <c r="EF28" t="str">
        <f t="shared" si="53"/>
        <v>N</v>
      </c>
      <c r="EG28" t="str">
        <f t="shared" si="54"/>
        <v>N</v>
      </c>
      <c r="EH28" t="str">
        <f t="shared" si="55"/>
        <v>N</v>
      </c>
      <c r="EI28" t="str">
        <f t="shared" si="56"/>
        <v>N</v>
      </c>
      <c r="EJ28" t="str">
        <f t="shared" si="57"/>
        <v>N</v>
      </c>
    </row>
    <row r="29" spans="1:140" x14ac:dyDescent="0.3">
      <c r="A29">
        <v>28</v>
      </c>
      <c r="B29" s="2" t="s">
        <v>8</v>
      </c>
      <c r="C29" s="2" t="s">
        <v>132</v>
      </c>
      <c r="D29" s="2" t="s">
        <v>133</v>
      </c>
      <c r="E29">
        <v>2500000</v>
      </c>
      <c r="F29">
        <v>5</v>
      </c>
      <c r="G29" s="2" t="s">
        <v>134</v>
      </c>
      <c r="H29">
        <v>2500000</v>
      </c>
      <c r="I29">
        <v>20</v>
      </c>
      <c r="J29">
        <v>0</v>
      </c>
      <c r="K29">
        <v>0</v>
      </c>
      <c r="L29" t="s">
        <v>395</v>
      </c>
      <c r="M29" t="s">
        <v>403</v>
      </c>
      <c r="N29" t="s">
        <v>403</v>
      </c>
      <c r="O29" t="s">
        <v>404</v>
      </c>
      <c r="P29" t="s">
        <v>404</v>
      </c>
      <c r="Q29" t="s">
        <v>404</v>
      </c>
      <c r="R29" t="s">
        <v>403</v>
      </c>
      <c r="S29" t="s">
        <v>403</v>
      </c>
      <c r="T29">
        <f t="shared" si="0"/>
        <v>3</v>
      </c>
      <c r="U29">
        <f t="shared" si="1"/>
        <v>2</v>
      </c>
      <c r="V29" s="2"/>
      <c r="W29" t="s">
        <v>610</v>
      </c>
      <c r="X29" t="s">
        <v>611</v>
      </c>
      <c r="AK29" t="str">
        <f t="shared" si="2"/>
        <v xml:space="preserve">Anushree, Ananya, , , ,  </v>
      </c>
      <c r="AL29">
        <f t="shared" si="3"/>
        <v>5</v>
      </c>
      <c r="AM29">
        <f t="shared" si="4"/>
        <v>1.25</v>
      </c>
      <c r="BH29">
        <f t="shared" si="7"/>
        <v>25</v>
      </c>
      <c r="BI29">
        <f t="shared" si="8"/>
        <v>25</v>
      </c>
      <c r="BL29">
        <f t="shared" si="9"/>
        <v>833333.33333333337</v>
      </c>
      <c r="BM29">
        <f t="shared" si="10"/>
        <v>0</v>
      </c>
      <c r="BN29">
        <f t="shared" si="11"/>
        <v>0</v>
      </c>
      <c r="BO29">
        <f t="shared" si="12"/>
        <v>0</v>
      </c>
      <c r="BP29">
        <f t="shared" si="13"/>
        <v>0</v>
      </c>
      <c r="BQ29">
        <f t="shared" si="14"/>
        <v>0</v>
      </c>
      <c r="BR29">
        <f t="shared" si="15"/>
        <v>0</v>
      </c>
      <c r="BS29">
        <f t="shared" si="16"/>
        <v>0</v>
      </c>
      <c r="BT29">
        <f t="shared" si="17"/>
        <v>833333.33333333337</v>
      </c>
      <c r="BU29">
        <f t="shared" si="18"/>
        <v>0</v>
      </c>
      <c r="BV29">
        <f t="shared" si="19"/>
        <v>833333.33333333337</v>
      </c>
      <c r="BW29">
        <f t="shared" si="20"/>
        <v>0</v>
      </c>
      <c r="BX29">
        <f t="shared" si="21"/>
        <v>0</v>
      </c>
      <c r="BY29">
        <f t="shared" si="22"/>
        <v>0</v>
      </c>
      <c r="CC29">
        <v>833333.33333333337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833333.33333333337</v>
      </c>
      <c r="CL29">
        <v>0</v>
      </c>
      <c r="CM29">
        <v>833333.33333333337</v>
      </c>
      <c r="CN29">
        <v>0</v>
      </c>
      <c r="CO29">
        <v>0</v>
      </c>
      <c r="CP29">
        <v>0</v>
      </c>
      <c r="CU29">
        <f t="shared" si="23"/>
        <v>6.666666666666667</v>
      </c>
      <c r="CV29">
        <f t="shared" si="24"/>
        <v>0</v>
      </c>
      <c r="CW29">
        <f t="shared" si="25"/>
        <v>0</v>
      </c>
      <c r="CX29">
        <f t="shared" si="26"/>
        <v>0</v>
      </c>
      <c r="CY29">
        <f t="shared" si="27"/>
        <v>6.666666666666667</v>
      </c>
      <c r="CZ29">
        <f t="shared" si="28"/>
        <v>6.666666666666667</v>
      </c>
      <c r="DA29">
        <f t="shared" si="29"/>
        <v>0</v>
      </c>
      <c r="DE29">
        <f t="shared" si="30"/>
        <v>2</v>
      </c>
      <c r="DF29" t="str">
        <f t="shared" si="31"/>
        <v>No Deal</v>
      </c>
      <c r="DG29" t="str">
        <f t="shared" si="32"/>
        <v>No Deal</v>
      </c>
      <c r="DH29" t="str">
        <f t="shared" si="33"/>
        <v>No Deal</v>
      </c>
      <c r="DI29">
        <f t="shared" si="34"/>
        <v>2</v>
      </c>
      <c r="DJ29">
        <f t="shared" si="35"/>
        <v>2</v>
      </c>
      <c r="DK29" t="str">
        <f t="shared" si="36"/>
        <v>No Deal</v>
      </c>
      <c r="DP29" t="str">
        <f t="shared" si="37"/>
        <v>N</v>
      </c>
      <c r="DQ29" t="str">
        <f t="shared" si="38"/>
        <v>N</v>
      </c>
      <c r="DR29" t="str">
        <f t="shared" si="39"/>
        <v>N</v>
      </c>
      <c r="DS29" t="str">
        <f t="shared" si="40"/>
        <v>Y</v>
      </c>
      <c r="DT29" t="str">
        <f t="shared" si="41"/>
        <v>Y</v>
      </c>
      <c r="DU29" t="str">
        <f t="shared" si="42"/>
        <v>N</v>
      </c>
      <c r="DV29" t="str">
        <f t="shared" si="43"/>
        <v>N</v>
      </c>
      <c r="DW29" t="str">
        <f t="shared" si="44"/>
        <v>N</v>
      </c>
      <c r="DX29" t="str">
        <f t="shared" si="45"/>
        <v>N</v>
      </c>
      <c r="DY29" t="str">
        <f t="shared" si="46"/>
        <v>N</v>
      </c>
      <c r="DZ29" t="str">
        <f t="shared" si="47"/>
        <v>N</v>
      </c>
      <c r="EA29" t="str">
        <f t="shared" si="48"/>
        <v>N</v>
      </c>
      <c r="EB29" t="str">
        <f t="shared" si="49"/>
        <v>N</v>
      </c>
      <c r="EC29" t="str">
        <f t="shared" si="50"/>
        <v>N</v>
      </c>
      <c r="ED29" t="str">
        <f t="shared" si="51"/>
        <v>N</v>
      </c>
      <c r="EE29" t="str">
        <f t="shared" si="52"/>
        <v>N</v>
      </c>
      <c r="EF29" t="str">
        <f t="shared" si="53"/>
        <v>N</v>
      </c>
      <c r="EG29" t="str">
        <f t="shared" si="54"/>
        <v>N</v>
      </c>
      <c r="EH29" t="str">
        <f t="shared" si="55"/>
        <v>Y</v>
      </c>
      <c r="EI29" t="str">
        <f t="shared" si="56"/>
        <v>N</v>
      </c>
      <c r="EJ29" t="str">
        <f t="shared" si="57"/>
        <v>N</v>
      </c>
    </row>
    <row r="30" spans="1:140" x14ac:dyDescent="0.3">
      <c r="A30">
        <v>29</v>
      </c>
      <c r="B30" s="2" t="s">
        <v>9</v>
      </c>
      <c r="C30" s="2" t="s">
        <v>135</v>
      </c>
      <c r="D30" s="2" t="s">
        <v>136</v>
      </c>
      <c r="E30">
        <v>3000000</v>
      </c>
      <c r="F30">
        <v>5</v>
      </c>
      <c r="G30" s="2" t="s">
        <v>137</v>
      </c>
      <c r="H30">
        <v>3000000</v>
      </c>
      <c r="I30">
        <v>20</v>
      </c>
      <c r="J30">
        <v>0</v>
      </c>
      <c r="K30">
        <v>0</v>
      </c>
      <c r="L30" t="s">
        <v>395</v>
      </c>
      <c r="M30" t="s">
        <v>404</v>
      </c>
      <c r="N30" t="s">
        <v>403</v>
      </c>
      <c r="O30" t="s">
        <v>403</v>
      </c>
      <c r="P30" t="s">
        <v>404</v>
      </c>
      <c r="Q30" t="s">
        <v>404</v>
      </c>
      <c r="R30" t="s">
        <v>403</v>
      </c>
      <c r="S30" t="s">
        <v>403</v>
      </c>
      <c r="T30">
        <f t="shared" si="0"/>
        <v>3</v>
      </c>
      <c r="U30">
        <f t="shared" si="1"/>
        <v>3</v>
      </c>
      <c r="V30" s="2"/>
      <c r="W30" t="s">
        <v>612</v>
      </c>
      <c r="X30" t="s">
        <v>613</v>
      </c>
      <c r="Y30" t="s">
        <v>614</v>
      </c>
      <c r="AK30" t="str">
        <f t="shared" si="2"/>
        <v xml:space="preserve">Vardhaman Gandhi, Saisharan Gandhi, Arnav Gandhi, , ,  </v>
      </c>
      <c r="AL30">
        <f t="shared" si="3"/>
        <v>6</v>
      </c>
      <c r="AM30">
        <f t="shared" si="4"/>
        <v>1.5</v>
      </c>
      <c r="BH30">
        <f t="shared" si="7"/>
        <v>30</v>
      </c>
      <c r="BI30">
        <f t="shared" si="8"/>
        <v>30</v>
      </c>
      <c r="BL30">
        <f t="shared" si="9"/>
        <v>1000000</v>
      </c>
      <c r="BM30">
        <f t="shared" si="10"/>
        <v>0</v>
      </c>
      <c r="BN30">
        <f t="shared" si="11"/>
        <v>1000000</v>
      </c>
      <c r="BO30">
        <f t="shared" si="12"/>
        <v>0</v>
      </c>
      <c r="BP30">
        <f t="shared" si="13"/>
        <v>0</v>
      </c>
      <c r="BQ30">
        <f t="shared" si="14"/>
        <v>0</v>
      </c>
      <c r="BR30">
        <f t="shared" si="15"/>
        <v>0</v>
      </c>
      <c r="BS30">
        <f t="shared" si="16"/>
        <v>0</v>
      </c>
      <c r="BT30">
        <f t="shared" si="17"/>
        <v>0</v>
      </c>
      <c r="BU30">
        <f t="shared" si="18"/>
        <v>0</v>
      </c>
      <c r="BV30">
        <f t="shared" si="19"/>
        <v>1000000</v>
      </c>
      <c r="BW30">
        <f t="shared" si="20"/>
        <v>0</v>
      </c>
      <c r="BX30">
        <f t="shared" si="21"/>
        <v>0</v>
      </c>
      <c r="BY30">
        <f t="shared" si="22"/>
        <v>0</v>
      </c>
      <c r="CC30">
        <v>1000000</v>
      </c>
      <c r="CD30">
        <v>0</v>
      </c>
      <c r="CE30">
        <v>1000000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1000000</v>
      </c>
      <c r="CN30">
        <v>0</v>
      </c>
      <c r="CO30">
        <v>0</v>
      </c>
      <c r="CP30">
        <v>0</v>
      </c>
      <c r="CU30">
        <f t="shared" si="23"/>
        <v>6.666666666666667</v>
      </c>
      <c r="CV30">
        <f t="shared" si="24"/>
        <v>6.666666666666667</v>
      </c>
      <c r="CW30">
        <f t="shared" si="25"/>
        <v>0</v>
      </c>
      <c r="CX30">
        <f t="shared" si="26"/>
        <v>0</v>
      </c>
      <c r="CY30">
        <f t="shared" si="27"/>
        <v>0</v>
      </c>
      <c r="CZ30">
        <f t="shared" si="28"/>
        <v>6.666666666666667</v>
      </c>
      <c r="DA30">
        <f t="shared" si="29"/>
        <v>0</v>
      </c>
      <c r="DE30">
        <f t="shared" si="30"/>
        <v>2</v>
      </c>
      <c r="DF30">
        <f t="shared" si="31"/>
        <v>2</v>
      </c>
      <c r="DG30" t="str">
        <f t="shared" si="32"/>
        <v>No Deal</v>
      </c>
      <c r="DH30" t="str">
        <f t="shared" si="33"/>
        <v>No Deal</v>
      </c>
      <c r="DI30" t="str">
        <f t="shared" si="34"/>
        <v>No Deal</v>
      </c>
      <c r="DJ30">
        <f t="shared" si="35"/>
        <v>2</v>
      </c>
      <c r="DK30" t="str">
        <f t="shared" si="36"/>
        <v>No Deal</v>
      </c>
      <c r="DP30" t="str">
        <f t="shared" si="37"/>
        <v>Y</v>
      </c>
      <c r="DQ30" t="str">
        <f t="shared" si="38"/>
        <v>N</v>
      </c>
      <c r="DR30" t="str">
        <f t="shared" si="39"/>
        <v>N</v>
      </c>
      <c r="DS30" t="str">
        <f t="shared" si="40"/>
        <v>N</v>
      </c>
      <c r="DT30" t="str">
        <f t="shared" si="41"/>
        <v>Y</v>
      </c>
      <c r="DU30" t="str">
        <f t="shared" si="42"/>
        <v>N</v>
      </c>
      <c r="DV30" t="str">
        <f t="shared" si="43"/>
        <v>N</v>
      </c>
      <c r="DW30" t="str">
        <f t="shared" si="44"/>
        <v>N</v>
      </c>
      <c r="DX30" t="str">
        <f t="shared" si="45"/>
        <v>N</v>
      </c>
      <c r="DY30" t="str">
        <f t="shared" si="46"/>
        <v>Y</v>
      </c>
      <c r="DZ30" t="str">
        <f t="shared" si="47"/>
        <v>N</v>
      </c>
      <c r="EA30" t="str">
        <f t="shared" si="48"/>
        <v>N</v>
      </c>
      <c r="EB30" t="str">
        <f t="shared" si="49"/>
        <v>N</v>
      </c>
      <c r="EC30" t="str">
        <f t="shared" si="50"/>
        <v>N</v>
      </c>
      <c r="ED30" t="str">
        <f t="shared" si="51"/>
        <v>N</v>
      </c>
      <c r="EE30" t="str">
        <f t="shared" si="52"/>
        <v>N</v>
      </c>
      <c r="EF30" t="str">
        <f t="shared" si="53"/>
        <v>N</v>
      </c>
      <c r="EG30" t="str">
        <f t="shared" si="54"/>
        <v>N</v>
      </c>
      <c r="EH30" t="str">
        <f t="shared" si="55"/>
        <v>N</v>
      </c>
      <c r="EI30" t="str">
        <f t="shared" si="56"/>
        <v>N</v>
      </c>
      <c r="EJ30" t="str">
        <f t="shared" si="57"/>
        <v>N</v>
      </c>
    </row>
    <row r="31" spans="1:140" x14ac:dyDescent="0.3">
      <c r="A31">
        <v>30</v>
      </c>
      <c r="B31" s="2" t="s">
        <v>10</v>
      </c>
      <c r="C31" s="2" t="s">
        <v>138</v>
      </c>
      <c r="D31" s="2" t="s">
        <v>139</v>
      </c>
      <c r="E31">
        <v>3000000</v>
      </c>
      <c r="F31">
        <v>2</v>
      </c>
      <c r="G31" s="2" t="s">
        <v>123</v>
      </c>
      <c r="H31">
        <v>3000000</v>
      </c>
      <c r="I31">
        <v>3</v>
      </c>
      <c r="J31">
        <v>0</v>
      </c>
      <c r="K31">
        <v>0</v>
      </c>
      <c r="L31" t="s">
        <v>395</v>
      </c>
      <c r="M31" t="s">
        <v>403</v>
      </c>
      <c r="N31" t="s">
        <v>404</v>
      </c>
      <c r="O31" t="s">
        <v>403</v>
      </c>
      <c r="P31" t="s">
        <v>404</v>
      </c>
      <c r="Q31" t="s">
        <v>404</v>
      </c>
      <c r="R31" t="s">
        <v>403</v>
      </c>
      <c r="S31" t="s">
        <v>403</v>
      </c>
      <c r="T31">
        <f t="shared" si="0"/>
        <v>3</v>
      </c>
      <c r="U31">
        <f t="shared" si="1"/>
        <v>3</v>
      </c>
      <c r="V31" s="2"/>
      <c r="W31" t="s">
        <v>615</v>
      </c>
      <c r="X31" t="s">
        <v>616</v>
      </c>
      <c r="Y31" t="s">
        <v>617</v>
      </c>
      <c r="AK31" t="str">
        <f t="shared" si="2"/>
        <v xml:space="preserve">Rakhi Pai, Saurabh Mangrulkar, Venkatesh Prasad, , ,  </v>
      </c>
      <c r="AL31">
        <f t="shared" si="3"/>
        <v>15</v>
      </c>
      <c r="AM31">
        <f t="shared" si="4"/>
        <v>10</v>
      </c>
      <c r="BH31">
        <f t="shared" si="7"/>
        <v>30</v>
      </c>
      <c r="BI31">
        <f t="shared" si="8"/>
        <v>30</v>
      </c>
      <c r="BL31">
        <f t="shared" si="9"/>
        <v>1000000</v>
      </c>
      <c r="BM31">
        <f t="shared" si="10"/>
        <v>0</v>
      </c>
      <c r="BN31">
        <f t="shared" si="11"/>
        <v>0</v>
      </c>
      <c r="BO31">
        <f t="shared" si="12"/>
        <v>0</v>
      </c>
      <c r="BP31">
        <f t="shared" si="13"/>
        <v>1000000</v>
      </c>
      <c r="BQ31">
        <f t="shared" si="14"/>
        <v>0</v>
      </c>
      <c r="BR31">
        <f t="shared" si="15"/>
        <v>0</v>
      </c>
      <c r="BS31">
        <f t="shared" si="16"/>
        <v>0</v>
      </c>
      <c r="BT31">
        <f t="shared" si="17"/>
        <v>0</v>
      </c>
      <c r="BU31">
        <f t="shared" si="18"/>
        <v>0</v>
      </c>
      <c r="BV31">
        <f t="shared" si="19"/>
        <v>1000000</v>
      </c>
      <c r="BW31">
        <f t="shared" si="20"/>
        <v>0</v>
      </c>
      <c r="BX31">
        <f t="shared" si="21"/>
        <v>0</v>
      </c>
      <c r="BY31">
        <f t="shared" si="22"/>
        <v>0</v>
      </c>
      <c r="CC31">
        <v>1000000</v>
      </c>
      <c r="CD31">
        <v>0</v>
      </c>
      <c r="CE31">
        <v>0</v>
      </c>
      <c r="CF31">
        <v>0</v>
      </c>
      <c r="CG31">
        <v>1000000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1000000</v>
      </c>
      <c r="CN31">
        <v>0</v>
      </c>
      <c r="CO31">
        <v>0</v>
      </c>
      <c r="CP31">
        <v>0</v>
      </c>
      <c r="CU31">
        <f t="shared" si="23"/>
        <v>1</v>
      </c>
      <c r="CV31">
        <f t="shared" si="24"/>
        <v>0</v>
      </c>
      <c r="CW31">
        <f t="shared" si="25"/>
        <v>1</v>
      </c>
      <c r="CX31">
        <f t="shared" si="26"/>
        <v>0</v>
      </c>
      <c r="CY31">
        <f t="shared" si="27"/>
        <v>0</v>
      </c>
      <c r="CZ31">
        <f t="shared" si="28"/>
        <v>1</v>
      </c>
      <c r="DA31">
        <f t="shared" si="29"/>
        <v>0</v>
      </c>
      <c r="DE31">
        <f t="shared" si="30"/>
        <v>2</v>
      </c>
      <c r="DF31" t="str">
        <f t="shared" si="31"/>
        <v>No Deal</v>
      </c>
      <c r="DG31">
        <f t="shared" si="32"/>
        <v>2</v>
      </c>
      <c r="DH31" t="str">
        <f t="shared" si="33"/>
        <v>No Deal</v>
      </c>
      <c r="DI31" t="str">
        <f t="shared" si="34"/>
        <v>No Deal</v>
      </c>
      <c r="DJ31">
        <f t="shared" si="35"/>
        <v>2</v>
      </c>
      <c r="DK31" t="str">
        <f t="shared" si="36"/>
        <v>No Deal</v>
      </c>
      <c r="DP31" t="str">
        <f t="shared" si="37"/>
        <v>N</v>
      </c>
      <c r="DQ31" t="str">
        <f t="shared" si="38"/>
        <v>Y</v>
      </c>
      <c r="DR31" t="str">
        <f t="shared" si="39"/>
        <v>N</v>
      </c>
      <c r="DS31" t="str">
        <f t="shared" si="40"/>
        <v>N</v>
      </c>
      <c r="DT31" t="str">
        <f t="shared" si="41"/>
        <v>Y</v>
      </c>
      <c r="DU31" t="str">
        <f t="shared" si="42"/>
        <v>N</v>
      </c>
      <c r="DV31" t="str">
        <f t="shared" si="43"/>
        <v>N</v>
      </c>
      <c r="DW31" t="str">
        <f t="shared" si="44"/>
        <v>N</v>
      </c>
      <c r="DX31" t="str">
        <f t="shared" si="45"/>
        <v>N</v>
      </c>
      <c r="DY31" t="str">
        <f t="shared" si="46"/>
        <v>N</v>
      </c>
      <c r="DZ31" t="str">
        <f t="shared" si="47"/>
        <v>N</v>
      </c>
      <c r="EA31" t="str">
        <f t="shared" si="48"/>
        <v>N</v>
      </c>
      <c r="EB31" t="str">
        <f t="shared" si="49"/>
        <v>N</v>
      </c>
      <c r="EC31" t="str">
        <f t="shared" si="50"/>
        <v>Y</v>
      </c>
      <c r="ED31" t="str">
        <f t="shared" si="51"/>
        <v>N</v>
      </c>
      <c r="EE31" t="str">
        <f t="shared" si="52"/>
        <v>N</v>
      </c>
      <c r="EF31" t="str">
        <f t="shared" si="53"/>
        <v>N</v>
      </c>
      <c r="EG31" t="str">
        <f t="shared" si="54"/>
        <v>N</v>
      </c>
      <c r="EH31" t="str">
        <f t="shared" si="55"/>
        <v>N</v>
      </c>
      <c r="EI31" t="str">
        <f t="shared" si="56"/>
        <v>N</v>
      </c>
      <c r="EJ31" t="str">
        <f t="shared" si="57"/>
        <v>N</v>
      </c>
    </row>
    <row r="32" spans="1:140" x14ac:dyDescent="0.3">
      <c r="A32">
        <v>31</v>
      </c>
      <c r="B32" s="2" t="s">
        <v>140</v>
      </c>
      <c r="C32" s="2" t="s">
        <v>141</v>
      </c>
      <c r="D32" s="2" t="s">
        <v>142</v>
      </c>
      <c r="E32">
        <v>3000000000</v>
      </c>
      <c r="F32">
        <v>25</v>
      </c>
      <c r="G32" s="2" t="s">
        <v>70</v>
      </c>
      <c r="H32">
        <v>0</v>
      </c>
      <c r="I32">
        <v>0</v>
      </c>
      <c r="J32">
        <v>0</v>
      </c>
      <c r="K32">
        <v>0</v>
      </c>
      <c r="L32" t="s">
        <v>70</v>
      </c>
      <c r="M32" t="s">
        <v>403</v>
      </c>
      <c r="N32" t="s">
        <v>403</v>
      </c>
      <c r="O32" t="s">
        <v>403</v>
      </c>
      <c r="P32" t="s">
        <v>403</v>
      </c>
      <c r="Q32" t="s">
        <v>403</v>
      </c>
      <c r="R32" t="s">
        <v>403</v>
      </c>
      <c r="S32" t="s">
        <v>403</v>
      </c>
      <c r="T32">
        <f t="shared" si="0"/>
        <v>0</v>
      </c>
      <c r="U32">
        <f t="shared" si="1"/>
        <v>1</v>
      </c>
      <c r="V32" s="2"/>
      <c r="W32" t="s">
        <v>436</v>
      </c>
      <c r="AK32" t="str">
        <f t="shared" si="2"/>
        <v xml:space="preserve">Gaurav Goyal, , , , ,  </v>
      </c>
      <c r="AL32">
        <f t="shared" si="3"/>
        <v>1200</v>
      </c>
      <c r="AM32">
        <f t="shared" si="4"/>
        <v>0</v>
      </c>
      <c r="BH32">
        <f t="shared" si="7"/>
        <v>30000</v>
      </c>
      <c r="BI32">
        <f t="shared" si="8"/>
        <v>0</v>
      </c>
      <c r="BL32">
        <f t="shared" si="9"/>
        <v>0</v>
      </c>
      <c r="BM32">
        <f t="shared" si="10"/>
        <v>0</v>
      </c>
      <c r="BN32">
        <f t="shared" si="11"/>
        <v>0</v>
      </c>
      <c r="BO32">
        <f t="shared" si="12"/>
        <v>0</v>
      </c>
      <c r="BP32">
        <f t="shared" si="13"/>
        <v>0</v>
      </c>
      <c r="BQ32">
        <f t="shared" si="14"/>
        <v>0</v>
      </c>
      <c r="BR32">
        <f t="shared" si="15"/>
        <v>0</v>
      </c>
      <c r="BS32">
        <f t="shared" si="16"/>
        <v>0</v>
      </c>
      <c r="BT32">
        <f t="shared" si="17"/>
        <v>0</v>
      </c>
      <c r="BU32">
        <f t="shared" si="18"/>
        <v>0</v>
      </c>
      <c r="BV32">
        <f t="shared" si="19"/>
        <v>0</v>
      </c>
      <c r="BW32">
        <f t="shared" si="20"/>
        <v>0</v>
      </c>
      <c r="BX32">
        <f t="shared" si="21"/>
        <v>0</v>
      </c>
      <c r="BY32">
        <f t="shared" si="22"/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U32">
        <f t="shared" si="23"/>
        <v>0</v>
      </c>
      <c r="CV32">
        <f t="shared" si="24"/>
        <v>0</v>
      </c>
      <c r="CW32">
        <f t="shared" si="25"/>
        <v>0</v>
      </c>
      <c r="CX32">
        <f t="shared" si="26"/>
        <v>0</v>
      </c>
      <c r="CY32">
        <f t="shared" si="27"/>
        <v>0</v>
      </c>
      <c r="CZ32">
        <f t="shared" si="28"/>
        <v>0</v>
      </c>
      <c r="DA32">
        <f t="shared" si="29"/>
        <v>0</v>
      </c>
      <c r="DE32" t="str">
        <f t="shared" si="30"/>
        <v>No Deal</v>
      </c>
      <c r="DF32" t="str">
        <f t="shared" si="31"/>
        <v>No Deal</v>
      </c>
      <c r="DG32" t="str">
        <f t="shared" si="32"/>
        <v>No Deal</v>
      </c>
      <c r="DH32" t="str">
        <f t="shared" si="33"/>
        <v>No Deal</v>
      </c>
      <c r="DI32" t="str">
        <f t="shared" si="34"/>
        <v>No Deal</v>
      </c>
      <c r="DJ32" t="str">
        <f t="shared" si="35"/>
        <v>No Deal</v>
      </c>
      <c r="DK32" t="str">
        <f t="shared" si="36"/>
        <v>No Deal</v>
      </c>
      <c r="DP32" t="str">
        <f t="shared" si="37"/>
        <v>N</v>
      </c>
      <c r="DQ32" t="str">
        <f t="shared" si="38"/>
        <v>N</v>
      </c>
      <c r="DR32" t="str">
        <f t="shared" si="39"/>
        <v>N</v>
      </c>
      <c r="DS32" t="str">
        <f t="shared" si="40"/>
        <v>N</v>
      </c>
      <c r="DT32" t="str">
        <f t="shared" si="41"/>
        <v>N</v>
      </c>
      <c r="DU32" t="str">
        <f t="shared" si="42"/>
        <v>N</v>
      </c>
      <c r="DV32" t="str">
        <f t="shared" si="43"/>
        <v>N</v>
      </c>
      <c r="DW32" t="str">
        <f t="shared" si="44"/>
        <v>N</v>
      </c>
      <c r="DX32" t="str">
        <f t="shared" si="45"/>
        <v>N</v>
      </c>
      <c r="DY32" t="str">
        <f t="shared" si="46"/>
        <v>N</v>
      </c>
      <c r="DZ32" t="str">
        <f t="shared" si="47"/>
        <v>N</v>
      </c>
      <c r="EA32" t="str">
        <f t="shared" si="48"/>
        <v>N</v>
      </c>
      <c r="EB32" t="str">
        <f t="shared" si="49"/>
        <v>N</v>
      </c>
      <c r="EC32" t="str">
        <f t="shared" si="50"/>
        <v>N</v>
      </c>
      <c r="ED32" t="str">
        <f t="shared" si="51"/>
        <v>N</v>
      </c>
      <c r="EE32" t="str">
        <f t="shared" si="52"/>
        <v>N</v>
      </c>
      <c r="EF32" t="str">
        <f t="shared" si="53"/>
        <v>N</v>
      </c>
      <c r="EG32" t="str">
        <f t="shared" si="54"/>
        <v>N</v>
      </c>
      <c r="EH32" t="str">
        <f t="shared" si="55"/>
        <v>N</v>
      </c>
      <c r="EI32" t="str">
        <f t="shared" si="56"/>
        <v>N</v>
      </c>
      <c r="EJ32" t="str">
        <f t="shared" si="57"/>
        <v>N</v>
      </c>
    </row>
    <row r="33" spans="1:140" x14ac:dyDescent="0.3">
      <c r="A33">
        <v>32</v>
      </c>
      <c r="B33" s="2" t="s">
        <v>11</v>
      </c>
      <c r="C33" s="2" t="s">
        <v>143</v>
      </c>
      <c r="D33" s="2" t="s">
        <v>55</v>
      </c>
      <c r="E33">
        <v>5000000</v>
      </c>
      <c r="F33">
        <v>5</v>
      </c>
      <c r="G33" s="2" t="s">
        <v>144</v>
      </c>
      <c r="H33">
        <v>5000000</v>
      </c>
      <c r="I33">
        <v>15</v>
      </c>
      <c r="J33">
        <v>0</v>
      </c>
      <c r="K33">
        <v>0</v>
      </c>
      <c r="L33" t="s">
        <v>395</v>
      </c>
      <c r="M33" t="s">
        <v>404</v>
      </c>
      <c r="N33" t="s">
        <v>403</v>
      </c>
      <c r="O33" t="s">
        <v>403</v>
      </c>
      <c r="P33" t="s">
        <v>403</v>
      </c>
      <c r="Q33" t="s">
        <v>403</v>
      </c>
      <c r="R33" t="s">
        <v>403</v>
      </c>
      <c r="S33" t="s">
        <v>403</v>
      </c>
      <c r="T33">
        <f t="shared" si="0"/>
        <v>1</v>
      </c>
      <c r="U33">
        <f t="shared" si="1"/>
        <v>3</v>
      </c>
      <c r="V33" s="2"/>
      <c r="W33" t="s">
        <v>437</v>
      </c>
      <c r="X33" t="s">
        <v>438</v>
      </c>
      <c r="Y33" t="s">
        <v>439</v>
      </c>
      <c r="AK33" t="str">
        <f t="shared" si="2"/>
        <v xml:space="preserve">Mohammad Ekbal, Saransh Anand, Kranti Anand, , ,  </v>
      </c>
      <c r="AL33">
        <f t="shared" si="3"/>
        <v>10</v>
      </c>
      <c r="AM33">
        <f t="shared" si="4"/>
        <v>3.333333333333333</v>
      </c>
      <c r="BH33">
        <f t="shared" si="7"/>
        <v>50</v>
      </c>
      <c r="BI33">
        <f t="shared" si="8"/>
        <v>50</v>
      </c>
      <c r="BL33">
        <f t="shared" si="9"/>
        <v>0</v>
      </c>
      <c r="BM33">
        <f t="shared" si="10"/>
        <v>0</v>
      </c>
      <c r="BN33">
        <f t="shared" si="11"/>
        <v>5000000</v>
      </c>
      <c r="BO33">
        <f t="shared" si="12"/>
        <v>0</v>
      </c>
      <c r="BP33">
        <f t="shared" si="13"/>
        <v>0</v>
      </c>
      <c r="BQ33">
        <f t="shared" si="14"/>
        <v>0</v>
      </c>
      <c r="BR33">
        <f t="shared" si="15"/>
        <v>0</v>
      </c>
      <c r="BS33">
        <f t="shared" si="16"/>
        <v>0</v>
      </c>
      <c r="BT33">
        <f t="shared" si="17"/>
        <v>0</v>
      </c>
      <c r="BU33">
        <f t="shared" si="18"/>
        <v>0</v>
      </c>
      <c r="BV33">
        <f t="shared" si="19"/>
        <v>0</v>
      </c>
      <c r="BW33">
        <f t="shared" si="20"/>
        <v>0</v>
      </c>
      <c r="BX33">
        <f t="shared" si="21"/>
        <v>0</v>
      </c>
      <c r="BY33">
        <f t="shared" si="22"/>
        <v>0</v>
      </c>
      <c r="CC33">
        <v>0</v>
      </c>
      <c r="CD33">
        <v>0</v>
      </c>
      <c r="CE33">
        <v>5000000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U33">
        <f t="shared" si="23"/>
        <v>0</v>
      </c>
      <c r="CV33">
        <f t="shared" si="24"/>
        <v>15</v>
      </c>
      <c r="CW33">
        <f t="shared" si="25"/>
        <v>0</v>
      </c>
      <c r="CX33">
        <f t="shared" si="26"/>
        <v>0</v>
      </c>
      <c r="CY33">
        <f t="shared" si="27"/>
        <v>0</v>
      </c>
      <c r="CZ33">
        <f t="shared" si="28"/>
        <v>0</v>
      </c>
      <c r="DA33">
        <f t="shared" si="29"/>
        <v>0</v>
      </c>
      <c r="DE33" t="str">
        <f t="shared" si="30"/>
        <v>No Deal</v>
      </c>
      <c r="DF33">
        <f t="shared" si="31"/>
        <v>0</v>
      </c>
      <c r="DG33" t="str">
        <f t="shared" si="32"/>
        <v>No Deal</v>
      </c>
      <c r="DH33" t="str">
        <f t="shared" si="33"/>
        <v>No Deal</v>
      </c>
      <c r="DI33" t="str">
        <f t="shared" si="34"/>
        <v>No Deal</v>
      </c>
      <c r="DJ33" t="str">
        <f t="shared" si="35"/>
        <v>No Deal</v>
      </c>
      <c r="DK33" t="str">
        <f t="shared" si="36"/>
        <v>No Deal</v>
      </c>
      <c r="DP33" t="str">
        <f t="shared" si="37"/>
        <v>N</v>
      </c>
      <c r="DQ33" t="str">
        <f t="shared" si="38"/>
        <v>N</v>
      </c>
      <c r="DR33" t="str">
        <f t="shared" si="39"/>
        <v>N</v>
      </c>
      <c r="DS33" t="str">
        <f t="shared" si="40"/>
        <v>N</v>
      </c>
      <c r="DT33" t="str">
        <f t="shared" si="41"/>
        <v>N</v>
      </c>
      <c r="DU33" t="str">
        <f t="shared" si="42"/>
        <v>N</v>
      </c>
      <c r="DV33" t="str">
        <f t="shared" si="43"/>
        <v>N</v>
      </c>
      <c r="DW33" t="str">
        <f t="shared" si="44"/>
        <v>N</v>
      </c>
      <c r="DX33" t="str">
        <f t="shared" si="45"/>
        <v>N</v>
      </c>
      <c r="DY33" t="str">
        <f t="shared" si="46"/>
        <v>N</v>
      </c>
      <c r="DZ33" t="str">
        <f t="shared" si="47"/>
        <v>N</v>
      </c>
      <c r="EA33" t="str">
        <f t="shared" si="48"/>
        <v>N</v>
      </c>
      <c r="EB33" t="str">
        <f t="shared" si="49"/>
        <v>N</v>
      </c>
      <c r="EC33" t="str">
        <f t="shared" si="50"/>
        <v>N</v>
      </c>
      <c r="ED33" t="str">
        <f t="shared" si="51"/>
        <v>N</v>
      </c>
      <c r="EE33" t="str">
        <f t="shared" si="52"/>
        <v>N</v>
      </c>
      <c r="EF33" t="str">
        <f t="shared" si="53"/>
        <v>N</v>
      </c>
      <c r="EG33" t="str">
        <f t="shared" si="54"/>
        <v>N</v>
      </c>
      <c r="EH33" t="str">
        <f t="shared" si="55"/>
        <v>N</v>
      </c>
      <c r="EI33" t="str">
        <f t="shared" si="56"/>
        <v>N</v>
      </c>
      <c r="EJ33" t="str">
        <f t="shared" si="57"/>
        <v>N</v>
      </c>
    </row>
    <row r="34" spans="1:140" x14ac:dyDescent="0.3">
      <c r="A34">
        <v>33</v>
      </c>
      <c r="B34" s="2" t="s">
        <v>12</v>
      </c>
      <c r="C34" s="2" t="s">
        <v>145</v>
      </c>
      <c r="D34" s="2" t="s">
        <v>146</v>
      </c>
      <c r="E34">
        <v>3000000</v>
      </c>
      <c r="F34">
        <v>10</v>
      </c>
      <c r="G34" s="2" t="s">
        <v>137</v>
      </c>
      <c r="H34">
        <v>3000000</v>
      </c>
      <c r="I34">
        <v>20</v>
      </c>
      <c r="J34">
        <v>0</v>
      </c>
      <c r="K34">
        <v>0</v>
      </c>
      <c r="L34" t="s">
        <v>395</v>
      </c>
      <c r="M34" t="s">
        <v>403</v>
      </c>
      <c r="N34" t="s">
        <v>403</v>
      </c>
      <c r="O34" t="s">
        <v>404</v>
      </c>
      <c r="P34" t="s">
        <v>404</v>
      </c>
      <c r="Q34" t="s">
        <v>403</v>
      </c>
      <c r="R34" t="s">
        <v>403</v>
      </c>
      <c r="S34" t="s">
        <v>403</v>
      </c>
      <c r="T34">
        <f t="shared" si="0"/>
        <v>2</v>
      </c>
      <c r="U34">
        <f t="shared" si="1"/>
        <v>2</v>
      </c>
      <c r="V34" s="2"/>
      <c r="W34" t="s">
        <v>440</v>
      </c>
      <c r="X34" t="s">
        <v>441</v>
      </c>
      <c r="AK34" t="str">
        <f t="shared" si="2"/>
        <v xml:space="preserve">Chahat Pahuja, Sanskar Mishra, , , ,  </v>
      </c>
      <c r="AL34">
        <f t="shared" si="3"/>
        <v>3</v>
      </c>
      <c r="AM34">
        <f t="shared" si="4"/>
        <v>1.5</v>
      </c>
      <c r="BH34">
        <f t="shared" si="7"/>
        <v>30</v>
      </c>
      <c r="BI34">
        <f t="shared" si="8"/>
        <v>30</v>
      </c>
      <c r="BL34">
        <f t="shared" si="9"/>
        <v>1500000</v>
      </c>
      <c r="BM34">
        <f t="shared" si="10"/>
        <v>0</v>
      </c>
      <c r="BN34">
        <f t="shared" si="11"/>
        <v>0</v>
      </c>
      <c r="BO34">
        <f t="shared" si="12"/>
        <v>0</v>
      </c>
      <c r="BP34">
        <f t="shared" si="13"/>
        <v>0</v>
      </c>
      <c r="BQ34">
        <f t="shared" si="14"/>
        <v>0</v>
      </c>
      <c r="BR34">
        <f t="shared" si="15"/>
        <v>0</v>
      </c>
      <c r="BS34">
        <f t="shared" si="16"/>
        <v>0</v>
      </c>
      <c r="BT34">
        <f t="shared" si="17"/>
        <v>1500000</v>
      </c>
      <c r="BU34">
        <f t="shared" si="18"/>
        <v>0</v>
      </c>
      <c r="BV34">
        <f t="shared" si="19"/>
        <v>0</v>
      </c>
      <c r="BW34">
        <f t="shared" si="20"/>
        <v>0</v>
      </c>
      <c r="BX34">
        <f t="shared" si="21"/>
        <v>0</v>
      </c>
      <c r="BY34">
        <f t="shared" si="22"/>
        <v>0</v>
      </c>
      <c r="CC34">
        <v>1500000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1500000</v>
      </c>
      <c r="CL34">
        <v>0</v>
      </c>
      <c r="CM34">
        <v>0</v>
      </c>
      <c r="CN34">
        <v>0</v>
      </c>
      <c r="CO34">
        <v>0</v>
      </c>
      <c r="CP34">
        <v>0</v>
      </c>
      <c r="CU34">
        <f t="shared" si="23"/>
        <v>10</v>
      </c>
      <c r="CV34">
        <f t="shared" si="24"/>
        <v>0</v>
      </c>
      <c r="CW34">
        <f t="shared" si="25"/>
        <v>0</v>
      </c>
      <c r="CX34">
        <f t="shared" si="26"/>
        <v>0</v>
      </c>
      <c r="CY34">
        <f t="shared" si="27"/>
        <v>10</v>
      </c>
      <c r="CZ34">
        <f t="shared" si="28"/>
        <v>0</v>
      </c>
      <c r="DA34">
        <f t="shared" si="29"/>
        <v>0</v>
      </c>
      <c r="DE34">
        <f t="shared" si="30"/>
        <v>1</v>
      </c>
      <c r="DF34" t="str">
        <f t="shared" si="31"/>
        <v>No Deal</v>
      </c>
      <c r="DG34" t="str">
        <f t="shared" si="32"/>
        <v>No Deal</v>
      </c>
      <c r="DH34" t="str">
        <f t="shared" si="33"/>
        <v>No Deal</v>
      </c>
      <c r="DI34">
        <f t="shared" si="34"/>
        <v>1</v>
      </c>
      <c r="DJ34" t="str">
        <f t="shared" si="35"/>
        <v>No Deal</v>
      </c>
      <c r="DK34" t="str">
        <f t="shared" si="36"/>
        <v>No Deal</v>
      </c>
      <c r="DP34" t="str">
        <f t="shared" si="37"/>
        <v>N</v>
      </c>
      <c r="DQ34" t="str">
        <f t="shared" si="38"/>
        <v>N</v>
      </c>
      <c r="DR34" t="str">
        <f t="shared" si="39"/>
        <v>N</v>
      </c>
      <c r="DS34" t="str">
        <f t="shared" si="40"/>
        <v>Y</v>
      </c>
      <c r="DT34" t="str">
        <f t="shared" si="41"/>
        <v>N</v>
      </c>
      <c r="DU34" t="str">
        <f t="shared" si="42"/>
        <v>N</v>
      </c>
      <c r="DV34" t="str">
        <f t="shared" si="43"/>
        <v>N</v>
      </c>
      <c r="DW34" t="str">
        <f t="shared" si="44"/>
        <v>N</v>
      </c>
      <c r="DX34" t="str">
        <f t="shared" si="45"/>
        <v>N</v>
      </c>
      <c r="DY34" t="str">
        <f t="shared" si="46"/>
        <v>N</v>
      </c>
      <c r="DZ34" t="str">
        <f t="shared" si="47"/>
        <v>N</v>
      </c>
      <c r="EA34" t="str">
        <f t="shared" si="48"/>
        <v>N</v>
      </c>
      <c r="EB34" t="str">
        <f t="shared" si="49"/>
        <v>N</v>
      </c>
      <c r="EC34" t="str">
        <f t="shared" si="50"/>
        <v>N</v>
      </c>
      <c r="ED34" t="str">
        <f t="shared" si="51"/>
        <v>N</v>
      </c>
      <c r="EE34" t="str">
        <f t="shared" si="52"/>
        <v>N</v>
      </c>
      <c r="EF34" t="str">
        <f t="shared" si="53"/>
        <v>N</v>
      </c>
      <c r="EG34" t="str">
        <f t="shared" si="54"/>
        <v>N</v>
      </c>
      <c r="EH34" t="str">
        <f t="shared" si="55"/>
        <v>N</v>
      </c>
      <c r="EI34" t="str">
        <f t="shared" si="56"/>
        <v>N</v>
      </c>
      <c r="EJ34" t="str">
        <f t="shared" si="57"/>
        <v>N</v>
      </c>
    </row>
    <row r="35" spans="1:140" x14ac:dyDescent="0.3">
      <c r="A35">
        <v>34</v>
      </c>
      <c r="B35" s="2" t="s">
        <v>13</v>
      </c>
      <c r="C35" s="2" t="s">
        <v>147</v>
      </c>
      <c r="D35" s="2" t="s">
        <v>76</v>
      </c>
      <c r="E35">
        <v>7500000</v>
      </c>
      <c r="F35">
        <v>4</v>
      </c>
      <c r="G35" s="2" t="s">
        <v>148</v>
      </c>
      <c r="H35">
        <v>7500000</v>
      </c>
      <c r="I35">
        <v>15</v>
      </c>
      <c r="J35">
        <v>0</v>
      </c>
      <c r="K35">
        <v>0</v>
      </c>
      <c r="L35" t="s">
        <v>395</v>
      </c>
      <c r="M35" t="s">
        <v>403</v>
      </c>
      <c r="N35" t="s">
        <v>403</v>
      </c>
      <c r="O35" t="s">
        <v>404</v>
      </c>
      <c r="P35" t="s">
        <v>403</v>
      </c>
      <c r="Q35" t="s">
        <v>403</v>
      </c>
      <c r="R35" t="s">
        <v>403</v>
      </c>
      <c r="S35" t="s">
        <v>403</v>
      </c>
      <c r="T35">
        <f t="shared" si="0"/>
        <v>1</v>
      </c>
      <c r="U35">
        <f t="shared" si="1"/>
        <v>1</v>
      </c>
      <c r="V35" s="2"/>
      <c r="W35" t="s">
        <v>442</v>
      </c>
      <c r="AK35" t="str">
        <f t="shared" si="2"/>
        <v xml:space="preserve">Aishwarya Biswas, , , , ,  </v>
      </c>
      <c r="AL35">
        <f t="shared" si="3"/>
        <v>18.75</v>
      </c>
      <c r="AM35">
        <f t="shared" si="4"/>
        <v>5</v>
      </c>
      <c r="BH35">
        <f t="shared" si="7"/>
        <v>75</v>
      </c>
      <c r="BI35">
        <f t="shared" si="8"/>
        <v>75</v>
      </c>
      <c r="BL35">
        <f t="shared" si="9"/>
        <v>0</v>
      </c>
      <c r="BM35">
        <f t="shared" si="10"/>
        <v>0</v>
      </c>
      <c r="BN35">
        <f t="shared" si="11"/>
        <v>0</v>
      </c>
      <c r="BO35">
        <f t="shared" si="12"/>
        <v>0</v>
      </c>
      <c r="BP35">
        <f t="shared" si="13"/>
        <v>0</v>
      </c>
      <c r="BQ35">
        <f t="shared" si="14"/>
        <v>0</v>
      </c>
      <c r="BR35">
        <f t="shared" si="15"/>
        <v>0</v>
      </c>
      <c r="BS35">
        <f t="shared" si="16"/>
        <v>0</v>
      </c>
      <c r="BT35">
        <f t="shared" si="17"/>
        <v>7500000</v>
      </c>
      <c r="BU35">
        <f t="shared" si="18"/>
        <v>0</v>
      </c>
      <c r="BV35">
        <f t="shared" si="19"/>
        <v>0</v>
      </c>
      <c r="BW35">
        <f t="shared" si="20"/>
        <v>0</v>
      </c>
      <c r="BX35">
        <f t="shared" si="21"/>
        <v>0</v>
      </c>
      <c r="BY35">
        <f t="shared" si="22"/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7500000</v>
      </c>
      <c r="CL35">
        <v>0</v>
      </c>
      <c r="CM35">
        <v>0</v>
      </c>
      <c r="CN35">
        <v>0</v>
      </c>
      <c r="CO35">
        <v>0</v>
      </c>
      <c r="CP35">
        <v>0</v>
      </c>
      <c r="CU35">
        <f t="shared" si="23"/>
        <v>0</v>
      </c>
      <c r="CV35">
        <f t="shared" si="24"/>
        <v>0</v>
      </c>
      <c r="CW35">
        <f t="shared" si="25"/>
        <v>0</v>
      </c>
      <c r="CX35">
        <f t="shared" si="26"/>
        <v>0</v>
      </c>
      <c r="CY35">
        <f t="shared" si="27"/>
        <v>15</v>
      </c>
      <c r="CZ35">
        <f t="shared" si="28"/>
        <v>0</v>
      </c>
      <c r="DA35">
        <f t="shared" si="29"/>
        <v>0</v>
      </c>
      <c r="DE35" t="str">
        <f t="shared" si="30"/>
        <v>No Deal</v>
      </c>
      <c r="DF35" t="str">
        <f t="shared" si="31"/>
        <v>No Deal</v>
      </c>
      <c r="DG35" t="str">
        <f t="shared" si="32"/>
        <v>No Deal</v>
      </c>
      <c r="DH35" t="str">
        <f t="shared" si="33"/>
        <v>No Deal</v>
      </c>
      <c r="DI35">
        <f t="shared" si="34"/>
        <v>0</v>
      </c>
      <c r="DJ35" t="str">
        <f t="shared" si="35"/>
        <v>No Deal</v>
      </c>
      <c r="DK35" t="str">
        <f t="shared" si="36"/>
        <v>No Deal</v>
      </c>
      <c r="DP35" t="str">
        <f t="shared" si="37"/>
        <v>N</v>
      </c>
      <c r="DQ35" t="str">
        <f t="shared" si="38"/>
        <v>N</v>
      </c>
      <c r="DR35" t="str">
        <f t="shared" si="39"/>
        <v>N</v>
      </c>
      <c r="DS35" t="str">
        <f t="shared" si="40"/>
        <v>N</v>
      </c>
      <c r="DT35" t="str">
        <f t="shared" si="41"/>
        <v>N</v>
      </c>
      <c r="DU35" t="str">
        <f t="shared" si="42"/>
        <v>N</v>
      </c>
      <c r="DV35" t="str">
        <f t="shared" si="43"/>
        <v>N</v>
      </c>
      <c r="DW35" t="str">
        <f t="shared" si="44"/>
        <v>N</v>
      </c>
      <c r="DX35" t="str">
        <f t="shared" si="45"/>
        <v>N</v>
      </c>
      <c r="DY35" t="str">
        <f t="shared" si="46"/>
        <v>N</v>
      </c>
      <c r="DZ35" t="str">
        <f t="shared" si="47"/>
        <v>N</v>
      </c>
      <c r="EA35" t="str">
        <f t="shared" si="48"/>
        <v>N</v>
      </c>
      <c r="EB35" t="str">
        <f t="shared" si="49"/>
        <v>N</v>
      </c>
      <c r="EC35" t="str">
        <f t="shared" si="50"/>
        <v>N</v>
      </c>
      <c r="ED35" t="str">
        <f t="shared" si="51"/>
        <v>N</v>
      </c>
      <c r="EE35" t="str">
        <f t="shared" si="52"/>
        <v>N</v>
      </c>
      <c r="EF35" t="str">
        <f t="shared" si="53"/>
        <v>N</v>
      </c>
      <c r="EG35" t="str">
        <f t="shared" si="54"/>
        <v>N</v>
      </c>
      <c r="EH35" t="str">
        <f t="shared" si="55"/>
        <v>N</v>
      </c>
      <c r="EI35" t="str">
        <f t="shared" si="56"/>
        <v>N</v>
      </c>
      <c r="EJ35" t="str">
        <f t="shared" si="57"/>
        <v>N</v>
      </c>
    </row>
    <row r="36" spans="1:140" x14ac:dyDescent="0.3">
      <c r="A36">
        <v>35</v>
      </c>
      <c r="B36" s="2" t="s">
        <v>149</v>
      </c>
      <c r="C36" s="2" t="s">
        <v>150</v>
      </c>
      <c r="D36" s="2" t="s">
        <v>151</v>
      </c>
      <c r="E36">
        <v>4000000</v>
      </c>
      <c r="F36">
        <v>3</v>
      </c>
      <c r="G36" s="2" t="s">
        <v>70</v>
      </c>
      <c r="H36">
        <v>0</v>
      </c>
      <c r="I36">
        <v>0</v>
      </c>
      <c r="J36">
        <v>0</v>
      </c>
      <c r="K36">
        <v>0</v>
      </c>
      <c r="L36" t="s">
        <v>70</v>
      </c>
      <c r="M36" t="s">
        <v>403</v>
      </c>
      <c r="N36" t="s">
        <v>403</v>
      </c>
      <c r="O36" t="s">
        <v>403</v>
      </c>
      <c r="P36" t="s">
        <v>403</v>
      </c>
      <c r="Q36" t="s">
        <v>403</v>
      </c>
      <c r="R36" t="s">
        <v>403</v>
      </c>
      <c r="S36" t="s">
        <v>403</v>
      </c>
      <c r="T36">
        <f t="shared" si="0"/>
        <v>0</v>
      </c>
      <c r="U36">
        <f t="shared" si="1"/>
        <v>2</v>
      </c>
      <c r="V36" s="2"/>
      <c r="W36" t="s">
        <v>443</v>
      </c>
      <c r="X36" t="s">
        <v>444</v>
      </c>
      <c r="AK36" t="str">
        <f t="shared" si="2"/>
        <v xml:space="preserve">Suman Chaudhary, Vinod Kulhari, , , ,  </v>
      </c>
      <c r="AL36">
        <f t="shared" si="3"/>
        <v>13.333333333333332</v>
      </c>
      <c r="AM36">
        <f t="shared" si="4"/>
        <v>0</v>
      </c>
      <c r="BH36">
        <f t="shared" si="7"/>
        <v>40</v>
      </c>
      <c r="BI36">
        <f t="shared" si="8"/>
        <v>0</v>
      </c>
      <c r="BL36">
        <f t="shared" si="9"/>
        <v>0</v>
      </c>
      <c r="BM36">
        <f t="shared" si="10"/>
        <v>0</v>
      </c>
      <c r="BN36">
        <f t="shared" si="11"/>
        <v>0</v>
      </c>
      <c r="BO36">
        <f t="shared" si="12"/>
        <v>0</v>
      </c>
      <c r="BP36">
        <f t="shared" si="13"/>
        <v>0</v>
      </c>
      <c r="BQ36">
        <f t="shared" si="14"/>
        <v>0</v>
      </c>
      <c r="BR36">
        <f t="shared" si="15"/>
        <v>0</v>
      </c>
      <c r="BS36">
        <f t="shared" si="16"/>
        <v>0</v>
      </c>
      <c r="BT36">
        <f t="shared" si="17"/>
        <v>0</v>
      </c>
      <c r="BU36">
        <f t="shared" si="18"/>
        <v>0</v>
      </c>
      <c r="BV36">
        <f t="shared" si="19"/>
        <v>0</v>
      </c>
      <c r="BW36">
        <f t="shared" si="20"/>
        <v>0</v>
      </c>
      <c r="BX36">
        <f t="shared" si="21"/>
        <v>0</v>
      </c>
      <c r="BY36">
        <f t="shared" si="22"/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U36">
        <f t="shared" si="23"/>
        <v>0</v>
      </c>
      <c r="CV36">
        <f t="shared" si="24"/>
        <v>0</v>
      </c>
      <c r="CW36">
        <f t="shared" si="25"/>
        <v>0</v>
      </c>
      <c r="CX36">
        <f t="shared" si="26"/>
        <v>0</v>
      </c>
      <c r="CY36">
        <f t="shared" si="27"/>
        <v>0</v>
      </c>
      <c r="CZ36">
        <f t="shared" si="28"/>
        <v>0</v>
      </c>
      <c r="DA36">
        <f t="shared" si="29"/>
        <v>0</v>
      </c>
      <c r="DE36" t="str">
        <f t="shared" si="30"/>
        <v>No Deal</v>
      </c>
      <c r="DF36" t="str">
        <f t="shared" si="31"/>
        <v>No Deal</v>
      </c>
      <c r="DG36" t="str">
        <f t="shared" si="32"/>
        <v>No Deal</v>
      </c>
      <c r="DH36" t="str">
        <f t="shared" si="33"/>
        <v>No Deal</v>
      </c>
      <c r="DI36" t="str">
        <f t="shared" si="34"/>
        <v>No Deal</v>
      </c>
      <c r="DJ36" t="str">
        <f t="shared" si="35"/>
        <v>No Deal</v>
      </c>
      <c r="DK36" t="str">
        <f t="shared" si="36"/>
        <v>No Deal</v>
      </c>
      <c r="DP36" t="str">
        <f t="shared" si="37"/>
        <v>N</v>
      </c>
      <c r="DQ36" t="str">
        <f t="shared" si="38"/>
        <v>N</v>
      </c>
      <c r="DR36" t="str">
        <f t="shared" si="39"/>
        <v>N</v>
      </c>
      <c r="DS36" t="str">
        <f t="shared" si="40"/>
        <v>N</v>
      </c>
      <c r="DT36" t="str">
        <f t="shared" si="41"/>
        <v>N</v>
      </c>
      <c r="DU36" t="str">
        <f t="shared" si="42"/>
        <v>N</v>
      </c>
      <c r="DV36" t="str">
        <f t="shared" si="43"/>
        <v>N</v>
      </c>
      <c r="DW36" t="str">
        <f t="shared" si="44"/>
        <v>N</v>
      </c>
      <c r="DX36" t="str">
        <f t="shared" si="45"/>
        <v>N</v>
      </c>
      <c r="DY36" t="str">
        <f t="shared" si="46"/>
        <v>N</v>
      </c>
      <c r="DZ36" t="str">
        <f t="shared" si="47"/>
        <v>N</v>
      </c>
      <c r="EA36" t="str">
        <f t="shared" si="48"/>
        <v>N</v>
      </c>
      <c r="EB36" t="str">
        <f t="shared" si="49"/>
        <v>N</v>
      </c>
      <c r="EC36" t="str">
        <f t="shared" si="50"/>
        <v>N</v>
      </c>
      <c r="ED36" t="str">
        <f t="shared" si="51"/>
        <v>N</v>
      </c>
      <c r="EE36" t="str">
        <f t="shared" si="52"/>
        <v>N</v>
      </c>
      <c r="EF36" t="str">
        <f t="shared" si="53"/>
        <v>N</v>
      </c>
      <c r="EG36" t="str">
        <f t="shared" si="54"/>
        <v>N</v>
      </c>
      <c r="EH36" t="str">
        <f t="shared" si="55"/>
        <v>N</v>
      </c>
      <c r="EI36" t="str">
        <f t="shared" si="56"/>
        <v>N</v>
      </c>
      <c r="EJ36" t="str">
        <f t="shared" si="57"/>
        <v>N</v>
      </c>
    </row>
    <row r="37" spans="1:140" x14ac:dyDescent="0.3">
      <c r="A37">
        <v>36</v>
      </c>
      <c r="B37" s="2" t="s">
        <v>152</v>
      </c>
      <c r="C37" s="2" t="s">
        <v>153</v>
      </c>
      <c r="D37" s="2" t="s">
        <v>154</v>
      </c>
      <c r="E37">
        <v>4000000</v>
      </c>
      <c r="F37">
        <v>5</v>
      </c>
      <c r="G37" s="2" t="s">
        <v>155</v>
      </c>
      <c r="H37">
        <v>4000000</v>
      </c>
      <c r="I37">
        <v>24</v>
      </c>
      <c r="J37">
        <v>0</v>
      </c>
      <c r="K37">
        <v>0</v>
      </c>
      <c r="L37" t="s">
        <v>395</v>
      </c>
      <c r="M37" t="s">
        <v>404</v>
      </c>
      <c r="N37" t="s">
        <v>403</v>
      </c>
      <c r="O37" t="s">
        <v>403</v>
      </c>
      <c r="P37" t="s">
        <v>404</v>
      </c>
      <c r="Q37" t="s">
        <v>404</v>
      </c>
      <c r="R37" t="s">
        <v>403</v>
      </c>
      <c r="S37" t="s">
        <v>403</v>
      </c>
      <c r="T37">
        <f t="shared" si="0"/>
        <v>3</v>
      </c>
      <c r="U37">
        <f t="shared" si="1"/>
        <v>1</v>
      </c>
      <c r="V37" s="2"/>
      <c r="W37" t="s">
        <v>445</v>
      </c>
      <c r="AK37" t="str">
        <f t="shared" si="2"/>
        <v xml:space="preserve"> Krishnan Sunderarajan, , , , ,  </v>
      </c>
      <c r="AL37">
        <f t="shared" si="3"/>
        <v>8</v>
      </c>
      <c r="AM37">
        <f t="shared" si="4"/>
        <v>1.6666666666666665</v>
      </c>
      <c r="BH37">
        <f t="shared" si="7"/>
        <v>40</v>
      </c>
      <c r="BI37">
        <f t="shared" si="8"/>
        <v>40</v>
      </c>
      <c r="BL37">
        <f t="shared" si="9"/>
        <v>1333333.3333333333</v>
      </c>
      <c r="BM37">
        <f t="shared" si="10"/>
        <v>0</v>
      </c>
      <c r="BN37">
        <f t="shared" si="11"/>
        <v>1333333.3333333333</v>
      </c>
      <c r="BO37">
        <f t="shared" si="12"/>
        <v>0</v>
      </c>
      <c r="BP37">
        <f t="shared" si="13"/>
        <v>0</v>
      </c>
      <c r="BQ37">
        <f t="shared" si="14"/>
        <v>0</v>
      </c>
      <c r="BR37">
        <f t="shared" si="15"/>
        <v>0</v>
      </c>
      <c r="BS37">
        <f t="shared" si="16"/>
        <v>0</v>
      </c>
      <c r="BT37">
        <f t="shared" si="17"/>
        <v>0</v>
      </c>
      <c r="BU37">
        <f t="shared" si="18"/>
        <v>0</v>
      </c>
      <c r="BV37">
        <f t="shared" si="19"/>
        <v>1333333.3333333333</v>
      </c>
      <c r="BW37">
        <f t="shared" si="20"/>
        <v>0</v>
      </c>
      <c r="BX37">
        <f t="shared" si="21"/>
        <v>0</v>
      </c>
      <c r="BY37">
        <f t="shared" si="22"/>
        <v>0</v>
      </c>
      <c r="CC37">
        <v>1333333.3333333333</v>
      </c>
      <c r="CD37">
        <v>0</v>
      </c>
      <c r="CE37">
        <v>1333333.3333333333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1333333.3333333333</v>
      </c>
      <c r="CN37">
        <v>0</v>
      </c>
      <c r="CO37">
        <v>0</v>
      </c>
      <c r="CP37">
        <v>0</v>
      </c>
      <c r="CU37">
        <f t="shared" si="23"/>
        <v>8</v>
      </c>
      <c r="CV37">
        <f t="shared" si="24"/>
        <v>8</v>
      </c>
      <c r="CW37">
        <f t="shared" si="25"/>
        <v>0</v>
      </c>
      <c r="CX37">
        <f t="shared" si="26"/>
        <v>0</v>
      </c>
      <c r="CY37">
        <f t="shared" si="27"/>
        <v>0</v>
      </c>
      <c r="CZ37">
        <f t="shared" si="28"/>
        <v>8</v>
      </c>
      <c r="DA37">
        <f t="shared" si="29"/>
        <v>0</v>
      </c>
      <c r="DE37">
        <f t="shared" si="30"/>
        <v>2</v>
      </c>
      <c r="DF37">
        <f t="shared" si="31"/>
        <v>2</v>
      </c>
      <c r="DG37" t="str">
        <f t="shared" si="32"/>
        <v>No Deal</v>
      </c>
      <c r="DH37" t="str">
        <f t="shared" si="33"/>
        <v>No Deal</v>
      </c>
      <c r="DI37" t="str">
        <f t="shared" si="34"/>
        <v>No Deal</v>
      </c>
      <c r="DJ37">
        <f t="shared" si="35"/>
        <v>2</v>
      </c>
      <c r="DK37" t="str">
        <f t="shared" si="36"/>
        <v>No Deal</v>
      </c>
      <c r="DP37" t="str">
        <f t="shared" si="37"/>
        <v>Y</v>
      </c>
      <c r="DQ37" t="str">
        <f t="shared" si="38"/>
        <v>N</v>
      </c>
      <c r="DR37" t="str">
        <f t="shared" si="39"/>
        <v>N</v>
      </c>
      <c r="DS37" t="str">
        <f t="shared" si="40"/>
        <v>N</v>
      </c>
      <c r="DT37" t="str">
        <f t="shared" si="41"/>
        <v>Y</v>
      </c>
      <c r="DU37" t="str">
        <f t="shared" si="42"/>
        <v>N</v>
      </c>
      <c r="DV37" t="str">
        <f t="shared" si="43"/>
        <v>N</v>
      </c>
      <c r="DW37" t="str">
        <f t="shared" si="44"/>
        <v>N</v>
      </c>
      <c r="DX37" t="str">
        <f t="shared" si="45"/>
        <v>N</v>
      </c>
      <c r="DY37" t="str">
        <f t="shared" si="46"/>
        <v>Y</v>
      </c>
      <c r="DZ37" t="str">
        <f t="shared" si="47"/>
        <v>N</v>
      </c>
      <c r="EA37" t="str">
        <f t="shared" si="48"/>
        <v>N</v>
      </c>
      <c r="EB37" t="str">
        <f t="shared" si="49"/>
        <v>N</v>
      </c>
      <c r="EC37" t="str">
        <f t="shared" si="50"/>
        <v>N</v>
      </c>
      <c r="ED37" t="str">
        <f t="shared" si="51"/>
        <v>N</v>
      </c>
      <c r="EE37" t="str">
        <f t="shared" si="52"/>
        <v>N</v>
      </c>
      <c r="EF37" t="str">
        <f t="shared" si="53"/>
        <v>N</v>
      </c>
      <c r="EG37" t="str">
        <f t="shared" si="54"/>
        <v>N</v>
      </c>
      <c r="EH37" t="str">
        <f t="shared" si="55"/>
        <v>N</v>
      </c>
      <c r="EI37" t="str">
        <f t="shared" si="56"/>
        <v>N</v>
      </c>
      <c r="EJ37" t="str">
        <f t="shared" si="57"/>
        <v>N</v>
      </c>
    </row>
    <row r="38" spans="1:140" x14ac:dyDescent="0.3">
      <c r="A38">
        <v>37</v>
      </c>
      <c r="B38" s="2" t="s">
        <v>156</v>
      </c>
      <c r="C38" s="2" t="s">
        <v>157</v>
      </c>
      <c r="D38" s="2" t="s">
        <v>158</v>
      </c>
      <c r="E38">
        <v>3000000</v>
      </c>
      <c r="F38">
        <v>0.5</v>
      </c>
      <c r="G38" s="2" t="s">
        <v>159</v>
      </c>
      <c r="H38">
        <v>10500000</v>
      </c>
      <c r="I38">
        <v>3</v>
      </c>
      <c r="J38">
        <v>0</v>
      </c>
      <c r="K38">
        <v>0</v>
      </c>
      <c r="L38" t="s">
        <v>395</v>
      </c>
      <c r="M38" t="s">
        <v>404</v>
      </c>
      <c r="N38" t="s">
        <v>403</v>
      </c>
      <c r="O38" t="s">
        <v>404</v>
      </c>
      <c r="P38" t="s">
        <v>403</v>
      </c>
      <c r="Q38" t="s">
        <v>404</v>
      </c>
      <c r="R38" t="s">
        <v>403</v>
      </c>
      <c r="S38" t="s">
        <v>403</v>
      </c>
      <c r="T38">
        <f t="shared" si="0"/>
        <v>3</v>
      </c>
      <c r="U38">
        <f t="shared" si="1"/>
        <v>4</v>
      </c>
      <c r="V38" s="2"/>
      <c r="W38" t="s">
        <v>399</v>
      </c>
      <c r="X38" t="s">
        <v>446</v>
      </c>
      <c r="Y38" t="s">
        <v>447</v>
      </c>
      <c r="Z38" t="s">
        <v>448</v>
      </c>
      <c r="AK38" t="str">
        <f t="shared" si="2"/>
        <v xml:space="preserve">Aman, Dilip, Sanskriti,  Saif, ,  </v>
      </c>
      <c r="AL38">
        <f t="shared" si="3"/>
        <v>60</v>
      </c>
      <c r="AM38">
        <f t="shared" si="4"/>
        <v>35</v>
      </c>
      <c r="BH38">
        <f t="shared" si="7"/>
        <v>30</v>
      </c>
      <c r="BI38">
        <f t="shared" si="8"/>
        <v>105</v>
      </c>
      <c r="BL38">
        <f t="shared" si="9"/>
        <v>0</v>
      </c>
      <c r="BM38">
        <f t="shared" si="10"/>
        <v>0</v>
      </c>
      <c r="BN38">
        <f t="shared" si="11"/>
        <v>3500000</v>
      </c>
      <c r="BO38">
        <f t="shared" si="12"/>
        <v>0</v>
      </c>
      <c r="BP38">
        <f t="shared" si="13"/>
        <v>0</v>
      </c>
      <c r="BQ38">
        <f t="shared" si="14"/>
        <v>0</v>
      </c>
      <c r="BR38">
        <f t="shared" si="15"/>
        <v>0</v>
      </c>
      <c r="BS38">
        <f t="shared" si="16"/>
        <v>0</v>
      </c>
      <c r="BT38">
        <f t="shared" si="17"/>
        <v>3500000</v>
      </c>
      <c r="BU38">
        <f t="shared" si="18"/>
        <v>0</v>
      </c>
      <c r="BV38">
        <f t="shared" si="19"/>
        <v>3500000</v>
      </c>
      <c r="BW38">
        <f t="shared" si="20"/>
        <v>0</v>
      </c>
      <c r="BX38">
        <f t="shared" si="21"/>
        <v>0</v>
      </c>
      <c r="BY38">
        <f t="shared" si="22"/>
        <v>0</v>
      </c>
      <c r="CC38">
        <v>0</v>
      </c>
      <c r="CD38">
        <v>0</v>
      </c>
      <c r="CE38">
        <v>3500000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3500000</v>
      </c>
      <c r="CL38">
        <v>0</v>
      </c>
      <c r="CM38">
        <v>3500000</v>
      </c>
      <c r="CN38">
        <v>0</v>
      </c>
      <c r="CO38">
        <v>0</v>
      </c>
      <c r="CP38">
        <v>0</v>
      </c>
      <c r="CU38">
        <f t="shared" si="23"/>
        <v>0</v>
      </c>
      <c r="CV38">
        <f t="shared" si="24"/>
        <v>1</v>
      </c>
      <c r="CW38">
        <f t="shared" si="25"/>
        <v>0</v>
      </c>
      <c r="CX38">
        <f t="shared" si="26"/>
        <v>0</v>
      </c>
      <c r="CY38">
        <f t="shared" si="27"/>
        <v>1</v>
      </c>
      <c r="CZ38">
        <f t="shared" si="28"/>
        <v>1</v>
      </c>
      <c r="DA38">
        <f t="shared" si="29"/>
        <v>0</v>
      </c>
      <c r="DE38" t="str">
        <f t="shared" si="30"/>
        <v>No Deal</v>
      </c>
      <c r="DF38">
        <f t="shared" si="31"/>
        <v>2</v>
      </c>
      <c r="DG38" t="str">
        <f t="shared" si="32"/>
        <v>No Deal</v>
      </c>
      <c r="DH38" t="str">
        <f t="shared" si="33"/>
        <v>No Deal</v>
      </c>
      <c r="DI38">
        <f t="shared" si="34"/>
        <v>2</v>
      </c>
      <c r="DJ38">
        <f t="shared" si="35"/>
        <v>2</v>
      </c>
      <c r="DK38" t="str">
        <f t="shared" si="36"/>
        <v>No Deal</v>
      </c>
      <c r="DP38" t="str">
        <f t="shared" si="37"/>
        <v>N</v>
      </c>
      <c r="DQ38" t="str">
        <f t="shared" si="38"/>
        <v>N</v>
      </c>
      <c r="DR38" t="str">
        <f t="shared" si="39"/>
        <v>N</v>
      </c>
      <c r="DS38" t="str">
        <f t="shared" si="40"/>
        <v>N</v>
      </c>
      <c r="DT38" t="str">
        <f t="shared" si="41"/>
        <v>N</v>
      </c>
      <c r="DU38" t="str">
        <f t="shared" si="42"/>
        <v>N</v>
      </c>
      <c r="DV38" t="str">
        <f t="shared" si="43"/>
        <v>N</v>
      </c>
      <c r="DW38" t="str">
        <f t="shared" si="44"/>
        <v>N</v>
      </c>
      <c r="DX38" t="str">
        <f t="shared" si="45"/>
        <v>Y</v>
      </c>
      <c r="DY38" t="str">
        <f t="shared" si="46"/>
        <v>Y</v>
      </c>
      <c r="DZ38" t="str">
        <f t="shared" si="47"/>
        <v>N</v>
      </c>
      <c r="EA38" t="str">
        <f t="shared" si="48"/>
        <v>N</v>
      </c>
      <c r="EB38" t="str">
        <f t="shared" si="49"/>
        <v>N</v>
      </c>
      <c r="EC38" t="str">
        <f t="shared" si="50"/>
        <v>N</v>
      </c>
      <c r="ED38" t="str">
        <f t="shared" si="51"/>
        <v>N</v>
      </c>
      <c r="EE38" t="str">
        <f t="shared" si="52"/>
        <v>N</v>
      </c>
      <c r="EF38" t="str">
        <f t="shared" si="53"/>
        <v>N</v>
      </c>
      <c r="EG38" t="str">
        <f t="shared" si="54"/>
        <v>N</v>
      </c>
      <c r="EH38" t="str">
        <f t="shared" si="55"/>
        <v>Y</v>
      </c>
      <c r="EI38" t="str">
        <f t="shared" si="56"/>
        <v>N</v>
      </c>
      <c r="EJ38" t="str">
        <f t="shared" si="57"/>
        <v>N</v>
      </c>
    </row>
    <row r="39" spans="1:140" x14ac:dyDescent="0.3">
      <c r="A39">
        <v>38</v>
      </c>
      <c r="B39" s="2" t="s">
        <v>160</v>
      </c>
      <c r="C39" s="2" t="s">
        <v>161</v>
      </c>
      <c r="D39" s="2" t="s">
        <v>87</v>
      </c>
      <c r="E39">
        <v>5000000</v>
      </c>
      <c r="F39">
        <v>10</v>
      </c>
      <c r="G39" s="2" t="s">
        <v>102</v>
      </c>
      <c r="H39">
        <v>5000000</v>
      </c>
      <c r="I39">
        <v>20</v>
      </c>
      <c r="J39">
        <v>0</v>
      </c>
      <c r="K39">
        <v>0</v>
      </c>
      <c r="L39" t="s">
        <v>395</v>
      </c>
      <c r="M39" t="s">
        <v>404</v>
      </c>
      <c r="N39" t="s">
        <v>403</v>
      </c>
      <c r="O39" t="s">
        <v>403</v>
      </c>
      <c r="P39" t="s">
        <v>403</v>
      </c>
      <c r="Q39" t="s">
        <v>404</v>
      </c>
      <c r="R39" t="s">
        <v>403</v>
      </c>
      <c r="S39" t="s">
        <v>403</v>
      </c>
      <c r="T39">
        <f t="shared" si="0"/>
        <v>2</v>
      </c>
      <c r="U39">
        <f t="shared" si="1"/>
        <v>2</v>
      </c>
      <c r="V39" s="2"/>
      <c r="W39" t="s">
        <v>449</v>
      </c>
      <c r="X39" t="s">
        <v>450</v>
      </c>
      <c r="AK39" t="str">
        <f t="shared" si="2"/>
        <v xml:space="preserve">Surabhi Shah, Chetna Shah, , , ,  </v>
      </c>
      <c r="AL39">
        <f t="shared" si="3"/>
        <v>5</v>
      </c>
      <c r="AM39">
        <f t="shared" si="4"/>
        <v>2.5</v>
      </c>
      <c r="BH39">
        <f t="shared" si="7"/>
        <v>50</v>
      </c>
      <c r="BI39">
        <f t="shared" si="8"/>
        <v>50</v>
      </c>
      <c r="BL39">
        <f t="shared" si="9"/>
        <v>0</v>
      </c>
      <c r="BM39">
        <f t="shared" si="10"/>
        <v>0</v>
      </c>
      <c r="BN39">
        <f t="shared" si="11"/>
        <v>2500000</v>
      </c>
      <c r="BO39">
        <f t="shared" si="12"/>
        <v>0</v>
      </c>
      <c r="BP39">
        <f t="shared" si="13"/>
        <v>0</v>
      </c>
      <c r="BQ39">
        <f t="shared" si="14"/>
        <v>0</v>
      </c>
      <c r="BR39">
        <f t="shared" si="15"/>
        <v>0</v>
      </c>
      <c r="BS39">
        <f t="shared" si="16"/>
        <v>0</v>
      </c>
      <c r="BT39">
        <f t="shared" si="17"/>
        <v>0</v>
      </c>
      <c r="BU39">
        <f t="shared" si="18"/>
        <v>0</v>
      </c>
      <c r="BV39">
        <f t="shared" si="19"/>
        <v>2500000</v>
      </c>
      <c r="BW39">
        <f t="shared" si="20"/>
        <v>0</v>
      </c>
      <c r="BX39">
        <f t="shared" si="21"/>
        <v>0</v>
      </c>
      <c r="BY39">
        <f t="shared" si="22"/>
        <v>0</v>
      </c>
      <c r="CC39">
        <v>0</v>
      </c>
      <c r="CD39">
        <v>0</v>
      </c>
      <c r="CE39">
        <v>2500000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2500000</v>
      </c>
      <c r="CN39">
        <v>0</v>
      </c>
      <c r="CO39">
        <v>0</v>
      </c>
      <c r="CP39">
        <v>0</v>
      </c>
      <c r="CU39">
        <f t="shared" si="23"/>
        <v>0</v>
      </c>
      <c r="CV39">
        <f t="shared" si="24"/>
        <v>10</v>
      </c>
      <c r="CW39">
        <f t="shared" si="25"/>
        <v>0</v>
      </c>
      <c r="CX39">
        <f t="shared" si="26"/>
        <v>0</v>
      </c>
      <c r="CY39">
        <f t="shared" si="27"/>
        <v>0</v>
      </c>
      <c r="CZ39">
        <f t="shared" si="28"/>
        <v>10</v>
      </c>
      <c r="DA39">
        <f t="shared" si="29"/>
        <v>0</v>
      </c>
      <c r="DE39" t="str">
        <f t="shared" si="30"/>
        <v>No Deal</v>
      </c>
      <c r="DF39">
        <f t="shared" si="31"/>
        <v>1</v>
      </c>
      <c r="DG39" t="str">
        <f t="shared" si="32"/>
        <v>No Deal</v>
      </c>
      <c r="DH39" t="str">
        <f t="shared" si="33"/>
        <v>No Deal</v>
      </c>
      <c r="DI39" t="str">
        <f t="shared" si="34"/>
        <v>No Deal</v>
      </c>
      <c r="DJ39">
        <f t="shared" si="35"/>
        <v>1</v>
      </c>
      <c r="DK39" t="str">
        <f t="shared" si="36"/>
        <v>No Deal</v>
      </c>
      <c r="DP39" t="str">
        <f t="shared" si="37"/>
        <v>N</v>
      </c>
      <c r="DQ39" t="str">
        <f t="shared" si="38"/>
        <v>N</v>
      </c>
      <c r="DR39" t="str">
        <f t="shared" si="39"/>
        <v>N</v>
      </c>
      <c r="DS39" t="str">
        <f t="shared" si="40"/>
        <v>N</v>
      </c>
      <c r="DT39" t="str">
        <f t="shared" si="41"/>
        <v>N</v>
      </c>
      <c r="DU39" t="str">
        <f t="shared" si="42"/>
        <v>N</v>
      </c>
      <c r="DV39" t="str">
        <f t="shared" si="43"/>
        <v>N</v>
      </c>
      <c r="DW39" t="str">
        <f t="shared" si="44"/>
        <v>N</v>
      </c>
      <c r="DX39" t="str">
        <f t="shared" si="45"/>
        <v>N</v>
      </c>
      <c r="DY39" t="str">
        <f t="shared" si="46"/>
        <v>Y</v>
      </c>
      <c r="DZ39" t="str">
        <f t="shared" si="47"/>
        <v>N</v>
      </c>
      <c r="EA39" t="str">
        <f t="shared" si="48"/>
        <v>N</v>
      </c>
      <c r="EB39" t="str">
        <f t="shared" si="49"/>
        <v>N</v>
      </c>
      <c r="EC39" t="str">
        <f t="shared" si="50"/>
        <v>N</v>
      </c>
      <c r="ED39" t="str">
        <f t="shared" si="51"/>
        <v>N</v>
      </c>
      <c r="EE39" t="str">
        <f t="shared" si="52"/>
        <v>N</v>
      </c>
      <c r="EF39" t="str">
        <f t="shared" si="53"/>
        <v>N</v>
      </c>
      <c r="EG39" t="str">
        <f t="shared" si="54"/>
        <v>N</v>
      </c>
      <c r="EH39" t="str">
        <f t="shared" si="55"/>
        <v>N</v>
      </c>
      <c r="EI39" t="str">
        <f t="shared" si="56"/>
        <v>N</v>
      </c>
      <c r="EJ39" t="str">
        <f t="shared" si="57"/>
        <v>N</v>
      </c>
    </row>
    <row r="40" spans="1:140" x14ac:dyDescent="0.3">
      <c r="A40">
        <v>39</v>
      </c>
      <c r="B40" s="2" t="s">
        <v>14</v>
      </c>
      <c r="C40" s="2" t="s">
        <v>162</v>
      </c>
      <c r="D40" s="2" t="s">
        <v>79</v>
      </c>
      <c r="E40">
        <v>5000000</v>
      </c>
      <c r="F40">
        <v>2</v>
      </c>
      <c r="G40" s="2" t="s">
        <v>163</v>
      </c>
      <c r="H40">
        <v>10000000</v>
      </c>
      <c r="I40">
        <v>10</v>
      </c>
      <c r="J40">
        <v>0</v>
      </c>
      <c r="K40">
        <v>0</v>
      </c>
      <c r="L40" t="s">
        <v>395</v>
      </c>
      <c r="M40" t="s">
        <v>404</v>
      </c>
      <c r="N40" t="s">
        <v>404</v>
      </c>
      <c r="O40" t="s">
        <v>403</v>
      </c>
      <c r="P40" t="s">
        <v>404</v>
      </c>
      <c r="Q40" t="s">
        <v>404</v>
      </c>
      <c r="R40" t="s">
        <v>403</v>
      </c>
      <c r="S40" t="s">
        <v>403</v>
      </c>
      <c r="T40">
        <f t="shared" si="0"/>
        <v>4</v>
      </c>
      <c r="U40">
        <f t="shared" si="1"/>
        <v>1</v>
      </c>
      <c r="V40" s="2"/>
      <c r="W40" t="s">
        <v>451</v>
      </c>
      <c r="AK40" t="str">
        <f t="shared" si="2"/>
        <v xml:space="preserve">Pratik Gadia, , , , ,  </v>
      </c>
      <c r="AL40">
        <f t="shared" si="3"/>
        <v>25</v>
      </c>
      <c r="AM40">
        <f t="shared" si="4"/>
        <v>10</v>
      </c>
      <c r="BH40">
        <f t="shared" si="7"/>
        <v>50</v>
      </c>
      <c r="BI40">
        <f t="shared" si="8"/>
        <v>100</v>
      </c>
      <c r="BL40">
        <f t="shared" si="9"/>
        <v>2500000</v>
      </c>
      <c r="BM40">
        <f t="shared" si="10"/>
        <v>0</v>
      </c>
      <c r="BN40">
        <f t="shared" si="11"/>
        <v>2500000</v>
      </c>
      <c r="BO40">
        <f t="shared" si="12"/>
        <v>0</v>
      </c>
      <c r="BP40">
        <f t="shared" si="13"/>
        <v>2500000</v>
      </c>
      <c r="BQ40">
        <f t="shared" si="14"/>
        <v>0</v>
      </c>
      <c r="BR40">
        <f t="shared" si="15"/>
        <v>0</v>
      </c>
      <c r="BS40">
        <f t="shared" si="16"/>
        <v>0</v>
      </c>
      <c r="BT40">
        <f t="shared" si="17"/>
        <v>0</v>
      </c>
      <c r="BU40">
        <f t="shared" si="18"/>
        <v>0</v>
      </c>
      <c r="BV40">
        <f t="shared" si="19"/>
        <v>2500000</v>
      </c>
      <c r="BW40">
        <f t="shared" si="20"/>
        <v>0</v>
      </c>
      <c r="BX40">
        <f t="shared" si="21"/>
        <v>0</v>
      </c>
      <c r="BY40">
        <f t="shared" si="22"/>
        <v>0</v>
      </c>
      <c r="CC40">
        <v>2500000</v>
      </c>
      <c r="CD40">
        <v>0</v>
      </c>
      <c r="CE40">
        <v>2500000</v>
      </c>
      <c r="CF40">
        <v>0</v>
      </c>
      <c r="CG40">
        <v>2500000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2500000</v>
      </c>
      <c r="CN40">
        <v>0</v>
      </c>
      <c r="CO40">
        <v>0</v>
      </c>
      <c r="CP40">
        <v>0</v>
      </c>
      <c r="CU40">
        <f t="shared" si="23"/>
        <v>2.5</v>
      </c>
      <c r="CV40">
        <f t="shared" si="24"/>
        <v>2.5</v>
      </c>
      <c r="CW40">
        <f t="shared" si="25"/>
        <v>2.5</v>
      </c>
      <c r="CX40">
        <f t="shared" si="26"/>
        <v>0</v>
      </c>
      <c r="CY40">
        <f t="shared" si="27"/>
        <v>0</v>
      </c>
      <c r="CZ40">
        <f t="shared" si="28"/>
        <v>2.5</v>
      </c>
      <c r="DA40">
        <f t="shared" si="29"/>
        <v>0</v>
      </c>
      <c r="DE40">
        <f t="shared" si="30"/>
        <v>3</v>
      </c>
      <c r="DF40">
        <f t="shared" si="31"/>
        <v>3</v>
      </c>
      <c r="DG40">
        <f t="shared" si="32"/>
        <v>3</v>
      </c>
      <c r="DH40" t="str">
        <f t="shared" si="33"/>
        <v>No Deal</v>
      </c>
      <c r="DI40" t="str">
        <f t="shared" si="34"/>
        <v>No Deal</v>
      </c>
      <c r="DJ40">
        <f t="shared" si="35"/>
        <v>3</v>
      </c>
      <c r="DK40" t="str">
        <f t="shared" si="36"/>
        <v>No Deal</v>
      </c>
      <c r="DP40" t="str">
        <f t="shared" si="37"/>
        <v>Y</v>
      </c>
      <c r="DQ40" t="str">
        <f t="shared" si="38"/>
        <v>Y</v>
      </c>
      <c r="DR40" t="str">
        <f t="shared" si="39"/>
        <v>N</v>
      </c>
      <c r="DS40" t="str">
        <f t="shared" si="40"/>
        <v>N</v>
      </c>
      <c r="DT40" t="str">
        <f t="shared" si="41"/>
        <v>Y</v>
      </c>
      <c r="DU40" t="str">
        <f t="shared" si="42"/>
        <v>N</v>
      </c>
      <c r="DV40" t="str">
        <f t="shared" si="43"/>
        <v>Y</v>
      </c>
      <c r="DW40" t="str">
        <f t="shared" si="44"/>
        <v>N</v>
      </c>
      <c r="DX40" t="str">
        <f t="shared" si="45"/>
        <v>N</v>
      </c>
      <c r="DY40" t="str">
        <f t="shared" si="46"/>
        <v>Y</v>
      </c>
      <c r="DZ40" t="str">
        <f t="shared" si="47"/>
        <v>N</v>
      </c>
      <c r="EA40" t="str">
        <f t="shared" si="48"/>
        <v>N</v>
      </c>
      <c r="EB40" t="str">
        <f t="shared" si="49"/>
        <v>N</v>
      </c>
      <c r="EC40" t="str">
        <f t="shared" si="50"/>
        <v>Y</v>
      </c>
      <c r="ED40" t="str">
        <f t="shared" si="51"/>
        <v>N</v>
      </c>
      <c r="EE40" t="str">
        <f t="shared" si="52"/>
        <v>N</v>
      </c>
      <c r="EF40" t="str">
        <f t="shared" si="53"/>
        <v>N</v>
      </c>
      <c r="EG40" t="str">
        <f t="shared" si="54"/>
        <v>N</v>
      </c>
      <c r="EH40" t="str">
        <f t="shared" si="55"/>
        <v>N</v>
      </c>
      <c r="EI40" t="str">
        <f t="shared" si="56"/>
        <v>N</v>
      </c>
      <c r="EJ40" t="str">
        <f t="shared" si="57"/>
        <v>N</v>
      </c>
    </row>
    <row r="41" spans="1:140" x14ac:dyDescent="0.3">
      <c r="A41">
        <v>40</v>
      </c>
      <c r="B41" s="2" t="s">
        <v>15</v>
      </c>
      <c r="C41" s="2" t="s">
        <v>164</v>
      </c>
      <c r="D41" s="2" t="s">
        <v>165</v>
      </c>
      <c r="E41">
        <v>10000000</v>
      </c>
      <c r="F41">
        <v>3</v>
      </c>
      <c r="G41" s="2" t="s">
        <v>166</v>
      </c>
      <c r="H41">
        <v>10000000</v>
      </c>
      <c r="I41">
        <v>6</v>
      </c>
      <c r="J41">
        <v>0</v>
      </c>
      <c r="K41">
        <v>0</v>
      </c>
      <c r="L41" t="s">
        <v>395</v>
      </c>
      <c r="M41" t="s">
        <v>403</v>
      </c>
      <c r="N41" t="s">
        <v>403</v>
      </c>
      <c r="O41" t="s">
        <v>404</v>
      </c>
      <c r="P41" t="s">
        <v>404</v>
      </c>
      <c r="Q41" t="s">
        <v>403</v>
      </c>
      <c r="R41" t="s">
        <v>403</v>
      </c>
      <c r="S41" t="s">
        <v>403</v>
      </c>
      <c r="T41">
        <f t="shared" si="0"/>
        <v>2</v>
      </c>
      <c r="U41">
        <f t="shared" si="1"/>
        <v>1</v>
      </c>
      <c r="V41" s="2"/>
      <c r="W41" t="s">
        <v>452</v>
      </c>
      <c r="AK41" t="str">
        <f t="shared" si="2"/>
        <v xml:space="preserve">Shashank Modhia, , , , ,  </v>
      </c>
      <c r="AL41">
        <f t="shared" si="3"/>
        <v>33.333333333333336</v>
      </c>
      <c r="AM41">
        <f t="shared" si="4"/>
        <v>16.666666666666668</v>
      </c>
      <c r="BH41">
        <f t="shared" si="7"/>
        <v>100</v>
      </c>
      <c r="BI41">
        <f t="shared" si="8"/>
        <v>100</v>
      </c>
      <c r="BL41">
        <f t="shared" si="9"/>
        <v>5000000</v>
      </c>
      <c r="BM41">
        <f t="shared" si="10"/>
        <v>0</v>
      </c>
      <c r="BN41">
        <f t="shared" si="11"/>
        <v>0</v>
      </c>
      <c r="BO41">
        <f t="shared" si="12"/>
        <v>0</v>
      </c>
      <c r="BP41">
        <f t="shared" si="13"/>
        <v>0</v>
      </c>
      <c r="BQ41">
        <f t="shared" si="14"/>
        <v>0</v>
      </c>
      <c r="BR41">
        <f t="shared" si="15"/>
        <v>0</v>
      </c>
      <c r="BS41">
        <f t="shared" si="16"/>
        <v>0</v>
      </c>
      <c r="BT41">
        <f t="shared" si="17"/>
        <v>5000000</v>
      </c>
      <c r="BU41">
        <f t="shared" si="18"/>
        <v>0</v>
      </c>
      <c r="BV41">
        <f t="shared" si="19"/>
        <v>0</v>
      </c>
      <c r="BW41">
        <f t="shared" si="20"/>
        <v>0</v>
      </c>
      <c r="BX41">
        <f t="shared" si="21"/>
        <v>0</v>
      </c>
      <c r="BY41">
        <f t="shared" si="22"/>
        <v>0</v>
      </c>
      <c r="CC41">
        <v>5000000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5000000</v>
      </c>
      <c r="CL41">
        <v>0</v>
      </c>
      <c r="CM41">
        <v>0</v>
      </c>
      <c r="CN41">
        <v>0</v>
      </c>
      <c r="CO41">
        <v>0</v>
      </c>
      <c r="CP41">
        <v>0</v>
      </c>
      <c r="CU41">
        <f t="shared" si="23"/>
        <v>3</v>
      </c>
      <c r="CV41">
        <f t="shared" si="24"/>
        <v>0</v>
      </c>
      <c r="CW41">
        <f t="shared" si="25"/>
        <v>0</v>
      </c>
      <c r="CX41">
        <f t="shared" si="26"/>
        <v>0</v>
      </c>
      <c r="CY41">
        <f t="shared" si="27"/>
        <v>3</v>
      </c>
      <c r="CZ41">
        <f t="shared" si="28"/>
        <v>0</v>
      </c>
      <c r="DA41">
        <f t="shared" si="29"/>
        <v>0</v>
      </c>
      <c r="DE41">
        <f t="shared" si="30"/>
        <v>1</v>
      </c>
      <c r="DF41" t="str">
        <f t="shared" si="31"/>
        <v>No Deal</v>
      </c>
      <c r="DG41" t="str">
        <f t="shared" si="32"/>
        <v>No Deal</v>
      </c>
      <c r="DH41" t="str">
        <f t="shared" si="33"/>
        <v>No Deal</v>
      </c>
      <c r="DI41">
        <f t="shared" si="34"/>
        <v>1</v>
      </c>
      <c r="DJ41" t="str">
        <f t="shared" si="35"/>
        <v>No Deal</v>
      </c>
      <c r="DK41" t="str">
        <f t="shared" si="36"/>
        <v>No Deal</v>
      </c>
      <c r="DP41" t="str">
        <f t="shared" si="37"/>
        <v>N</v>
      </c>
      <c r="DQ41" t="str">
        <f t="shared" si="38"/>
        <v>N</v>
      </c>
      <c r="DR41" t="str">
        <f t="shared" si="39"/>
        <v>N</v>
      </c>
      <c r="DS41" t="str">
        <f t="shared" si="40"/>
        <v>Y</v>
      </c>
      <c r="DT41" t="str">
        <f t="shared" si="41"/>
        <v>N</v>
      </c>
      <c r="DU41" t="str">
        <f t="shared" si="42"/>
        <v>N</v>
      </c>
      <c r="DV41" t="str">
        <f t="shared" si="43"/>
        <v>N</v>
      </c>
      <c r="DW41" t="str">
        <f t="shared" si="44"/>
        <v>N</v>
      </c>
      <c r="DX41" t="str">
        <f t="shared" si="45"/>
        <v>N</v>
      </c>
      <c r="DY41" t="str">
        <f t="shared" si="46"/>
        <v>N</v>
      </c>
      <c r="DZ41" t="str">
        <f t="shared" si="47"/>
        <v>N</v>
      </c>
      <c r="EA41" t="str">
        <f t="shared" si="48"/>
        <v>N</v>
      </c>
      <c r="EB41" t="str">
        <f t="shared" si="49"/>
        <v>N</v>
      </c>
      <c r="EC41" t="str">
        <f t="shared" si="50"/>
        <v>N</v>
      </c>
      <c r="ED41" t="str">
        <f t="shared" si="51"/>
        <v>N</v>
      </c>
      <c r="EE41" t="str">
        <f t="shared" si="52"/>
        <v>N</v>
      </c>
      <c r="EF41" t="str">
        <f t="shared" si="53"/>
        <v>N</v>
      </c>
      <c r="EG41" t="str">
        <f t="shared" si="54"/>
        <v>N</v>
      </c>
      <c r="EH41" t="str">
        <f t="shared" si="55"/>
        <v>N</v>
      </c>
      <c r="EI41" t="str">
        <f t="shared" si="56"/>
        <v>N</v>
      </c>
      <c r="EJ41" t="str">
        <f t="shared" si="57"/>
        <v>N</v>
      </c>
    </row>
    <row r="42" spans="1:140" x14ac:dyDescent="0.3">
      <c r="A42">
        <v>41</v>
      </c>
      <c r="B42" s="2" t="s">
        <v>167</v>
      </c>
      <c r="C42" s="2" t="s">
        <v>168</v>
      </c>
      <c r="D42" s="2" t="s">
        <v>165</v>
      </c>
      <c r="E42">
        <v>10000000</v>
      </c>
      <c r="F42">
        <v>3</v>
      </c>
      <c r="G42" s="2" t="s">
        <v>70</v>
      </c>
      <c r="H42">
        <v>0</v>
      </c>
      <c r="I42">
        <v>0</v>
      </c>
      <c r="J42">
        <v>0</v>
      </c>
      <c r="K42">
        <v>0</v>
      </c>
      <c r="L42" t="s">
        <v>70</v>
      </c>
      <c r="M42" t="s">
        <v>403</v>
      </c>
      <c r="N42" t="s">
        <v>403</v>
      </c>
      <c r="O42" t="s">
        <v>403</v>
      </c>
      <c r="P42" t="s">
        <v>403</v>
      </c>
      <c r="Q42" t="s">
        <v>403</v>
      </c>
      <c r="R42" t="s">
        <v>403</v>
      </c>
      <c r="S42" t="s">
        <v>403</v>
      </c>
      <c r="T42">
        <f t="shared" si="0"/>
        <v>0</v>
      </c>
      <c r="U42">
        <f t="shared" si="1"/>
        <v>3</v>
      </c>
      <c r="V42" s="2"/>
      <c r="W42" t="s">
        <v>453</v>
      </c>
      <c r="X42" t="s">
        <v>454</v>
      </c>
      <c r="Y42" t="s">
        <v>455</v>
      </c>
      <c r="AK42" t="str">
        <f t="shared" si="2"/>
        <v xml:space="preserve">Tanmay Shah,  Bipin Shah,  Kalyani Shah, , ,  </v>
      </c>
      <c r="AL42">
        <f t="shared" si="3"/>
        <v>33.333333333333336</v>
      </c>
      <c r="AM42">
        <f t="shared" si="4"/>
        <v>0</v>
      </c>
      <c r="BH42">
        <f t="shared" si="7"/>
        <v>100</v>
      </c>
      <c r="BI42">
        <f t="shared" si="8"/>
        <v>0</v>
      </c>
      <c r="BL42">
        <f t="shared" si="9"/>
        <v>0</v>
      </c>
      <c r="BM42">
        <f t="shared" si="10"/>
        <v>0</v>
      </c>
      <c r="BN42">
        <f t="shared" si="11"/>
        <v>0</v>
      </c>
      <c r="BO42">
        <f t="shared" si="12"/>
        <v>0</v>
      </c>
      <c r="BP42">
        <f t="shared" si="13"/>
        <v>0</v>
      </c>
      <c r="BQ42">
        <f t="shared" si="14"/>
        <v>0</v>
      </c>
      <c r="BR42">
        <f t="shared" si="15"/>
        <v>0</v>
      </c>
      <c r="BS42">
        <f t="shared" si="16"/>
        <v>0</v>
      </c>
      <c r="BT42">
        <f t="shared" si="17"/>
        <v>0</v>
      </c>
      <c r="BU42">
        <f t="shared" si="18"/>
        <v>0</v>
      </c>
      <c r="BV42">
        <f t="shared" si="19"/>
        <v>0</v>
      </c>
      <c r="BW42">
        <f t="shared" si="20"/>
        <v>0</v>
      </c>
      <c r="BX42">
        <f t="shared" si="21"/>
        <v>0</v>
      </c>
      <c r="BY42">
        <f t="shared" si="22"/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U42">
        <f t="shared" si="23"/>
        <v>0</v>
      </c>
      <c r="CV42">
        <f t="shared" si="24"/>
        <v>0</v>
      </c>
      <c r="CW42">
        <f t="shared" si="25"/>
        <v>0</v>
      </c>
      <c r="CX42">
        <f t="shared" si="26"/>
        <v>0</v>
      </c>
      <c r="CY42">
        <f t="shared" si="27"/>
        <v>0</v>
      </c>
      <c r="CZ42">
        <f t="shared" si="28"/>
        <v>0</v>
      </c>
      <c r="DA42">
        <f t="shared" si="29"/>
        <v>0</v>
      </c>
      <c r="DE42" t="str">
        <f t="shared" si="30"/>
        <v>No Deal</v>
      </c>
      <c r="DF42" t="str">
        <f t="shared" si="31"/>
        <v>No Deal</v>
      </c>
      <c r="DG42" t="str">
        <f t="shared" si="32"/>
        <v>No Deal</v>
      </c>
      <c r="DH42" t="str">
        <f t="shared" si="33"/>
        <v>No Deal</v>
      </c>
      <c r="DI42" t="str">
        <f t="shared" si="34"/>
        <v>No Deal</v>
      </c>
      <c r="DJ42" t="str">
        <f t="shared" si="35"/>
        <v>No Deal</v>
      </c>
      <c r="DK42" t="str">
        <f t="shared" si="36"/>
        <v>No Deal</v>
      </c>
      <c r="DP42" t="str">
        <f t="shared" si="37"/>
        <v>N</v>
      </c>
      <c r="DQ42" t="str">
        <f t="shared" si="38"/>
        <v>N</v>
      </c>
      <c r="DR42" t="str">
        <f t="shared" si="39"/>
        <v>N</v>
      </c>
      <c r="DS42" t="str">
        <f t="shared" si="40"/>
        <v>N</v>
      </c>
      <c r="DT42" t="str">
        <f t="shared" si="41"/>
        <v>N</v>
      </c>
      <c r="DU42" t="str">
        <f t="shared" si="42"/>
        <v>N</v>
      </c>
      <c r="DV42" t="str">
        <f t="shared" si="43"/>
        <v>N</v>
      </c>
      <c r="DW42" t="str">
        <f t="shared" si="44"/>
        <v>N</v>
      </c>
      <c r="DX42" t="str">
        <f t="shared" si="45"/>
        <v>N</v>
      </c>
      <c r="DY42" t="str">
        <f t="shared" si="46"/>
        <v>N</v>
      </c>
      <c r="DZ42" t="str">
        <f t="shared" si="47"/>
        <v>N</v>
      </c>
      <c r="EA42" t="str">
        <f t="shared" si="48"/>
        <v>N</v>
      </c>
      <c r="EB42" t="str">
        <f t="shared" si="49"/>
        <v>N</v>
      </c>
      <c r="EC42" t="str">
        <f t="shared" si="50"/>
        <v>N</v>
      </c>
      <c r="ED42" t="str">
        <f t="shared" si="51"/>
        <v>N</v>
      </c>
      <c r="EE42" t="str">
        <f t="shared" si="52"/>
        <v>N</v>
      </c>
      <c r="EF42" t="str">
        <f t="shared" si="53"/>
        <v>N</v>
      </c>
      <c r="EG42" t="str">
        <f t="shared" si="54"/>
        <v>N</v>
      </c>
      <c r="EH42" t="str">
        <f t="shared" si="55"/>
        <v>N</v>
      </c>
      <c r="EI42" t="str">
        <f t="shared" si="56"/>
        <v>N</v>
      </c>
      <c r="EJ42" t="str">
        <f t="shared" si="57"/>
        <v>N</v>
      </c>
    </row>
    <row r="43" spans="1:140" x14ac:dyDescent="0.3">
      <c r="A43">
        <v>42</v>
      </c>
      <c r="B43" s="2" t="s">
        <v>169</v>
      </c>
      <c r="C43" s="2" t="s">
        <v>170</v>
      </c>
      <c r="D43" s="2" t="s">
        <v>98</v>
      </c>
      <c r="E43">
        <v>4500000</v>
      </c>
      <c r="F43">
        <v>5</v>
      </c>
      <c r="G43" s="2" t="s">
        <v>70</v>
      </c>
      <c r="H43">
        <v>0</v>
      </c>
      <c r="I43">
        <v>0</v>
      </c>
      <c r="J43">
        <v>0</v>
      </c>
      <c r="K43">
        <v>0</v>
      </c>
      <c r="L43" t="s">
        <v>70</v>
      </c>
      <c r="M43" t="s">
        <v>403</v>
      </c>
      <c r="N43" t="s">
        <v>403</v>
      </c>
      <c r="O43" t="s">
        <v>403</v>
      </c>
      <c r="P43" t="s">
        <v>403</v>
      </c>
      <c r="Q43" t="s">
        <v>403</v>
      </c>
      <c r="R43" t="s">
        <v>403</v>
      </c>
      <c r="S43" t="s">
        <v>403</v>
      </c>
      <c r="T43">
        <f t="shared" si="0"/>
        <v>0</v>
      </c>
      <c r="U43">
        <f t="shared" si="1"/>
        <v>1</v>
      </c>
      <c r="V43" s="2"/>
      <c r="W43" t="s">
        <v>456</v>
      </c>
      <c r="AK43" t="str">
        <f t="shared" si="2"/>
        <v xml:space="preserve">Purva Aggarwal, , , , ,  </v>
      </c>
      <c r="AL43">
        <f t="shared" si="3"/>
        <v>9</v>
      </c>
      <c r="AM43">
        <f t="shared" si="4"/>
        <v>0</v>
      </c>
      <c r="BH43">
        <f t="shared" si="7"/>
        <v>45</v>
      </c>
      <c r="BI43">
        <f t="shared" si="8"/>
        <v>0</v>
      </c>
      <c r="BL43">
        <f t="shared" si="9"/>
        <v>0</v>
      </c>
      <c r="BM43">
        <f t="shared" si="10"/>
        <v>0</v>
      </c>
      <c r="BN43">
        <f t="shared" si="11"/>
        <v>0</v>
      </c>
      <c r="BO43">
        <f t="shared" si="12"/>
        <v>0</v>
      </c>
      <c r="BP43">
        <f t="shared" si="13"/>
        <v>0</v>
      </c>
      <c r="BQ43">
        <f t="shared" si="14"/>
        <v>0</v>
      </c>
      <c r="BR43">
        <f t="shared" si="15"/>
        <v>0</v>
      </c>
      <c r="BS43">
        <f t="shared" si="16"/>
        <v>0</v>
      </c>
      <c r="BT43">
        <f t="shared" si="17"/>
        <v>0</v>
      </c>
      <c r="BU43">
        <f t="shared" si="18"/>
        <v>0</v>
      </c>
      <c r="BV43">
        <f t="shared" si="19"/>
        <v>0</v>
      </c>
      <c r="BW43">
        <f t="shared" si="20"/>
        <v>0</v>
      </c>
      <c r="BX43">
        <f t="shared" si="21"/>
        <v>0</v>
      </c>
      <c r="BY43">
        <f t="shared" si="22"/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U43">
        <f t="shared" si="23"/>
        <v>0</v>
      </c>
      <c r="CV43">
        <f t="shared" si="24"/>
        <v>0</v>
      </c>
      <c r="CW43">
        <f t="shared" si="25"/>
        <v>0</v>
      </c>
      <c r="CX43">
        <f t="shared" si="26"/>
        <v>0</v>
      </c>
      <c r="CY43">
        <f t="shared" si="27"/>
        <v>0</v>
      </c>
      <c r="CZ43">
        <f t="shared" si="28"/>
        <v>0</v>
      </c>
      <c r="DA43">
        <f t="shared" si="29"/>
        <v>0</v>
      </c>
      <c r="DE43" t="str">
        <f t="shared" si="30"/>
        <v>No Deal</v>
      </c>
      <c r="DF43" t="str">
        <f t="shared" si="31"/>
        <v>No Deal</v>
      </c>
      <c r="DG43" t="str">
        <f t="shared" si="32"/>
        <v>No Deal</v>
      </c>
      <c r="DH43" t="str">
        <f t="shared" si="33"/>
        <v>No Deal</v>
      </c>
      <c r="DI43" t="str">
        <f t="shared" si="34"/>
        <v>No Deal</v>
      </c>
      <c r="DJ43" t="str">
        <f t="shared" si="35"/>
        <v>No Deal</v>
      </c>
      <c r="DK43" t="str">
        <f t="shared" si="36"/>
        <v>No Deal</v>
      </c>
      <c r="DP43" t="str">
        <f t="shared" si="37"/>
        <v>N</v>
      </c>
      <c r="DQ43" t="str">
        <f t="shared" si="38"/>
        <v>N</v>
      </c>
      <c r="DR43" t="str">
        <f t="shared" si="39"/>
        <v>N</v>
      </c>
      <c r="DS43" t="str">
        <f t="shared" si="40"/>
        <v>N</v>
      </c>
      <c r="DT43" t="str">
        <f t="shared" si="41"/>
        <v>N</v>
      </c>
      <c r="DU43" t="str">
        <f t="shared" si="42"/>
        <v>N</v>
      </c>
      <c r="DV43" t="str">
        <f t="shared" si="43"/>
        <v>N</v>
      </c>
      <c r="DW43" t="str">
        <f t="shared" si="44"/>
        <v>N</v>
      </c>
      <c r="DX43" t="str">
        <f t="shared" si="45"/>
        <v>N</v>
      </c>
      <c r="DY43" t="str">
        <f t="shared" si="46"/>
        <v>N</v>
      </c>
      <c r="DZ43" t="str">
        <f t="shared" si="47"/>
        <v>N</v>
      </c>
      <c r="EA43" t="str">
        <f t="shared" si="48"/>
        <v>N</v>
      </c>
      <c r="EB43" t="str">
        <f t="shared" si="49"/>
        <v>N</v>
      </c>
      <c r="EC43" t="str">
        <f t="shared" si="50"/>
        <v>N</v>
      </c>
      <c r="ED43" t="str">
        <f t="shared" si="51"/>
        <v>N</v>
      </c>
      <c r="EE43" t="str">
        <f t="shared" si="52"/>
        <v>N</v>
      </c>
      <c r="EF43" t="str">
        <f t="shared" si="53"/>
        <v>N</v>
      </c>
      <c r="EG43" t="str">
        <f t="shared" si="54"/>
        <v>N</v>
      </c>
      <c r="EH43" t="str">
        <f t="shared" si="55"/>
        <v>N</v>
      </c>
      <c r="EI43" t="str">
        <f t="shared" si="56"/>
        <v>N</v>
      </c>
      <c r="EJ43" t="str">
        <f t="shared" si="57"/>
        <v>N</v>
      </c>
    </row>
    <row r="44" spans="1:140" x14ac:dyDescent="0.3">
      <c r="A44">
        <v>43</v>
      </c>
      <c r="B44" s="2" t="s">
        <v>16</v>
      </c>
      <c r="C44" s="2" t="s">
        <v>171</v>
      </c>
      <c r="D44" s="2" t="s">
        <v>123</v>
      </c>
      <c r="E44">
        <v>3000000</v>
      </c>
      <c r="F44">
        <v>3</v>
      </c>
      <c r="G44" s="2" t="s">
        <v>172</v>
      </c>
      <c r="H44">
        <v>10000000</v>
      </c>
      <c r="I44">
        <v>40</v>
      </c>
      <c r="J44">
        <v>0</v>
      </c>
      <c r="K44">
        <v>0</v>
      </c>
      <c r="L44" t="s">
        <v>395</v>
      </c>
      <c r="M44" t="s">
        <v>403</v>
      </c>
      <c r="N44" t="s">
        <v>403</v>
      </c>
      <c r="O44" t="s">
        <v>403</v>
      </c>
      <c r="P44" t="s">
        <v>404</v>
      </c>
      <c r="Q44" t="s">
        <v>403</v>
      </c>
      <c r="R44" t="s">
        <v>403</v>
      </c>
      <c r="S44" t="s">
        <v>403</v>
      </c>
      <c r="T44">
        <f t="shared" si="0"/>
        <v>1</v>
      </c>
      <c r="U44">
        <f t="shared" si="1"/>
        <v>1</v>
      </c>
      <c r="V44" s="2"/>
      <c r="W44" t="s">
        <v>457</v>
      </c>
      <c r="AK44" t="str">
        <f t="shared" si="2"/>
        <v xml:space="preserve">Rohit Nandwani, , , , ,  </v>
      </c>
      <c r="AL44">
        <f t="shared" si="3"/>
        <v>10</v>
      </c>
      <c r="AM44">
        <f t="shared" si="4"/>
        <v>2.5</v>
      </c>
      <c r="BH44">
        <f t="shared" si="7"/>
        <v>30</v>
      </c>
      <c r="BI44">
        <f t="shared" si="8"/>
        <v>100</v>
      </c>
      <c r="BL44">
        <f t="shared" si="9"/>
        <v>10000000</v>
      </c>
      <c r="BM44">
        <f t="shared" si="10"/>
        <v>0</v>
      </c>
      <c r="BN44">
        <f t="shared" si="11"/>
        <v>0</v>
      </c>
      <c r="BO44">
        <f t="shared" si="12"/>
        <v>0</v>
      </c>
      <c r="BP44">
        <f t="shared" si="13"/>
        <v>0</v>
      </c>
      <c r="BQ44">
        <f t="shared" si="14"/>
        <v>0</v>
      </c>
      <c r="BR44">
        <f t="shared" si="15"/>
        <v>0</v>
      </c>
      <c r="BS44">
        <f t="shared" si="16"/>
        <v>0</v>
      </c>
      <c r="BT44">
        <f t="shared" si="17"/>
        <v>0</v>
      </c>
      <c r="BU44">
        <f t="shared" si="18"/>
        <v>0</v>
      </c>
      <c r="BV44">
        <f t="shared" si="19"/>
        <v>0</v>
      </c>
      <c r="BW44">
        <f t="shared" si="20"/>
        <v>0</v>
      </c>
      <c r="BX44">
        <f t="shared" si="21"/>
        <v>0</v>
      </c>
      <c r="BY44">
        <f t="shared" si="22"/>
        <v>0</v>
      </c>
      <c r="CC44">
        <v>10000000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U44">
        <f t="shared" si="23"/>
        <v>40</v>
      </c>
      <c r="CV44">
        <f t="shared" si="24"/>
        <v>0</v>
      </c>
      <c r="CW44">
        <f t="shared" si="25"/>
        <v>0</v>
      </c>
      <c r="CX44">
        <f t="shared" si="26"/>
        <v>0</v>
      </c>
      <c r="CY44">
        <f t="shared" si="27"/>
        <v>0</v>
      </c>
      <c r="CZ44">
        <f t="shared" si="28"/>
        <v>0</v>
      </c>
      <c r="DA44">
        <f t="shared" si="29"/>
        <v>0</v>
      </c>
      <c r="DE44">
        <f t="shared" si="30"/>
        <v>0</v>
      </c>
      <c r="DF44" t="str">
        <f t="shared" si="31"/>
        <v>No Deal</v>
      </c>
      <c r="DG44" t="str">
        <f t="shared" si="32"/>
        <v>No Deal</v>
      </c>
      <c r="DH44" t="str">
        <f t="shared" si="33"/>
        <v>No Deal</v>
      </c>
      <c r="DI44" t="str">
        <f t="shared" si="34"/>
        <v>No Deal</v>
      </c>
      <c r="DJ44" t="str">
        <f t="shared" si="35"/>
        <v>No Deal</v>
      </c>
      <c r="DK44" t="str">
        <f t="shared" si="36"/>
        <v>No Deal</v>
      </c>
      <c r="DP44" t="str">
        <f t="shared" si="37"/>
        <v>N</v>
      </c>
      <c r="DQ44" t="str">
        <f t="shared" si="38"/>
        <v>N</v>
      </c>
      <c r="DR44" t="str">
        <f t="shared" si="39"/>
        <v>N</v>
      </c>
      <c r="DS44" t="str">
        <f t="shared" si="40"/>
        <v>N</v>
      </c>
      <c r="DT44" t="str">
        <f t="shared" si="41"/>
        <v>N</v>
      </c>
      <c r="DU44" t="str">
        <f t="shared" si="42"/>
        <v>N</v>
      </c>
      <c r="DV44" t="str">
        <f t="shared" si="43"/>
        <v>N</v>
      </c>
      <c r="DW44" t="str">
        <f t="shared" si="44"/>
        <v>N</v>
      </c>
      <c r="DX44" t="str">
        <f t="shared" si="45"/>
        <v>N</v>
      </c>
      <c r="DY44" t="str">
        <f t="shared" si="46"/>
        <v>N</v>
      </c>
      <c r="DZ44" t="str">
        <f t="shared" si="47"/>
        <v>N</v>
      </c>
      <c r="EA44" t="str">
        <f t="shared" si="48"/>
        <v>N</v>
      </c>
      <c r="EB44" t="str">
        <f t="shared" si="49"/>
        <v>N</v>
      </c>
      <c r="EC44" t="str">
        <f t="shared" si="50"/>
        <v>N</v>
      </c>
      <c r="ED44" t="str">
        <f t="shared" si="51"/>
        <v>N</v>
      </c>
      <c r="EE44" t="str">
        <f t="shared" si="52"/>
        <v>N</v>
      </c>
      <c r="EF44" t="str">
        <f t="shared" si="53"/>
        <v>N</v>
      </c>
      <c r="EG44" t="str">
        <f t="shared" si="54"/>
        <v>N</v>
      </c>
      <c r="EH44" t="str">
        <f t="shared" si="55"/>
        <v>N</v>
      </c>
      <c r="EI44" t="str">
        <f t="shared" si="56"/>
        <v>N</v>
      </c>
      <c r="EJ44" t="str">
        <f t="shared" si="57"/>
        <v>N</v>
      </c>
    </row>
    <row r="45" spans="1:140" x14ac:dyDescent="0.3">
      <c r="A45">
        <v>44</v>
      </c>
      <c r="B45" s="2" t="s">
        <v>173</v>
      </c>
      <c r="C45" s="2" t="s">
        <v>174</v>
      </c>
      <c r="D45" s="2" t="s">
        <v>175</v>
      </c>
      <c r="E45">
        <v>5000000</v>
      </c>
      <c r="F45">
        <v>4</v>
      </c>
      <c r="G45" s="2" t="s">
        <v>176</v>
      </c>
      <c r="H45">
        <v>2500000</v>
      </c>
      <c r="I45">
        <v>25</v>
      </c>
      <c r="J45">
        <v>2500000</v>
      </c>
      <c r="K45">
        <v>12</v>
      </c>
      <c r="L45" t="s">
        <v>395</v>
      </c>
      <c r="M45" t="s">
        <v>403</v>
      </c>
      <c r="N45" t="s">
        <v>403</v>
      </c>
      <c r="O45" t="s">
        <v>403</v>
      </c>
      <c r="P45" t="s">
        <v>403</v>
      </c>
      <c r="Q45" t="s">
        <v>404</v>
      </c>
      <c r="R45" t="s">
        <v>403</v>
      </c>
      <c r="S45" t="s">
        <v>403</v>
      </c>
      <c r="T45">
        <f t="shared" si="0"/>
        <v>1</v>
      </c>
      <c r="U45">
        <f t="shared" si="1"/>
        <v>0</v>
      </c>
      <c r="V45" s="2"/>
      <c r="AK45" t="str">
        <f t="shared" si="2"/>
        <v xml:space="preserve">, , , , ,  </v>
      </c>
      <c r="AL45">
        <f t="shared" si="3"/>
        <v>12.5</v>
      </c>
      <c r="AM45">
        <f t="shared" si="4"/>
        <v>1</v>
      </c>
      <c r="BH45">
        <f t="shared" si="7"/>
        <v>50</v>
      </c>
      <c r="BI45">
        <f t="shared" si="8"/>
        <v>25</v>
      </c>
      <c r="BL45">
        <f t="shared" si="9"/>
        <v>0</v>
      </c>
      <c r="BM45">
        <f t="shared" si="10"/>
        <v>0</v>
      </c>
      <c r="BN45">
        <f t="shared" si="11"/>
        <v>0</v>
      </c>
      <c r="BO45">
        <f t="shared" si="12"/>
        <v>0</v>
      </c>
      <c r="BP45">
        <f t="shared" si="13"/>
        <v>0</v>
      </c>
      <c r="BQ45">
        <f t="shared" si="14"/>
        <v>0</v>
      </c>
      <c r="BR45">
        <f t="shared" si="15"/>
        <v>0</v>
      </c>
      <c r="BS45">
        <f t="shared" si="16"/>
        <v>0</v>
      </c>
      <c r="BT45">
        <f t="shared" si="17"/>
        <v>0</v>
      </c>
      <c r="BU45">
        <f t="shared" si="18"/>
        <v>0</v>
      </c>
      <c r="BV45">
        <f t="shared" si="19"/>
        <v>2500000</v>
      </c>
      <c r="BW45">
        <f t="shared" si="20"/>
        <v>2500000</v>
      </c>
      <c r="BX45">
        <f t="shared" si="21"/>
        <v>0</v>
      </c>
      <c r="BY45">
        <f t="shared" si="22"/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2500000</v>
      </c>
      <c r="CN45">
        <v>2500000</v>
      </c>
      <c r="CO45">
        <v>0</v>
      </c>
      <c r="CP45">
        <v>0</v>
      </c>
      <c r="CU45">
        <f t="shared" si="23"/>
        <v>0</v>
      </c>
      <c r="CV45">
        <f t="shared" si="24"/>
        <v>0</v>
      </c>
      <c r="CW45">
        <f t="shared" si="25"/>
        <v>0</v>
      </c>
      <c r="CX45">
        <f t="shared" si="26"/>
        <v>0</v>
      </c>
      <c r="CY45">
        <f t="shared" si="27"/>
        <v>0</v>
      </c>
      <c r="CZ45">
        <f t="shared" si="28"/>
        <v>25</v>
      </c>
      <c r="DA45">
        <f t="shared" si="29"/>
        <v>0</v>
      </c>
      <c r="DE45" t="str">
        <f t="shared" si="30"/>
        <v>No Deal</v>
      </c>
      <c r="DF45" t="str">
        <f t="shared" si="31"/>
        <v>No Deal</v>
      </c>
      <c r="DG45" t="str">
        <f t="shared" si="32"/>
        <v>No Deal</v>
      </c>
      <c r="DH45" t="str">
        <f t="shared" si="33"/>
        <v>No Deal</v>
      </c>
      <c r="DI45" t="str">
        <f t="shared" si="34"/>
        <v>No Deal</v>
      </c>
      <c r="DJ45">
        <f t="shared" si="35"/>
        <v>0</v>
      </c>
      <c r="DK45" t="str">
        <f t="shared" si="36"/>
        <v>No Deal</v>
      </c>
      <c r="DP45" t="str">
        <f t="shared" si="37"/>
        <v>N</v>
      </c>
      <c r="DQ45" t="str">
        <f t="shared" si="38"/>
        <v>N</v>
      </c>
      <c r="DR45" t="str">
        <f t="shared" si="39"/>
        <v>N</v>
      </c>
      <c r="DS45" t="str">
        <f t="shared" si="40"/>
        <v>N</v>
      </c>
      <c r="DT45" t="str">
        <f t="shared" si="41"/>
        <v>N</v>
      </c>
      <c r="DU45" t="str">
        <f t="shared" si="42"/>
        <v>N</v>
      </c>
      <c r="DV45" t="str">
        <f t="shared" si="43"/>
        <v>N</v>
      </c>
      <c r="DW45" t="str">
        <f t="shared" si="44"/>
        <v>N</v>
      </c>
      <c r="DX45" t="str">
        <f t="shared" si="45"/>
        <v>N</v>
      </c>
      <c r="DY45" t="str">
        <f t="shared" si="46"/>
        <v>N</v>
      </c>
      <c r="DZ45" t="str">
        <f t="shared" si="47"/>
        <v>N</v>
      </c>
      <c r="EA45" t="str">
        <f t="shared" si="48"/>
        <v>N</v>
      </c>
      <c r="EB45" t="str">
        <f t="shared" si="49"/>
        <v>N</v>
      </c>
      <c r="EC45" t="str">
        <f t="shared" si="50"/>
        <v>N</v>
      </c>
      <c r="ED45" t="str">
        <f t="shared" si="51"/>
        <v>N</v>
      </c>
      <c r="EE45" t="str">
        <f t="shared" si="52"/>
        <v>N</v>
      </c>
      <c r="EF45" t="str">
        <f t="shared" si="53"/>
        <v>N</v>
      </c>
      <c r="EG45" t="str">
        <f t="shared" si="54"/>
        <v>N</v>
      </c>
      <c r="EH45" t="str">
        <f t="shared" si="55"/>
        <v>N</v>
      </c>
      <c r="EI45" t="str">
        <f t="shared" si="56"/>
        <v>N</v>
      </c>
      <c r="EJ45" t="str">
        <f t="shared" si="57"/>
        <v>N</v>
      </c>
    </row>
    <row r="46" spans="1:140" x14ac:dyDescent="0.3">
      <c r="A46">
        <v>45</v>
      </c>
      <c r="B46" s="2" t="s">
        <v>177</v>
      </c>
      <c r="C46" s="2" t="s">
        <v>178</v>
      </c>
      <c r="D46" s="2" t="s">
        <v>179</v>
      </c>
      <c r="E46">
        <v>5</v>
      </c>
      <c r="F46">
        <v>5</v>
      </c>
      <c r="G46" s="2" t="s">
        <v>179</v>
      </c>
      <c r="H46">
        <v>5</v>
      </c>
      <c r="I46">
        <v>5</v>
      </c>
      <c r="J46">
        <v>0</v>
      </c>
      <c r="K46">
        <v>0</v>
      </c>
      <c r="L46" t="s">
        <v>395</v>
      </c>
      <c r="M46" t="s">
        <v>404</v>
      </c>
      <c r="N46" t="s">
        <v>403</v>
      </c>
      <c r="O46" t="s">
        <v>404</v>
      </c>
      <c r="P46" t="s">
        <v>404</v>
      </c>
      <c r="Q46" t="s">
        <v>403</v>
      </c>
      <c r="R46" t="s">
        <v>403</v>
      </c>
      <c r="S46" t="s">
        <v>403</v>
      </c>
      <c r="T46">
        <f t="shared" si="0"/>
        <v>3</v>
      </c>
      <c r="U46">
        <f t="shared" si="1"/>
        <v>3</v>
      </c>
      <c r="V46" s="2"/>
      <c r="W46" t="s">
        <v>458</v>
      </c>
      <c r="X46" t="s">
        <v>459</v>
      </c>
      <c r="Y46" t="s">
        <v>460</v>
      </c>
      <c r="AK46" t="str">
        <f t="shared" si="2"/>
        <v xml:space="preserve">Sasi Kanth, Sunil Kumar, Pawan Kumar, , ,  </v>
      </c>
      <c r="AL46">
        <f t="shared" si="3"/>
        <v>1.0000000000000001E-5</v>
      </c>
      <c r="AM46">
        <f t="shared" si="4"/>
        <v>1.0000000000000001E-5</v>
      </c>
      <c r="BH46">
        <f t="shared" si="7"/>
        <v>5.0000000000000002E-5</v>
      </c>
      <c r="BI46">
        <f t="shared" si="8"/>
        <v>5.0000000000000002E-5</v>
      </c>
      <c r="BL46">
        <f t="shared" si="9"/>
        <v>1.6666666666666667</v>
      </c>
      <c r="BM46">
        <f t="shared" si="10"/>
        <v>0</v>
      </c>
      <c r="BN46">
        <f t="shared" si="11"/>
        <v>1.6666666666666667</v>
      </c>
      <c r="BO46">
        <f t="shared" si="12"/>
        <v>0</v>
      </c>
      <c r="BP46">
        <f t="shared" si="13"/>
        <v>0</v>
      </c>
      <c r="BQ46">
        <f t="shared" si="14"/>
        <v>0</v>
      </c>
      <c r="BR46">
        <f t="shared" si="15"/>
        <v>0</v>
      </c>
      <c r="BS46">
        <f t="shared" si="16"/>
        <v>0</v>
      </c>
      <c r="BT46">
        <f t="shared" si="17"/>
        <v>1.6666666666666667</v>
      </c>
      <c r="BU46">
        <f t="shared" si="18"/>
        <v>0</v>
      </c>
      <c r="BV46">
        <f t="shared" si="19"/>
        <v>0</v>
      </c>
      <c r="BW46">
        <f t="shared" si="20"/>
        <v>0</v>
      </c>
      <c r="BX46">
        <f t="shared" si="21"/>
        <v>0</v>
      </c>
      <c r="BY46">
        <f t="shared" si="22"/>
        <v>0</v>
      </c>
      <c r="CC46">
        <v>1.6666666666666667</v>
      </c>
      <c r="CD46">
        <v>0</v>
      </c>
      <c r="CE46">
        <v>1.6666666666666667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1.6666666666666667</v>
      </c>
      <c r="CL46">
        <v>0</v>
      </c>
      <c r="CM46">
        <v>0</v>
      </c>
      <c r="CN46">
        <v>0</v>
      </c>
      <c r="CO46">
        <v>0</v>
      </c>
      <c r="CP46">
        <v>0</v>
      </c>
      <c r="CU46">
        <f t="shared" si="23"/>
        <v>1.6666666666666667</v>
      </c>
      <c r="CV46">
        <f t="shared" si="24"/>
        <v>1.6666666666666667</v>
      </c>
      <c r="CW46">
        <f t="shared" si="25"/>
        <v>0</v>
      </c>
      <c r="CX46">
        <f t="shared" si="26"/>
        <v>0</v>
      </c>
      <c r="CY46">
        <f t="shared" si="27"/>
        <v>1.6666666666666667</v>
      </c>
      <c r="CZ46">
        <f t="shared" si="28"/>
        <v>0</v>
      </c>
      <c r="DA46">
        <f t="shared" si="29"/>
        <v>0</v>
      </c>
      <c r="DE46">
        <f t="shared" si="30"/>
        <v>2</v>
      </c>
      <c r="DF46">
        <f t="shared" si="31"/>
        <v>2</v>
      </c>
      <c r="DG46" t="str">
        <f t="shared" si="32"/>
        <v>No Deal</v>
      </c>
      <c r="DH46" t="str">
        <f t="shared" si="33"/>
        <v>No Deal</v>
      </c>
      <c r="DI46">
        <f t="shared" si="34"/>
        <v>2</v>
      </c>
      <c r="DJ46" t="str">
        <f t="shared" si="35"/>
        <v>No Deal</v>
      </c>
      <c r="DK46" t="str">
        <f t="shared" si="36"/>
        <v>No Deal</v>
      </c>
      <c r="DP46" t="str">
        <f t="shared" si="37"/>
        <v>Y</v>
      </c>
      <c r="DQ46" t="str">
        <f t="shared" si="38"/>
        <v>N</v>
      </c>
      <c r="DR46" t="str">
        <f t="shared" si="39"/>
        <v>N</v>
      </c>
      <c r="DS46" t="str">
        <f t="shared" si="40"/>
        <v>Y</v>
      </c>
      <c r="DT46" t="str">
        <f t="shared" si="41"/>
        <v>N</v>
      </c>
      <c r="DU46" t="str">
        <f t="shared" si="42"/>
        <v>N</v>
      </c>
      <c r="DV46" t="str">
        <f t="shared" si="43"/>
        <v>N</v>
      </c>
      <c r="DW46" t="str">
        <f t="shared" si="44"/>
        <v>N</v>
      </c>
      <c r="DX46" t="str">
        <f t="shared" si="45"/>
        <v>Y</v>
      </c>
      <c r="DY46" t="str">
        <f t="shared" si="46"/>
        <v>N</v>
      </c>
      <c r="DZ46" t="str">
        <f t="shared" si="47"/>
        <v>N</v>
      </c>
      <c r="EA46" t="str">
        <f t="shared" si="48"/>
        <v>N</v>
      </c>
      <c r="EB46" t="str">
        <f t="shared" si="49"/>
        <v>N</v>
      </c>
      <c r="EC46" t="str">
        <f t="shared" si="50"/>
        <v>N</v>
      </c>
      <c r="ED46" t="str">
        <f t="shared" si="51"/>
        <v>N</v>
      </c>
      <c r="EE46" t="str">
        <f t="shared" si="52"/>
        <v>N</v>
      </c>
      <c r="EF46" t="str">
        <f t="shared" si="53"/>
        <v>N</v>
      </c>
      <c r="EG46" t="str">
        <f t="shared" si="54"/>
        <v>N</v>
      </c>
      <c r="EH46" t="str">
        <f t="shared" si="55"/>
        <v>N</v>
      </c>
      <c r="EI46" t="str">
        <f t="shared" si="56"/>
        <v>N</v>
      </c>
      <c r="EJ46" t="str">
        <f t="shared" si="57"/>
        <v>N</v>
      </c>
    </row>
    <row r="47" spans="1:140" x14ac:dyDescent="0.3">
      <c r="A47">
        <v>46</v>
      </c>
      <c r="B47" s="2" t="s">
        <v>17</v>
      </c>
      <c r="C47" s="2" t="s">
        <v>180</v>
      </c>
      <c r="D47" s="2" t="s">
        <v>181</v>
      </c>
      <c r="E47">
        <v>8000000</v>
      </c>
      <c r="F47">
        <v>4</v>
      </c>
      <c r="G47" s="2" t="s">
        <v>182</v>
      </c>
      <c r="H47">
        <v>5000000</v>
      </c>
      <c r="I47">
        <v>3.5</v>
      </c>
      <c r="J47">
        <v>3000000</v>
      </c>
      <c r="K47">
        <v>12</v>
      </c>
      <c r="L47" t="s">
        <v>395</v>
      </c>
      <c r="M47" t="s">
        <v>404</v>
      </c>
      <c r="N47" t="s">
        <v>404</v>
      </c>
      <c r="O47" t="s">
        <v>403</v>
      </c>
      <c r="P47" t="s">
        <v>403</v>
      </c>
      <c r="Q47" t="s">
        <v>403</v>
      </c>
      <c r="R47" t="s">
        <v>403</v>
      </c>
      <c r="S47" t="s">
        <v>403</v>
      </c>
      <c r="T47">
        <f t="shared" si="0"/>
        <v>2</v>
      </c>
      <c r="U47">
        <f t="shared" si="1"/>
        <v>2</v>
      </c>
      <c r="V47" s="2"/>
      <c r="W47" t="s">
        <v>462</v>
      </c>
      <c r="X47" t="s">
        <v>461</v>
      </c>
      <c r="AK47" t="str">
        <f t="shared" si="2"/>
        <v xml:space="preserve">Ashwini, Yogesh, , , ,  </v>
      </c>
      <c r="AL47">
        <f t="shared" si="3"/>
        <v>20</v>
      </c>
      <c r="AM47">
        <f t="shared" si="4"/>
        <v>14.285714285714286</v>
      </c>
      <c r="BH47">
        <f t="shared" si="7"/>
        <v>80</v>
      </c>
      <c r="BI47">
        <f t="shared" si="8"/>
        <v>50</v>
      </c>
      <c r="BL47">
        <f t="shared" si="9"/>
        <v>0</v>
      </c>
      <c r="BM47">
        <f t="shared" si="10"/>
        <v>0</v>
      </c>
      <c r="BN47">
        <f t="shared" si="11"/>
        <v>2500000</v>
      </c>
      <c r="BO47">
        <f t="shared" si="12"/>
        <v>1500000</v>
      </c>
      <c r="BP47">
        <f t="shared" si="13"/>
        <v>2500000</v>
      </c>
      <c r="BQ47">
        <f t="shared" si="14"/>
        <v>1500000</v>
      </c>
      <c r="BR47">
        <f t="shared" si="15"/>
        <v>0</v>
      </c>
      <c r="BS47">
        <f t="shared" si="16"/>
        <v>0</v>
      </c>
      <c r="BT47">
        <f t="shared" si="17"/>
        <v>0</v>
      </c>
      <c r="BU47">
        <f t="shared" si="18"/>
        <v>0</v>
      </c>
      <c r="BV47">
        <f t="shared" si="19"/>
        <v>0</v>
      </c>
      <c r="BW47">
        <f t="shared" si="20"/>
        <v>0</v>
      </c>
      <c r="BX47">
        <f t="shared" si="21"/>
        <v>0</v>
      </c>
      <c r="BY47">
        <f t="shared" si="22"/>
        <v>0</v>
      </c>
      <c r="CC47">
        <v>0</v>
      </c>
      <c r="CD47">
        <v>0</v>
      </c>
      <c r="CE47">
        <v>2500000</v>
      </c>
      <c r="CF47">
        <v>1500000</v>
      </c>
      <c r="CG47">
        <v>2500000</v>
      </c>
      <c r="CH47">
        <v>1500000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U47">
        <f t="shared" si="23"/>
        <v>0</v>
      </c>
      <c r="CV47">
        <f t="shared" si="24"/>
        <v>1.75</v>
      </c>
      <c r="CW47">
        <f t="shared" si="25"/>
        <v>1.75</v>
      </c>
      <c r="CX47">
        <f t="shared" si="26"/>
        <v>0</v>
      </c>
      <c r="CY47">
        <f t="shared" si="27"/>
        <v>0</v>
      </c>
      <c r="CZ47">
        <f t="shared" si="28"/>
        <v>0</v>
      </c>
      <c r="DA47">
        <f t="shared" si="29"/>
        <v>0</v>
      </c>
      <c r="DE47" t="str">
        <f t="shared" si="30"/>
        <v>No Deal</v>
      </c>
      <c r="DF47">
        <f t="shared" si="31"/>
        <v>1</v>
      </c>
      <c r="DG47">
        <f t="shared" si="32"/>
        <v>1</v>
      </c>
      <c r="DH47" t="str">
        <f t="shared" si="33"/>
        <v>No Deal</v>
      </c>
      <c r="DI47" t="str">
        <f t="shared" si="34"/>
        <v>No Deal</v>
      </c>
      <c r="DJ47" t="str">
        <f t="shared" si="35"/>
        <v>No Deal</v>
      </c>
      <c r="DK47" t="str">
        <f t="shared" si="36"/>
        <v>No Deal</v>
      </c>
      <c r="DP47" t="str">
        <f t="shared" si="37"/>
        <v>N</v>
      </c>
      <c r="DQ47" t="str">
        <f t="shared" si="38"/>
        <v>N</v>
      </c>
      <c r="DR47" t="str">
        <f t="shared" si="39"/>
        <v>N</v>
      </c>
      <c r="DS47" t="str">
        <f t="shared" si="40"/>
        <v>N</v>
      </c>
      <c r="DT47" t="str">
        <f t="shared" si="41"/>
        <v>N</v>
      </c>
      <c r="DU47" t="str">
        <f t="shared" si="42"/>
        <v>N</v>
      </c>
      <c r="DV47" t="str">
        <f t="shared" si="43"/>
        <v>Y</v>
      </c>
      <c r="DW47" t="str">
        <f t="shared" si="44"/>
        <v>N</v>
      </c>
      <c r="DX47" t="str">
        <f t="shared" si="45"/>
        <v>N</v>
      </c>
      <c r="DY47" t="str">
        <f t="shared" si="46"/>
        <v>N</v>
      </c>
      <c r="DZ47" t="str">
        <f t="shared" si="47"/>
        <v>N</v>
      </c>
      <c r="EA47" t="str">
        <f t="shared" si="48"/>
        <v>N</v>
      </c>
      <c r="EB47" t="str">
        <f t="shared" si="49"/>
        <v>N</v>
      </c>
      <c r="EC47" t="str">
        <f t="shared" si="50"/>
        <v>N</v>
      </c>
      <c r="ED47" t="str">
        <f t="shared" si="51"/>
        <v>N</v>
      </c>
      <c r="EE47" t="str">
        <f t="shared" si="52"/>
        <v>N</v>
      </c>
      <c r="EF47" t="str">
        <f t="shared" si="53"/>
        <v>N</v>
      </c>
      <c r="EG47" t="str">
        <f t="shared" si="54"/>
        <v>N</v>
      </c>
      <c r="EH47" t="str">
        <f t="shared" si="55"/>
        <v>N</v>
      </c>
      <c r="EI47" t="str">
        <f t="shared" si="56"/>
        <v>N</v>
      </c>
      <c r="EJ47" t="str">
        <f t="shared" si="57"/>
        <v>N</v>
      </c>
    </row>
    <row r="48" spans="1:140" x14ac:dyDescent="0.3">
      <c r="A48">
        <v>47</v>
      </c>
      <c r="B48" s="2" t="s">
        <v>183</v>
      </c>
      <c r="C48" s="2" t="s">
        <v>184</v>
      </c>
      <c r="D48" s="2" t="s">
        <v>185</v>
      </c>
      <c r="E48">
        <v>7500000</v>
      </c>
      <c r="F48">
        <v>7</v>
      </c>
      <c r="G48" s="2" t="s">
        <v>70</v>
      </c>
      <c r="H48">
        <v>0</v>
      </c>
      <c r="I48">
        <v>0</v>
      </c>
      <c r="J48">
        <v>0</v>
      </c>
      <c r="K48">
        <v>0</v>
      </c>
      <c r="L48" t="s">
        <v>70</v>
      </c>
      <c r="M48" t="s">
        <v>403</v>
      </c>
      <c r="N48" t="s">
        <v>403</v>
      </c>
      <c r="O48" t="s">
        <v>403</v>
      </c>
      <c r="P48" t="s">
        <v>403</v>
      </c>
      <c r="Q48" t="s">
        <v>403</v>
      </c>
      <c r="R48" t="s">
        <v>403</v>
      </c>
      <c r="S48" t="s">
        <v>403</v>
      </c>
      <c r="T48">
        <f t="shared" si="0"/>
        <v>0</v>
      </c>
      <c r="U48">
        <f t="shared" si="1"/>
        <v>3</v>
      </c>
      <c r="V48" s="2"/>
      <c r="W48" t="s">
        <v>463</v>
      </c>
      <c r="X48" t="s">
        <v>464</v>
      </c>
      <c r="Y48" t="s">
        <v>465</v>
      </c>
      <c r="AK48" t="str">
        <f t="shared" si="2"/>
        <v xml:space="preserve">Jessica Madan, Akshay Gupta, Vaibhav Khanna, , ,  </v>
      </c>
      <c r="AL48">
        <f t="shared" si="3"/>
        <v>10.714285714285714</v>
      </c>
      <c r="AM48">
        <f t="shared" si="4"/>
        <v>0</v>
      </c>
      <c r="BH48">
        <f t="shared" si="7"/>
        <v>75</v>
      </c>
      <c r="BI48">
        <f t="shared" si="8"/>
        <v>0</v>
      </c>
      <c r="BL48">
        <f t="shared" si="9"/>
        <v>0</v>
      </c>
      <c r="BM48">
        <f t="shared" si="10"/>
        <v>0</v>
      </c>
      <c r="BN48">
        <f t="shared" si="11"/>
        <v>0</v>
      </c>
      <c r="BO48">
        <f t="shared" si="12"/>
        <v>0</v>
      </c>
      <c r="BP48">
        <f t="shared" si="13"/>
        <v>0</v>
      </c>
      <c r="BQ48">
        <f t="shared" si="14"/>
        <v>0</v>
      </c>
      <c r="BR48">
        <f t="shared" si="15"/>
        <v>0</v>
      </c>
      <c r="BS48">
        <f t="shared" si="16"/>
        <v>0</v>
      </c>
      <c r="BT48">
        <f t="shared" si="17"/>
        <v>0</v>
      </c>
      <c r="BU48">
        <f t="shared" si="18"/>
        <v>0</v>
      </c>
      <c r="BV48">
        <f t="shared" si="19"/>
        <v>0</v>
      </c>
      <c r="BW48">
        <f t="shared" si="20"/>
        <v>0</v>
      </c>
      <c r="BX48">
        <f t="shared" si="21"/>
        <v>0</v>
      </c>
      <c r="BY48">
        <f t="shared" si="22"/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U48">
        <f t="shared" si="23"/>
        <v>0</v>
      </c>
      <c r="CV48">
        <f t="shared" si="24"/>
        <v>0</v>
      </c>
      <c r="CW48">
        <f t="shared" si="25"/>
        <v>0</v>
      </c>
      <c r="CX48">
        <f t="shared" si="26"/>
        <v>0</v>
      </c>
      <c r="CY48">
        <f t="shared" si="27"/>
        <v>0</v>
      </c>
      <c r="CZ48">
        <f t="shared" si="28"/>
        <v>0</v>
      </c>
      <c r="DA48">
        <f t="shared" si="29"/>
        <v>0</v>
      </c>
      <c r="DE48" t="str">
        <f t="shared" si="30"/>
        <v>No Deal</v>
      </c>
      <c r="DF48" t="str">
        <f t="shared" si="31"/>
        <v>No Deal</v>
      </c>
      <c r="DG48" t="str">
        <f t="shared" si="32"/>
        <v>No Deal</v>
      </c>
      <c r="DH48" t="str">
        <f t="shared" si="33"/>
        <v>No Deal</v>
      </c>
      <c r="DI48" t="str">
        <f t="shared" si="34"/>
        <v>No Deal</v>
      </c>
      <c r="DJ48" t="str">
        <f t="shared" si="35"/>
        <v>No Deal</v>
      </c>
      <c r="DK48" t="str">
        <f t="shared" si="36"/>
        <v>No Deal</v>
      </c>
      <c r="DP48" t="str">
        <f t="shared" si="37"/>
        <v>N</v>
      </c>
      <c r="DQ48" t="str">
        <f t="shared" si="38"/>
        <v>N</v>
      </c>
      <c r="DR48" t="str">
        <f t="shared" si="39"/>
        <v>N</v>
      </c>
      <c r="DS48" t="str">
        <f t="shared" si="40"/>
        <v>N</v>
      </c>
      <c r="DT48" t="str">
        <f t="shared" si="41"/>
        <v>N</v>
      </c>
      <c r="DU48" t="str">
        <f t="shared" si="42"/>
        <v>N</v>
      </c>
      <c r="DV48" t="str">
        <f t="shared" si="43"/>
        <v>N</v>
      </c>
      <c r="DW48" t="str">
        <f t="shared" si="44"/>
        <v>N</v>
      </c>
      <c r="DX48" t="str">
        <f t="shared" si="45"/>
        <v>N</v>
      </c>
      <c r="DY48" t="str">
        <f t="shared" si="46"/>
        <v>N</v>
      </c>
      <c r="DZ48" t="str">
        <f t="shared" si="47"/>
        <v>N</v>
      </c>
      <c r="EA48" t="str">
        <f t="shared" si="48"/>
        <v>N</v>
      </c>
      <c r="EB48" t="str">
        <f t="shared" si="49"/>
        <v>N</v>
      </c>
      <c r="EC48" t="str">
        <f t="shared" si="50"/>
        <v>N</v>
      </c>
      <c r="ED48" t="str">
        <f t="shared" si="51"/>
        <v>N</v>
      </c>
      <c r="EE48" t="str">
        <f t="shared" si="52"/>
        <v>N</v>
      </c>
      <c r="EF48" t="str">
        <f t="shared" si="53"/>
        <v>N</v>
      </c>
      <c r="EG48" t="str">
        <f t="shared" si="54"/>
        <v>N</v>
      </c>
      <c r="EH48" t="str">
        <f t="shared" si="55"/>
        <v>N</v>
      </c>
      <c r="EI48" t="str">
        <f t="shared" si="56"/>
        <v>N</v>
      </c>
      <c r="EJ48" t="str">
        <f t="shared" si="57"/>
        <v>N</v>
      </c>
    </row>
    <row r="49" spans="1:140" x14ac:dyDescent="0.3">
      <c r="A49">
        <v>48</v>
      </c>
      <c r="B49" s="2" t="s">
        <v>18</v>
      </c>
      <c r="C49" s="2" t="s">
        <v>186</v>
      </c>
      <c r="D49" s="2" t="s">
        <v>76</v>
      </c>
      <c r="E49">
        <v>7500000</v>
      </c>
      <c r="F49">
        <v>4</v>
      </c>
      <c r="G49" s="2" t="s">
        <v>187</v>
      </c>
      <c r="H49">
        <v>7500000</v>
      </c>
      <c r="I49">
        <v>15</v>
      </c>
      <c r="J49">
        <v>0</v>
      </c>
      <c r="K49">
        <v>0</v>
      </c>
      <c r="L49" t="s">
        <v>395</v>
      </c>
      <c r="M49" t="s">
        <v>403</v>
      </c>
      <c r="N49" t="s">
        <v>403</v>
      </c>
      <c r="O49" t="s">
        <v>404</v>
      </c>
      <c r="P49" t="s">
        <v>404</v>
      </c>
      <c r="Q49" t="s">
        <v>403</v>
      </c>
      <c r="R49" t="s">
        <v>403</v>
      </c>
      <c r="S49" t="s">
        <v>403</v>
      </c>
      <c r="T49">
        <f t="shared" si="0"/>
        <v>2</v>
      </c>
      <c r="U49">
        <f t="shared" si="1"/>
        <v>2</v>
      </c>
      <c r="V49" s="2"/>
      <c r="W49" t="s">
        <v>466</v>
      </c>
      <c r="X49" t="s">
        <v>467</v>
      </c>
      <c r="AK49" t="str">
        <f t="shared" si="2"/>
        <v xml:space="preserve">Devang Singhania, Shachi Singhania, , , ,  </v>
      </c>
      <c r="AL49">
        <f t="shared" si="3"/>
        <v>18.75</v>
      </c>
      <c r="AM49">
        <f t="shared" si="4"/>
        <v>5</v>
      </c>
      <c r="BH49">
        <f t="shared" si="7"/>
        <v>75</v>
      </c>
      <c r="BI49">
        <f t="shared" si="8"/>
        <v>75</v>
      </c>
      <c r="BL49">
        <f t="shared" si="9"/>
        <v>3750000</v>
      </c>
      <c r="BM49">
        <f t="shared" si="10"/>
        <v>0</v>
      </c>
      <c r="BN49">
        <f t="shared" si="11"/>
        <v>0</v>
      </c>
      <c r="BO49">
        <f t="shared" si="12"/>
        <v>0</v>
      </c>
      <c r="BP49">
        <f t="shared" si="13"/>
        <v>0</v>
      </c>
      <c r="BQ49">
        <f t="shared" si="14"/>
        <v>0</v>
      </c>
      <c r="BR49">
        <f t="shared" si="15"/>
        <v>0</v>
      </c>
      <c r="BS49">
        <f t="shared" si="16"/>
        <v>0</v>
      </c>
      <c r="BT49">
        <f t="shared" si="17"/>
        <v>3750000</v>
      </c>
      <c r="BU49">
        <f t="shared" si="18"/>
        <v>0</v>
      </c>
      <c r="BV49">
        <f t="shared" si="19"/>
        <v>0</v>
      </c>
      <c r="BW49">
        <f t="shared" si="20"/>
        <v>0</v>
      </c>
      <c r="BX49">
        <f t="shared" si="21"/>
        <v>0</v>
      </c>
      <c r="BY49">
        <f t="shared" si="22"/>
        <v>0</v>
      </c>
      <c r="CC49">
        <v>3750000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3750000</v>
      </c>
      <c r="CL49">
        <v>0</v>
      </c>
      <c r="CM49">
        <v>0</v>
      </c>
      <c r="CN49">
        <v>0</v>
      </c>
      <c r="CO49">
        <v>0</v>
      </c>
      <c r="CP49">
        <v>0</v>
      </c>
      <c r="CU49">
        <f t="shared" si="23"/>
        <v>7.5</v>
      </c>
      <c r="CV49">
        <f t="shared" si="24"/>
        <v>0</v>
      </c>
      <c r="CW49">
        <f t="shared" si="25"/>
        <v>0</v>
      </c>
      <c r="CX49">
        <f t="shared" si="26"/>
        <v>0</v>
      </c>
      <c r="CY49">
        <f t="shared" si="27"/>
        <v>7.5</v>
      </c>
      <c r="CZ49">
        <f t="shared" si="28"/>
        <v>0</v>
      </c>
      <c r="DA49">
        <f t="shared" si="29"/>
        <v>0</v>
      </c>
      <c r="DE49">
        <f t="shared" si="30"/>
        <v>1</v>
      </c>
      <c r="DF49" t="str">
        <f t="shared" si="31"/>
        <v>No Deal</v>
      </c>
      <c r="DG49" t="str">
        <f t="shared" si="32"/>
        <v>No Deal</v>
      </c>
      <c r="DH49" t="str">
        <f t="shared" si="33"/>
        <v>No Deal</v>
      </c>
      <c r="DI49">
        <f t="shared" si="34"/>
        <v>1</v>
      </c>
      <c r="DJ49" t="str">
        <f t="shared" si="35"/>
        <v>No Deal</v>
      </c>
      <c r="DK49" t="str">
        <f t="shared" si="36"/>
        <v>No Deal</v>
      </c>
      <c r="DP49" t="str">
        <f t="shared" si="37"/>
        <v>N</v>
      </c>
      <c r="DQ49" t="str">
        <f t="shared" si="38"/>
        <v>N</v>
      </c>
      <c r="DR49" t="str">
        <f t="shared" si="39"/>
        <v>N</v>
      </c>
      <c r="DS49" t="str">
        <f t="shared" si="40"/>
        <v>Y</v>
      </c>
      <c r="DT49" t="str">
        <f t="shared" si="41"/>
        <v>N</v>
      </c>
      <c r="DU49" t="str">
        <f t="shared" si="42"/>
        <v>N</v>
      </c>
      <c r="DV49" t="str">
        <f t="shared" si="43"/>
        <v>N</v>
      </c>
      <c r="DW49" t="str">
        <f t="shared" si="44"/>
        <v>N</v>
      </c>
      <c r="DX49" t="str">
        <f t="shared" si="45"/>
        <v>N</v>
      </c>
      <c r="DY49" t="str">
        <f t="shared" si="46"/>
        <v>N</v>
      </c>
      <c r="DZ49" t="str">
        <f t="shared" si="47"/>
        <v>N</v>
      </c>
      <c r="EA49" t="str">
        <f t="shared" si="48"/>
        <v>N</v>
      </c>
      <c r="EB49" t="str">
        <f t="shared" si="49"/>
        <v>N</v>
      </c>
      <c r="EC49" t="str">
        <f t="shared" si="50"/>
        <v>N</v>
      </c>
      <c r="ED49" t="str">
        <f t="shared" si="51"/>
        <v>N</v>
      </c>
      <c r="EE49" t="str">
        <f t="shared" si="52"/>
        <v>N</v>
      </c>
      <c r="EF49" t="str">
        <f t="shared" si="53"/>
        <v>N</v>
      </c>
      <c r="EG49" t="str">
        <f t="shared" si="54"/>
        <v>N</v>
      </c>
      <c r="EH49" t="str">
        <f t="shared" si="55"/>
        <v>N</v>
      </c>
      <c r="EI49" t="str">
        <f t="shared" si="56"/>
        <v>N</v>
      </c>
      <c r="EJ49" t="str">
        <f t="shared" si="57"/>
        <v>N</v>
      </c>
    </row>
    <row r="50" spans="1:140" x14ac:dyDescent="0.3">
      <c r="A50">
        <v>49</v>
      </c>
      <c r="B50" s="2" t="s">
        <v>188</v>
      </c>
      <c r="C50" s="2" t="s">
        <v>189</v>
      </c>
      <c r="D50" s="2" t="s">
        <v>190</v>
      </c>
      <c r="E50">
        <v>4500000</v>
      </c>
      <c r="F50">
        <v>2</v>
      </c>
      <c r="G50" s="2" t="s">
        <v>191</v>
      </c>
      <c r="H50">
        <v>4500000</v>
      </c>
      <c r="I50">
        <v>12</v>
      </c>
      <c r="J50">
        <v>0</v>
      </c>
      <c r="K50">
        <v>0</v>
      </c>
      <c r="L50" t="s">
        <v>395</v>
      </c>
      <c r="M50" t="s">
        <v>404</v>
      </c>
      <c r="N50" t="s">
        <v>403</v>
      </c>
      <c r="O50" t="s">
        <v>403</v>
      </c>
      <c r="P50" t="s">
        <v>404</v>
      </c>
      <c r="Q50" t="s">
        <v>403</v>
      </c>
      <c r="R50" t="s">
        <v>403</v>
      </c>
      <c r="S50" t="s">
        <v>403</v>
      </c>
      <c r="T50">
        <f t="shared" si="0"/>
        <v>2</v>
      </c>
      <c r="U50">
        <f t="shared" si="1"/>
        <v>4</v>
      </c>
      <c r="V50" s="2"/>
      <c r="W50" t="s">
        <v>468</v>
      </c>
      <c r="X50" t="s">
        <v>469</v>
      </c>
      <c r="Y50" t="s">
        <v>470</v>
      </c>
      <c r="Z50" t="s">
        <v>471</v>
      </c>
      <c r="AK50" t="str">
        <f t="shared" si="2"/>
        <v xml:space="preserve">Nitin Kalra, Chitra Gupta, Neelam Kalra, Geetanjali, ,  </v>
      </c>
      <c r="AL50">
        <f t="shared" si="3"/>
        <v>22.5</v>
      </c>
      <c r="AM50">
        <f t="shared" si="4"/>
        <v>3.75</v>
      </c>
      <c r="BH50">
        <f t="shared" si="7"/>
        <v>45</v>
      </c>
      <c r="BI50">
        <f t="shared" si="8"/>
        <v>45</v>
      </c>
      <c r="BL50">
        <f t="shared" si="9"/>
        <v>2250000</v>
      </c>
      <c r="BM50">
        <f t="shared" si="10"/>
        <v>0</v>
      </c>
      <c r="BN50">
        <f t="shared" si="11"/>
        <v>2250000</v>
      </c>
      <c r="BO50">
        <f t="shared" si="12"/>
        <v>0</v>
      </c>
      <c r="BP50">
        <f t="shared" si="13"/>
        <v>0</v>
      </c>
      <c r="BQ50">
        <f t="shared" si="14"/>
        <v>0</v>
      </c>
      <c r="BR50">
        <f t="shared" si="15"/>
        <v>0</v>
      </c>
      <c r="BS50">
        <f t="shared" si="16"/>
        <v>0</v>
      </c>
      <c r="BT50">
        <f t="shared" si="17"/>
        <v>0</v>
      </c>
      <c r="BU50">
        <f t="shared" si="18"/>
        <v>0</v>
      </c>
      <c r="BV50">
        <f t="shared" si="19"/>
        <v>0</v>
      </c>
      <c r="BW50">
        <f t="shared" si="20"/>
        <v>0</v>
      </c>
      <c r="BX50">
        <f t="shared" si="21"/>
        <v>0</v>
      </c>
      <c r="BY50">
        <f t="shared" si="22"/>
        <v>0</v>
      </c>
      <c r="CC50">
        <v>2250000</v>
      </c>
      <c r="CD50">
        <v>0</v>
      </c>
      <c r="CE50">
        <v>2250000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U50">
        <f t="shared" si="23"/>
        <v>6</v>
      </c>
      <c r="CV50">
        <f t="shared" si="24"/>
        <v>6</v>
      </c>
      <c r="CW50">
        <f t="shared" si="25"/>
        <v>0</v>
      </c>
      <c r="CX50">
        <f t="shared" si="26"/>
        <v>0</v>
      </c>
      <c r="CY50">
        <f t="shared" si="27"/>
        <v>0</v>
      </c>
      <c r="CZ50">
        <f t="shared" si="28"/>
        <v>0</v>
      </c>
      <c r="DA50">
        <f t="shared" si="29"/>
        <v>0</v>
      </c>
      <c r="DE50">
        <f t="shared" si="30"/>
        <v>1</v>
      </c>
      <c r="DF50">
        <f t="shared" si="31"/>
        <v>1</v>
      </c>
      <c r="DG50" t="str">
        <f t="shared" si="32"/>
        <v>No Deal</v>
      </c>
      <c r="DH50" t="str">
        <f t="shared" si="33"/>
        <v>No Deal</v>
      </c>
      <c r="DI50" t="str">
        <f t="shared" si="34"/>
        <v>No Deal</v>
      </c>
      <c r="DJ50" t="str">
        <f t="shared" si="35"/>
        <v>No Deal</v>
      </c>
      <c r="DK50" t="str">
        <f t="shared" si="36"/>
        <v>No Deal</v>
      </c>
      <c r="DP50" t="str">
        <f t="shared" si="37"/>
        <v>Y</v>
      </c>
      <c r="DQ50" t="str">
        <f t="shared" si="38"/>
        <v>N</v>
      </c>
      <c r="DR50" t="str">
        <f t="shared" si="39"/>
        <v>N</v>
      </c>
      <c r="DS50" t="str">
        <f t="shared" si="40"/>
        <v>N</v>
      </c>
      <c r="DT50" t="str">
        <f t="shared" si="41"/>
        <v>N</v>
      </c>
      <c r="DU50" t="str">
        <f t="shared" si="42"/>
        <v>N</v>
      </c>
      <c r="DV50" t="str">
        <f t="shared" si="43"/>
        <v>N</v>
      </c>
      <c r="DW50" t="str">
        <f t="shared" si="44"/>
        <v>N</v>
      </c>
      <c r="DX50" t="str">
        <f t="shared" si="45"/>
        <v>N</v>
      </c>
      <c r="DY50" t="str">
        <f t="shared" si="46"/>
        <v>N</v>
      </c>
      <c r="DZ50" t="str">
        <f t="shared" si="47"/>
        <v>N</v>
      </c>
      <c r="EA50" t="str">
        <f t="shared" si="48"/>
        <v>N</v>
      </c>
      <c r="EB50" t="str">
        <f t="shared" si="49"/>
        <v>N</v>
      </c>
      <c r="EC50" t="str">
        <f t="shared" si="50"/>
        <v>N</v>
      </c>
      <c r="ED50" t="str">
        <f t="shared" si="51"/>
        <v>N</v>
      </c>
      <c r="EE50" t="str">
        <f t="shared" si="52"/>
        <v>N</v>
      </c>
      <c r="EF50" t="str">
        <f t="shared" si="53"/>
        <v>N</v>
      </c>
      <c r="EG50" t="str">
        <f t="shared" si="54"/>
        <v>N</v>
      </c>
      <c r="EH50" t="str">
        <f t="shared" si="55"/>
        <v>N</v>
      </c>
      <c r="EI50" t="str">
        <f t="shared" si="56"/>
        <v>N</v>
      </c>
      <c r="EJ50" t="str">
        <f t="shared" si="57"/>
        <v>N</v>
      </c>
    </row>
    <row r="51" spans="1:140" x14ac:dyDescent="0.3">
      <c r="A51">
        <v>50</v>
      </c>
      <c r="B51" s="2" t="s">
        <v>192</v>
      </c>
      <c r="C51" s="2" t="s">
        <v>193</v>
      </c>
      <c r="D51" s="2" t="s">
        <v>87</v>
      </c>
      <c r="E51">
        <v>5000000</v>
      </c>
      <c r="F51">
        <v>10</v>
      </c>
      <c r="G51" s="2" t="s">
        <v>84</v>
      </c>
      <c r="H51">
        <v>5000000</v>
      </c>
      <c r="I51">
        <v>25</v>
      </c>
      <c r="J51">
        <v>0</v>
      </c>
      <c r="K51">
        <v>0</v>
      </c>
      <c r="L51" t="s">
        <v>395</v>
      </c>
      <c r="M51" t="s">
        <v>404</v>
      </c>
      <c r="N51" t="s">
        <v>404</v>
      </c>
      <c r="O51" t="s">
        <v>404</v>
      </c>
      <c r="P51" t="s">
        <v>404</v>
      </c>
      <c r="Q51" t="s">
        <v>404</v>
      </c>
      <c r="R51" t="s">
        <v>403</v>
      </c>
      <c r="S51" t="s">
        <v>403</v>
      </c>
      <c r="T51">
        <f t="shared" si="0"/>
        <v>5</v>
      </c>
      <c r="U51">
        <f t="shared" si="1"/>
        <v>3</v>
      </c>
      <c r="V51" s="2"/>
      <c r="W51" t="s">
        <v>472</v>
      </c>
      <c r="X51" t="s">
        <v>473</v>
      </c>
      <c r="Y51" t="s">
        <v>474</v>
      </c>
      <c r="AK51" t="str">
        <f t="shared" si="2"/>
        <v xml:space="preserve">Harshdeep Singh, Simardeep Singh, Danish Chawla, , ,  </v>
      </c>
      <c r="AL51">
        <f t="shared" si="3"/>
        <v>5</v>
      </c>
      <c r="AM51">
        <f t="shared" si="4"/>
        <v>2</v>
      </c>
      <c r="BH51">
        <f t="shared" si="7"/>
        <v>50</v>
      </c>
      <c r="BI51">
        <f t="shared" si="8"/>
        <v>50</v>
      </c>
      <c r="BL51">
        <f t="shared" si="9"/>
        <v>1000000</v>
      </c>
      <c r="BM51">
        <f t="shared" si="10"/>
        <v>0</v>
      </c>
      <c r="BN51">
        <f t="shared" si="11"/>
        <v>1000000</v>
      </c>
      <c r="BO51">
        <f t="shared" si="12"/>
        <v>0</v>
      </c>
      <c r="BP51">
        <f t="shared" si="13"/>
        <v>1000000</v>
      </c>
      <c r="BQ51">
        <f t="shared" si="14"/>
        <v>0</v>
      </c>
      <c r="BR51">
        <f t="shared" si="15"/>
        <v>0</v>
      </c>
      <c r="BS51">
        <f t="shared" si="16"/>
        <v>0</v>
      </c>
      <c r="BT51">
        <f t="shared" si="17"/>
        <v>1000000</v>
      </c>
      <c r="BU51">
        <f t="shared" si="18"/>
        <v>0</v>
      </c>
      <c r="BV51">
        <f t="shared" si="19"/>
        <v>1000000</v>
      </c>
      <c r="BW51">
        <f t="shared" si="20"/>
        <v>0</v>
      </c>
      <c r="BX51">
        <f t="shared" si="21"/>
        <v>0</v>
      </c>
      <c r="BY51">
        <f t="shared" si="22"/>
        <v>0</v>
      </c>
      <c r="CC51">
        <v>1000000</v>
      </c>
      <c r="CD51">
        <v>0</v>
      </c>
      <c r="CE51">
        <v>1000000</v>
      </c>
      <c r="CF51">
        <v>0</v>
      </c>
      <c r="CG51">
        <v>1000000</v>
      </c>
      <c r="CH51">
        <v>0</v>
      </c>
      <c r="CI51">
        <v>0</v>
      </c>
      <c r="CJ51">
        <v>0</v>
      </c>
      <c r="CK51">
        <v>1000000</v>
      </c>
      <c r="CL51">
        <v>0</v>
      </c>
      <c r="CM51">
        <v>1000000</v>
      </c>
      <c r="CN51">
        <v>0</v>
      </c>
      <c r="CO51">
        <v>0</v>
      </c>
      <c r="CP51">
        <v>0</v>
      </c>
      <c r="CU51">
        <f t="shared" si="23"/>
        <v>5</v>
      </c>
      <c r="CV51">
        <f t="shared" si="24"/>
        <v>5</v>
      </c>
      <c r="CW51">
        <f t="shared" si="25"/>
        <v>5</v>
      </c>
      <c r="CX51">
        <f t="shared" si="26"/>
        <v>0</v>
      </c>
      <c r="CY51">
        <f t="shared" si="27"/>
        <v>5</v>
      </c>
      <c r="CZ51">
        <f t="shared" si="28"/>
        <v>5</v>
      </c>
      <c r="DA51">
        <f t="shared" si="29"/>
        <v>0</v>
      </c>
      <c r="DE51">
        <f t="shared" si="30"/>
        <v>4</v>
      </c>
      <c r="DF51">
        <f t="shared" si="31"/>
        <v>4</v>
      </c>
      <c r="DG51">
        <f t="shared" si="32"/>
        <v>4</v>
      </c>
      <c r="DH51" t="str">
        <f t="shared" si="33"/>
        <v>No Deal</v>
      </c>
      <c r="DI51">
        <f t="shared" si="34"/>
        <v>4</v>
      </c>
      <c r="DJ51">
        <f t="shared" si="35"/>
        <v>4</v>
      </c>
      <c r="DK51" t="str">
        <f t="shared" si="36"/>
        <v>No Deal</v>
      </c>
      <c r="DP51" t="str">
        <f t="shared" si="37"/>
        <v>Y</v>
      </c>
      <c r="DQ51" t="str">
        <f t="shared" si="38"/>
        <v>Y</v>
      </c>
      <c r="DR51" t="str">
        <f t="shared" si="39"/>
        <v>N</v>
      </c>
      <c r="DS51" t="str">
        <f t="shared" si="40"/>
        <v>Y</v>
      </c>
      <c r="DT51" t="str">
        <f t="shared" si="41"/>
        <v>Y</v>
      </c>
      <c r="DU51" t="str">
        <f t="shared" si="42"/>
        <v>N</v>
      </c>
      <c r="DV51" t="str">
        <f t="shared" si="43"/>
        <v>Y</v>
      </c>
      <c r="DW51" t="str">
        <f t="shared" si="44"/>
        <v>N</v>
      </c>
      <c r="DX51" t="str">
        <f t="shared" si="45"/>
        <v>Y</v>
      </c>
      <c r="DY51" t="str">
        <f t="shared" si="46"/>
        <v>Y</v>
      </c>
      <c r="DZ51" t="str">
        <f t="shared" si="47"/>
        <v>N</v>
      </c>
      <c r="EA51" t="str">
        <f t="shared" si="48"/>
        <v>N</v>
      </c>
      <c r="EB51" t="str">
        <f t="shared" si="49"/>
        <v>Y</v>
      </c>
      <c r="EC51" t="str">
        <f t="shared" si="50"/>
        <v>Y</v>
      </c>
      <c r="ED51" t="str">
        <f t="shared" si="51"/>
        <v>N</v>
      </c>
      <c r="EE51" t="str">
        <f t="shared" si="52"/>
        <v>N</v>
      </c>
      <c r="EF51" t="str">
        <f t="shared" si="53"/>
        <v>N</v>
      </c>
      <c r="EG51" t="str">
        <f t="shared" si="54"/>
        <v>N</v>
      </c>
      <c r="EH51" t="str">
        <f t="shared" si="55"/>
        <v>Y</v>
      </c>
      <c r="EI51" t="str">
        <f t="shared" si="56"/>
        <v>N</v>
      </c>
      <c r="EJ51" t="str">
        <f t="shared" si="57"/>
        <v>N</v>
      </c>
    </row>
    <row r="52" spans="1:140" x14ac:dyDescent="0.3">
      <c r="A52">
        <v>51</v>
      </c>
      <c r="B52" s="2" t="s">
        <v>194</v>
      </c>
      <c r="C52" s="2" t="s">
        <v>195</v>
      </c>
      <c r="D52" s="2" t="s">
        <v>196</v>
      </c>
      <c r="E52">
        <v>15000000</v>
      </c>
      <c r="F52">
        <v>3</v>
      </c>
      <c r="G52" s="2" t="s">
        <v>197</v>
      </c>
      <c r="H52">
        <v>15000000</v>
      </c>
      <c r="I52">
        <v>15</v>
      </c>
      <c r="J52">
        <v>0</v>
      </c>
      <c r="K52">
        <v>0</v>
      </c>
      <c r="L52" t="s">
        <v>395</v>
      </c>
      <c r="M52" t="s">
        <v>403</v>
      </c>
      <c r="N52" t="s">
        <v>404</v>
      </c>
      <c r="O52" t="s">
        <v>404</v>
      </c>
      <c r="P52" t="s">
        <v>403</v>
      </c>
      <c r="Q52" t="s">
        <v>404</v>
      </c>
      <c r="R52" t="s">
        <v>403</v>
      </c>
      <c r="S52" t="s">
        <v>403</v>
      </c>
      <c r="T52">
        <f t="shared" si="0"/>
        <v>3</v>
      </c>
      <c r="U52">
        <f t="shared" si="1"/>
        <v>2</v>
      </c>
      <c r="V52" s="2"/>
      <c r="W52" t="s">
        <v>475</v>
      </c>
      <c r="X52" t="s">
        <v>476</v>
      </c>
      <c r="AK52" t="str">
        <f t="shared" si="2"/>
        <v xml:space="preserve"> Vikas Kakwani, Leena Kakwani, , , ,  </v>
      </c>
      <c r="AL52">
        <f t="shared" si="3"/>
        <v>50</v>
      </c>
      <c r="AM52">
        <f t="shared" si="4"/>
        <v>10</v>
      </c>
      <c r="BH52">
        <f t="shared" si="7"/>
        <v>150</v>
      </c>
      <c r="BI52">
        <f t="shared" si="8"/>
        <v>150</v>
      </c>
      <c r="BL52">
        <f t="shared" si="9"/>
        <v>0</v>
      </c>
      <c r="BM52">
        <f t="shared" si="10"/>
        <v>0</v>
      </c>
      <c r="BN52">
        <f t="shared" si="11"/>
        <v>0</v>
      </c>
      <c r="BO52">
        <f t="shared" si="12"/>
        <v>0</v>
      </c>
      <c r="BP52">
        <f t="shared" si="13"/>
        <v>5000000</v>
      </c>
      <c r="BQ52">
        <f t="shared" si="14"/>
        <v>0</v>
      </c>
      <c r="BR52">
        <f t="shared" si="15"/>
        <v>0</v>
      </c>
      <c r="BS52">
        <f t="shared" si="16"/>
        <v>0</v>
      </c>
      <c r="BT52">
        <f t="shared" si="17"/>
        <v>5000000</v>
      </c>
      <c r="BU52">
        <f t="shared" si="18"/>
        <v>0</v>
      </c>
      <c r="BV52">
        <f t="shared" si="19"/>
        <v>5000000</v>
      </c>
      <c r="BW52">
        <f t="shared" si="20"/>
        <v>0</v>
      </c>
      <c r="BX52">
        <f t="shared" si="21"/>
        <v>0</v>
      </c>
      <c r="BY52">
        <f t="shared" si="22"/>
        <v>0</v>
      </c>
      <c r="CC52">
        <v>0</v>
      </c>
      <c r="CD52">
        <v>0</v>
      </c>
      <c r="CE52">
        <v>0</v>
      </c>
      <c r="CF52">
        <v>0</v>
      </c>
      <c r="CG52">
        <v>5000000</v>
      </c>
      <c r="CH52">
        <v>0</v>
      </c>
      <c r="CI52">
        <v>0</v>
      </c>
      <c r="CJ52">
        <v>0</v>
      </c>
      <c r="CK52">
        <v>5000000</v>
      </c>
      <c r="CL52">
        <v>0</v>
      </c>
      <c r="CM52">
        <v>5000000</v>
      </c>
      <c r="CN52">
        <v>0</v>
      </c>
      <c r="CO52">
        <v>0</v>
      </c>
      <c r="CP52">
        <v>0</v>
      </c>
      <c r="CU52">
        <f t="shared" si="23"/>
        <v>0</v>
      </c>
      <c r="CV52">
        <f t="shared" si="24"/>
        <v>0</v>
      </c>
      <c r="CW52">
        <f t="shared" si="25"/>
        <v>5</v>
      </c>
      <c r="CX52">
        <f t="shared" si="26"/>
        <v>0</v>
      </c>
      <c r="CY52">
        <f t="shared" si="27"/>
        <v>5</v>
      </c>
      <c r="CZ52">
        <f t="shared" si="28"/>
        <v>5</v>
      </c>
      <c r="DA52">
        <f t="shared" si="29"/>
        <v>0</v>
      </c>
      <c r="DE52" t="str">
        <f t="shared" si="30"/>
        <v>No Deal</v>
      </c>
      <c r="DF52" t="str">
        <f t="shared" si="31"/>
        <v>No Deal</v>
      </c>
      <c r="DG52">
        <f t="shared" si="32"/>
        <v>2</v>
      </c>
      <c r="DH52" t="str">
        <f t="shared" si="33"/>
        <v>No Deal</v>
      </c>
      <c r="DI52">
        <f t="shared" si="34"/>
        <v>2</v>
      </c>
      <c r="DJ52">
        <f t="shared" si="35"/>
        <v>2</v>
      </c>
      <c r="DK52" t="str">
        <f t="shared" si="36"/>
        <v>No Deal</v>
      </c>
      <c r="DP52" t="str">
        <f t="shared" si="37"/>
        <v>N</v>
      </c>
      <c r="DQ52" t="str">
        <f t="shared" si="38"/>
        <v>N</v>
      </c>
      <c r="DR52" t="str">
        <f t="shared" si="39"/>
        <v>N</v>
      </c>
      <c r="DS52" t="str">
        <f t="shared" si="40"/>
        <v>N</v>
      </c>
      <c r="DT52" t="str">
        <f t="shared" si="41"/>
        <v>N</v>
      </c>
      <c r="DU52" t="str">
        <f t="shared" si="42"/>
        <v>N</v>
      </c>
      <c r="DV52" t="str">
        <f t="shared" si="43"/>
        <v>N</v>
      </c>
      <c r="DW52" t="str">
        <f t="shared" si="44"/>
        <v>N</v>
      </c>
      <c r="DX52" t="str">
        <f t="shared" si="45"/>
        <v>N</v>
      </c>
      <c r="DY52" t="str">
        <f t="shared" si="46"/>
        <v>N</v>
      </c>
      <c r="DZ52" t="str">
        <f t="shared" si="47"/>
        <v>N</v>
      </c>
      <c r="EA52" t="str">
        <f t="shared" si="48"/>
        <v>N</v>
      </c>
      <c r="EB52" t="str">
        <f t="shared" si="49"/>
        <v>Y</v>
      </c>
      <c r="EC52" t="str">
        <f t="shared" si="50"/>
        <v>Y</v>
      </c>
      <c r="ED52" t="str">
        <f t="shared" si="51"/>
        <v>N</v>
      </c>
      <c r="EE52" t="str">
        <f t="shared" si="52"/>
        <v>N</v>
      </c>
      <c r="EF52" t="str">
        <f t="shared" si="53"/>
        <v>N</v>
      </c>
      <c r="EG52" t="str">
        <f t="shared" si="54"/>
        <v>N</v>
      </c>
      <c r="EH52" t="str">
        <f t="shared" si="55"/>
        <v>Y</v>
      </c>
      <c r="EI52" t="str">
        <f t="shared" si="56"/>
        <v>N</v>
      </c>
      <c r="EJ52" t="str">
        <f t="shared" si="57"/>
        <v>N</v>
      </c>
    </row>
    <row r="53" spans="1:140" x14ac:dyDescent="0.3">
      <c r="A53">
        <v>52</v>
      </c>
      <c r="B53" s="2" t="s">
        <v>19</v>
      </c>
      <c r="C53" s="2" t="s">
        <v>198</v>
      </c>
      <c r="D53" s="2" t="s">
        <v>55</v>
      </c>
      <c r="E53">
        <v>5000000</v>
      </c>
      <c r="F53">
        <v>5</v>
      </c>
      <c r="G53" s="2" t="s">
        <v>70</v>
      </c>
      <c r="H53">
        <v>0</v>
      </c>
      <c r="I53">
        <v>0</v>
      </c>
      <c r="J53">
        <v>0</v>
      </c>
      <c r="K53">
        <v>0</v>
      </c>
      <c r="L53" t="s">
        <v>70</v>
      </c>
      <c r="M53" t="s">
        <v>403</v>
      </c>
      <c r="N53" t="s">
        <v>403</v>
      </c>
      <c r="O53" t="s">
        <v>403</v>
      </c>
      <c r="P53" t="s">
        <v>403</v>
      </c>
      <c r="Q53" t="s">
        <v>403</v>
      </c>
      <c r="R53" t="s">
        <v>403</v>
      </c>
      <c r="S53" t="s">
        <v>403</v>
      </c>
      <c r="T53">
        <f t="shared" si="0"/>
        <v>0</v>
      </c>
      <c r="U53">
        <f t="shared" si="1"/>
        <v>2</v>
      </c>
      <c r="V53" s="2"/>
      <c r="W53" t="s">
        <v>477</v>
      </c>
      <c r="X53" t="s">
        <v>478</v>
      </c>
      <c r="AK53" t="str">
        <f t="shared" si="2"/>
        <v xml:space="preserve">Kaushal Modi, Sukriti Agarwal, , , ,  </v>
      </c>
      <c r="AL53">
        <f t="shared" si="3"/>
        <v>10</v>
      </c>
      <c r="AM53">
        <f t="shared" si="4"/>
        <v>0</v>
      </c>
      <c r="BH53">
        <f t="shared" si="7"/>
        <v>50</v>
      </c>
      <c r="BI53">
        <f t="shared" si="8"/>
        <v>0</v>
      </c>
      <c r="BL53">
        <f t="shared" si="9"/>
        <v>0</v>
      </c>
      <c r="BM53">
        <f t="shared" si="10"/>
        <v>0</v>
      </c>
      <c r="BN53">
        <f t="shared" si="11"/>
        <v>0</v>
      </c>
      <c r="BO53">
        <f t="shared" si="12"/>
        <v>0</v>
      </c>
      <c r="BP53">
        <f t="shared" si="13"/>
        <v>0</v>
      </c>
      <c r="BQ53">
        <f t="shared" si="14"/>
        <v>0</v>
      </c>
      <c r="BR53">
        <f t="shared" si="15"/>
        <v>0</v>
      </c>
      <c r="BS53">
        <f t="shared" si="16"/>
        <v>0</v>
      </c>
      <c r="BT53">
        <f t="shared" si="17"/>
        <v>0</v>
      </c>
      <c r="BU53">
        <f t="shared" si="18"/>
        <v>0</v>
      </c>
      <c r="BV53">
        <f t="shared" si="19"/>
        <v>0</v>
      </c>
      <c r="BW53">
        <f t="shared" si="20"/>
        <v>0</v>
      </c>
      <c r="BX53">
        <f t="shared" si="21"/>
        <v>0</v>
      </c>
      <c r="BY53">
        <f t="shared" si="22"/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U53">
        <f t="shared" si="23"/>
        <v>0</v>
      </c>
      <c r="CV53">
        <f t="shared" si="24"/>
        <v>0</v>
      </c>
      <c r="CW53">
        <f t="shared" si="25"/>
        <v>0</v>
      </c>
      <c r="CX53">
        <f t="shared" si="26"/>
        <v>0</v>
      </c>
      <c r="CY53">
        <f t="shared" si="27"/>
        <v>0</v>
      </c>
      <c r="CZ53">
        <f t="shared" si="28"/>
        <v>0</v>
      </c>
      <c r="DA53">
        <f t="shared" si="29"/>
        <v>0</v>
      </c>
      <c r="DE53" t="str">
        <f t="shared" si="30"/>
        <v>No Deal</v>
      </c>
      <c r="DF53" t="str">
        <f t="shared" si="31"/>
        <v>No Deal</v>
      </c>
      <c r="DG53" t="str">
        <f t="shared" si="32"/>
        <v>No Deal</v>
      </c>
      <c r="DH53" t="str">
        <f t="shared" si="33"/>
        <v>No Deal</v>
      </c>
      <c r="DI53" t="str">
        <f t="shared" si="34"/>
        <v>No Deal</v>
      </c>
      <c r="DJ53" t="str">
        <f t="shared" si="35"/>
        <v>No Deal</v>
      </c>
      <c r="DK53" t="str">
        <f t="shared" si="36"/>
        <v>No Deal</v>
      </c>
      <c r="DP53" t="str">
        <f t="shared" si="37"/>
        <v>N</v>
      </c>
      <c r="DQ53" t="str">
        <f t="shared" si="38"/>
        <v>N</v>
      </c>
      <c r="DR53" t="str">
        <f t="shared" si="39"/>
        <v>N</v>
      </c>
      <c r="DS53" t="str">
        <f t="shared" si="40"/>
        <v>N</v>
      </c>
      <c r="DT53" t="str">
        <f t="shared" si="41"/>
        <v>N</v>
      </c>
      <c r="DU53" t="str">
        <f t="shared" si="42"/>
        <v>N</v>
      </c>
      <c r="DV53" t="str">
        <f t="shared" si="43"/>
        <v>N</v>
      </c>
      <c r="DW53" t="str">
        <f t="shared" si="44"/>
        <v>N</v>
      </c>
      <c r="DX53" t="str">
        <f t="shared" si="45"/>
        <v>N</v>
      </c>
      <c r="DY53" t="str">
        <f t="shared" si="46"/>
        <v>N</v>
      </c>
      <c r="DZ53" t="str">
        <f t="shared" si="47"/>
        <v>N</v>
      </c>
      <c r="EA53" t="str">
        <f t="shared" si="48"/>
        <v>N</v>
      </c>
      <c r="EB53" t="str">
        <f t="shared" si="49"/>
        <v>N</v>
      </c>
      <c r="EC53" t="str">
        <f t="shared" si="50"/>
        <v>N</v>
      </c>
      <c r="ED53" t="str">
        <f t="shared" si="51"/>
        <v>N</v>
      </c>
      <c r="EE53" t="str">
        <f t="shared" si="52"/>
        <v>N</v>
      </c>
      <c r="EF53" t="str">
        <f t="shared" si="53"/>
        <v>N</v>
      </c>
      <c r="EG53" t="str">
        <f t="shared" si="54"/>
        <v>N</v>
      </c>
      <c r="EH53" t="str">
        <f t="shared" si="55"/>
        <v>N</v>
      </c>
      <c r="EI53" t="str">
        <f t="shared" si="56"/>
        <v>N</v>
      </c>
      <c r="EJ53" t="str">
        <f t="shared" si="57"/>
        <v>N</v>
      </c>
    </row>
    <row r="54" spans="1:140" x14ac:dyDescent="0.3">
      <c r="A54">
        <v>53</v>
      </c>
      <c r="B54" s="2" t="s">
        <v>199</v>
      </c>
      <c r="C54" s="2" t="s">
        <v>200</v>
      </c>
      <c r="D54" s="2" t="s">
        <v>201</v>
      </c>
      <c r="E54">
        <v>8000000</v>
      </c>
      <c r="F54">
        <v>10</v>
      </c>
      <c r="G54" s="2" t="s">
        <v>202</v>
      </c>
      <c r="H54">
        <v>8000000</v>
      </c>
      <c r="I54">
        <v>20</v>
      </c>
      <c r="J54">
        <v>0</v>
      </c>
      <c r="K54">
        <v>0</v>
      </c>
      <c r="L54" t="s">
        <v>395</v>
      </c>
      <c r="M54" t="s">
        <v>403</v>
      </c>
      <c r="N54" t="s">
        <v>403</v>
      </c>
      <c r="O54" t="s">
        <v>403</v>
      </c>
      <c r="P54" t="s">
        <v>403</v>
      </c>
      <c r="Q54" t="s">
        <v>404</v>
      </c>
      <c r="R54" t="s">
        <v>403</v>
      </c>
      <c r="S54" t="s">
        <v>403</v>
      </c>
      <c r="T54">
        <f t="shared" si="0"/>
        <v>1</v>
      </c>
      <c r="U54">
        <f t="shared" si="1"/>
        <v>1</v>
      </c>
      <c r="V54" s="2"/>
      <c r="W54" t="s">
        <v>479</v>
      </c>
      <c r="AK54" t="str">
        <f t="shared" si="2"/>
        <v xml:space="preserve">Ranjeet Deshmukh, , , , ,  </v>
      </c>
      <c r="AL54">
        <f t="shared" si="3"/>
        <v>8</v>
      </c>
      <c r="AM54">
        <f t="shared" si="4"/>
        <v>4</v>
      </c>
      <c r="BH54">
        <f t="shared" si="7"/>
        <v>80</v>
      </c>
      <c r="BI54">
        <f t="shared" si="8"/>
        <v>80</v>
      </c>
      <c r="BL54">
        <f t="shared" si="9"/>
        <v>0</v>
      </c>
      <c r="BM54">
        <f t="shared" si="10"/>
        <v>0</v>
      </c>
      <c r="BN54">
        <f t="shared" si="11"/>
        <v>0</v>
      </c>
      <c r="BO54">
        <f t="shared" si="12"/>
        <v>0</v>
      </c>
      <c r="BP54">
        <f t="shared" si="13"/>
        <v>0</v>
      </c>
      <c r="BQ54">
        <f t="shared" si="14"/>
        <v>0</v>
      </c>
      <c r="BR54">
        <f t="shared" si="15"/>
        <v>0</v>
      </c>
      <c r="BS54">
        <f t="shared" si="16"/>
        <v>0</v>
      </c>
      <c r="BT54">
        <f t="shared" si="17"/>
        <v>0</v>
      </c>
      <c r="BU54">
        <f t="shared" si="18"/>
        <v>0</v>
      </c>
      <c r="BV54">
        <f t="shared" si="19"/>
        <v>8000000</v>
      </c>
      <c r="BW54">
        <f t="shared" si="20"/>
        <v>0</v>
      </c>
      <c r="BX54">
        <f t="shared" si="21"/>
        <v>0</v>
      </c>
      <c r="BY54">
        <f t="shared" si="22"/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8000000</v>
      </c>
      <c r="CN54">
        <v>0</v>
      </c>
      <c r="CO54">
        <v>0</v>
      </c>
      <c r="CP54">
        <v>0</v>
      </c>
      <c r="CU54">
        <f t="shared" si="23"/>
        <v>0</v>
      </c>
      <c r="CV54">
        <f t="shared" si="24"/>
        <v>0</v>
      </c>
      <c r="CW54">
        <f t="shared" si="25"/>
        <v>0</v>
      </c>
      <c r="CX54">
        <f t="shared" si="26"/>
        <v>0</v>
      </c>
      <c r="CY54">
        <f t="shared" si="27"/>
        <v>0</v>
      </c>
      <c r="CZ54">
        <f t="shared" si="28"/>
        <v>20</v>
      </c>
      <c r="DA54">
        <f t="shared" si="29"/>
        <v>0</v>
      </c>
      <c r="DE54" t="str">
        <f t="shared" si="30"/>
        <v>No Deal</v>
      </c>
      <c r="DF54" t="str">
        <f t="shared" si="31"/>
        <v>No Deal</v>
      </c>
      <c r="DG54" t="str">
        <f t="shared" si="32"/>
        <v>No Deal</v>
      </c>
      <c r="DH54" t="str">
        <f t="shared" si="33"/>
        <v>No Deal</v>
      </c>
      <c r="DI54" t="str">
        <f t="shared" si="34"/>
        <v>No Deal</v>
      </c>
      <c r="DJ54">
        <f t="shared" si="35"/>
        <v>0</v>
      </c>
      <c r="DK54" t="str">
        <f t="shared" si="36"/>
        <v>No Deal</v>
      </c>
      <c r="DP54" t="str">
        <f t="shared" si="37"/>
        <v>N</v>
      </c>
      <c r="DQ54" t="str">
        <f t="shared" si="38"/>
        <v>N</v>
      </c>
      <c r="DR54" t="str">
        <f t="shared" si="39"/>
        <v>N</v>
      </c>
      <c r="DS54" t="str">
        <f t="shared" si="40"/>
        <v>N</v>
      </c>
      <c r="DT54" t="str">
        <f t="shared" si="41"/>
        <v>N</v>
      </c>
      <c r="DU54" t="str">
        <f t="shared" si="42"/>
        <v>N</v>
      </c>
      <c r="DV54" t="str">
        <f t="shared" si="43"/>
        <v>N</v>
      </c>
      <c r="DW54" t="str">
        <f t="shared" si="44"/>
        <v>N</v>
      </c>
      <c r="DX54" t="str">
        <f t="shared" si="45"/>
        <v>N</v>
      </c>
      <c r="DY54" t="str">
        <f t="shared" si="46"/>
        <v>N</v>
      </c>
      <c r="DZ54" t="str">
        <f t="shared" si="47"/>
        <v>N</v>
      </c>
      <c r="EA54" t="str">
        <f t="shared" si="48"/>
        <v>N</v>
      </c>
      <c r="EB54" t="str">
        <f t="shared" si="49"/>
        <v>N</v>
      </c>
      <c r="EC54" t="str">
        <f t="shared" si="50"/>
        <v>N</v>
      </c>
      <c r="ED54" t="str">
        <f t="shared" si="51"/>
        <v>N</v>
      </c>
      <c r="EE54" t="str">
        <f t="shared" si="52"/>
        <v>N</v>
      </c>
      <c r="EF54" t="str">
        <f t="shared" si="53"/>
        <v>N</v>
      </c>
      <c r="EG54" t="str">
        <f t="shared" si="54"/>
        <v>N</v>
      </c>
      <c r="EH54" t="str">
        <f t="shared" si="55"/>
        <v>N</v>
      </c>
      <c r="EI54" t="str">
        <f t="shared" si="56"/>
        <v>N</v>
      </c>
      <c r="EJ54" t="str">
        <f t="shared" si="57"/>
        <v>N</v>
      </c>
    </row>
    <row r="55" spans="1:140" x14ac:dyDescent="0.3">
      <c r="A55">
        <v>54</v>
      </c>
      <c r="B55" s="2" t="s">
        <v>203</v>
      </c>
      <c r="C55" s="2" t="s">
        <v>204</v>
      </c>
      <c r="D55" s="2" t="s">
        <v>205</v>
      </c>
      <c r="E55">
        <v>9000000</v>
      </c>
      <c r="F55">
        <v>3</v>
      </c>
      <c r="G55" s="2" t="s">
        <v>70</v>
      </c>
      <c r="H55">
        <v>0</v>
      </c>
      <c r="I55">
        <v>0</v>
      </c>
      <c r="J55">
        <v>0</v>
      </c>
      <c r="K55">
        <v>0</v>
      </c>
      <c r="L55" t="s">
        <v>70</v>
      </c>
      <c r="M55" t="s">
        <v>403</v>
      </c>
      <c r="N55" t="s">
        <v>403</v>
      </c>
      <c r="O55" t="s">
        <v>403</v>
      </c>
      <c r="P55" t="s">
        <v>403</v>
      </c>
      <c r="Q55" t="s">
        <v>403</v>
      </c>
      <c r="R55" t="s">
        <v>403</v>
      </c>
      <c r="S55" t="s">
        <v>403</v>
      </c>
      <c r="T55">
        <f t="shared" si="0"/>
        <v>0</v>
      </c>
      <c r="U55">
        <f t="shared" si="1"/>
        <v>3</v>
      </c>
      <c r="V55" s="2"/>
      <c r="W55" t="s">
        <v>480</v>
      </c>
      <c r="X55" t="s">
        <v>481</v>
      </c>
      <c r="Y55" t="s">
        <v>482</v>
      </c>
      <c r="AK55" t="str">
        <f t="shared" si="2"/>
        <v xml:space="preserve">Vikas Kanoi, Pratibha Kanoi, Visshaal Kanoi, , ,  </v>
      </c>
      <c r="AL55">
        <f t="shared" si="3"/>
        <v>30</v>
      </c>
      <c r="AM55">
        <f t="shared" si="4"/>
        <v>0</v>
      </c>
      <c r="BH55">
        <f t="shared" si="7"/>
        <v>90</v>
      </c>
      <c r="BI55">
        <f t="shared" si="8"/>
        <v>0</v>
      </c>
      <c r="BL55">
        <f t="shared" si="9"/>
        <v>0</v>
      </c>
      <c r="BM55">
        <f t="shared" si="10"/>
        <v>0</v>
      </c>
      <c r="BN55">
        <f t="shared" si="11"/>
        <v>0</v>
      </c>
      <c r="BO55">
        <f t="shared" si="12"/>
        <v>0</v>
      </c>
      <c r="BP55">
        <f t="shared" si="13"/>
        <v>0</v>
      </c>
      <c r="BQ55">
        <f t="shared" si="14"/>
        <v>0</v>
      </c>
      <c r="BR55">
        <f t="shared" si="15"/>
        <v>0</v>
      </c>
      <c r="BS55">
        <f t="shared" si="16"/>
        <v>0</v>
      </c>
      <c r="BT55">
        <f t="shared" si="17"/>
        <v>0</v>
      </c>
      <c r="BU55">
        <f t="shared" si="18"/>
        <v>0</v>
      </c>
      <c r="BV55">
        <f t="shared" si="19"/>
        <v>0</v>
      </c>
      <c r="BW55">
        <f t="shared" si="20"/>
        <v>0</v>
      </c>
      <c r="BX55">
        <f t="shared" si="21"/>
        <v>0</v>
      </c>
      <c r="BY55">
        <f t="shared" si="22"/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U55">
        <f t="shared" si="23"/>
        <v>0</v>
      </c>
      <c r="CV55">
        <f t="shared" si="24"/>
        <v>0</v>
      </c>
      <c r="CW55">
        <f t="shared" si="25"/>
        <v>0</v>
      </c>
      <c r="CX55">
        <f t="shared" si="26"/>
        <v>0</v>
      </c>
      <c r="CY55">
        <f t="shared" si="27"/>
        <v>0</v>
      </c>
      <c r="CZ55">
        <f t="shared" si="28"/>
        <v>0</v>
      </c>
      <c r="DA55">
        <f t="shared" si="29"/>
        <v>0</v>
      </c>
      <c r="DE55" t="str">
        <f t="shared" si="30"/>
        <v>No Deal</v>
      </c>
      <c r="DF55" t="str">
        <f t="shared" si="31"/>
        <v>No Deal</v>
      </c>
      <c r="DG55" t="str">
        <f t="shared" si="32"/>
        <v>No Deal</v>
      </c>
      <c r="DH55" t="str">
        <f t="shared" si="33"/>
        <v>No Deal</v>
      </c>
      <c r="DI55" t="str">
        <f t="shared" si="34"/>
        <v>No Deal</v>
      </c>
      <c r="DJ55" t="str">
        <f t="shared" si="35"/>
        <v>No Deal</v>
      </c>
      <c r="DK55" t="str">
        <f t="shared" si="36"/>
        <v>No Deal</v>
      </c>
      <c r="DP55" t="str">
        <f t="shared" si="37"/>
        <v>N</v>
      </c>
      <c r="DQ55" t="str">
        <f t="shared" si="38"/>
        <v>N</v>
      </c>
      <c r="DR55" t="str">
        <f t="shared" si="39"/>
        <v>N</v>
      </c>
      <c r="DS55" t="str">
        <f t="shared" si="40"/>
        <v>N</v>
      </c>
      <c r="DT55" t="str">
        <f t="shared" si="41"/>
        <v>N</v>
      </c>
      <c r="DU55" t="str">
        <f t="shared" si="42"/>
        <v>N</v>
      </c>
      <c r="DV55" t="str">
        <f t="shared" si="43"/>
        <v>N</v>
      </c>
      <c r="DW55" t="str">
        <f t="shared" si="44"/>
        <v>N</v>
      </c>
      <c r="DX55" t="str">
        <f t="shared" si="45"/>
        <v>N</v>
      </c>
      <c r="DY55" t="str">
        <f t="shared" si="46"/>
        <v>N</v>
      </c>
      <c r="DZ55" t="str">
        <f t="shared" si="47"/>
        <v>N</v>
      </c>
      <c r="EA55" t="str">
        <f t="shared" si="48"/>
        <v>N</v>
      </c>
      <c r="EB55" t="str">
        <f t="shared" si="49"/>
        <v>N</v>
      </c>
      <c r="EC55" t="str">
        <f t="shared" si="50"/>
        <v>N</v>
      </c>
      <c r="ED55" t="str">
        <f t="shared" si="51"/>
        <v>N</v>
      </c>
      <c r="EE55" t="str">
        <f t="shared" si="52"/>
        <v>N</v>
      </c>
      <c r="EF55" t="str">
        <f t="shared" si="53"/>
        <v>N</v>
      </c>
      <c r="EG55" t="str">
        <f t="shared" si="54"/>
        <v>N</v>
      </c>
      <c r="EH55" t="str">
        <f t="shared" si="55"/>
        <v>N</v>
      </c>
      <c r="EI55" t="str">
        <f t="shared" si="56"/>
        <v>N</v>
      </c>
      <c r="EJ55" t="str">
        <f t="shared" si="57"/>
        <v>N</v>
      </c>
    </row>
    <row r="56" spans="1:140" x14ac:dyDescent="0.3">
      <c r="A56">
        <v>55</v>
      </c>
      <c r="B56" s="2" t="s">
        <v>206</v>
      </c>
      <c r="C56" s="2" t="s">
        <v>207</v>
      </c>
      <c r="D56" s="2" t="s">
        <v>175</v>
      </c>
      <c r="E56">
        <v>5000000</v>
      </c>
      <c r="F56">
        <v>4</v>
      </c>
      <c r="G56" s="2" t="s">
        <v>70</v>
      </c>
      <c r="H56">
        <v>0</v>
      </c>
      <c r="I56">
        <v>0</v>
      </c>
      <c r="J56">
        <v>0</v>
      </c>
      <c r="K56">
        <v>0</v>
      </c>
      <c r="L56" t="s">
        <v>70</v>
      </c>
      <c r="M56" t="s">
        <v>403</v>
      </c>
      <c r="N56" t="s">
        <v>403</v>
      </c>
      <c r="O56" t="s">
        <v>403</v>
      </c>
      <c r="P56" t="s">
        <v>403</v>
      </c>
      <c r="Q56" t="s">
        <v>403</v>
      </c>
      <c r="R56" t="s">
        <v>403</v>
      </c>
      <c r="S56" t="s">
        <v>403</v>
      </c>
      <c r="T56">
        <f t="shared" si="0"/>
        <v>0</v>
      </c>
      <c r="U56">
        <f t="shared" si="1"/>
        <v>0</v>
      </c>
      <c r="V56" s="2"/>
      <c r="AK56" t="str">
        <f t="shared" si="2"/>
        <v xml:space="preserve">, , , , ,  </v>
      </c>
      <c r="AL56">
        <f t="shared" si="3"/>
        <v>12.5</v>
      </c>
      <c r="AM56">
        <f t="shared" si="4"/>
        <v>0</v>
      </c>
      <c r="BH56">
        <f t="shared" si="7"/>
        <v>50</v>
      </c>
      <c r="BI56">
        <f t="shared" si="8"/>
        <v>0</v>
      </c>
      <c r="BL56">
        <f t="shared" si="9"/>
        <v>0</v>
      </c>
      <c r="BM56">
        <f t="shared" si="10"/>
        <v>0</v>
      </c>
      <c r="BN56">
        <f t="shared" si="11"/>
        <v>0</v>
      </c>
      <c r="BO56">
        <f t="shared" si="12"/>
        <v>0</v>
      </c>
      <c r="BP56">
        <f t="shared" si="13"/>
        <v>0</v>
      </c>
      <c r="BQ56">
        <f t="shared" si="14"/>
        <v>0</v>
      </c>
      <c r="BR56">
        <f t="shared" si="15"/>
        <v>0</v>
      </c>
      <c r="BS56">
        <f t="shared" si="16"/>
        <v>0</v>
      </c>
      <c r="BT56">
        <f t="shared" si="17"/>
        <v>0</v>
      </c>
      <c r="BU56">
        <f t="shared" si="18"/>
        <v>0</v>
      </c>
      <c r="BV56">
        <f t="shared" si="19"/>
        <v>0</v>
      </c>
      <c r="BW56">
        <f t="shared" si="20"/>
        <v>0</v>
      </c>
      <c r="BX56">
        <f t="shared" si="21"/>
        <v>0</v>
      </c>
      <c r="BY56">
        <f t="shared" si="22"/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U56">
        <f t="shared" si="23"/>
        <v>0</v>
      </c>
      <c r="CV56">
        <f t="shared" si="24"/>
        <v>0</v>
      </c>
      <c r="CW56">
        <f t="shared" si="25"/>
        <v>0</v>
      </c>
      <c r="CX56">
        <f t="shared" si="26"/>
        <v>0</v>
      </c>
      <c r="CY56">
        <f t="shared" si="27"/>
        <v>0</v>
      </c>
      <c r="CZ56">
        <f t="shared" si="28"/>
        <v>0</v>
      </c>
      <c r="DA56">
        <f t="shared" si="29"/>
        <v>0</v>
      </c>
      <c r="DE56" t="str">
        <f t="shared" si="30"/>
        <v>No Deal</v>
      </c>
      <c r="DF56" t="str">
        <f t="shared" si="31"/>
        <v>No Deal</v>
      </c>
      <c r="DG56" t="str">
        <f t="shared" si="32"/>
        <v>No Deal</v>
      </c>
      <c r="DH56" t="str">
        <f t="shared" si="33"/>
        <v>No Deal</v>
      </c>
      <c r="DI56" t="str">
        <f t="shared" si="34"/>
        <v>No Deal</v>
      </c>
      <c r="DJ56" t="str">
        <f t="shared" si="35"/>
        <v>No Deal</v>
      </c>
      <c r="DK56" t="str">
        <f t="shared" si="36"/>
        <v>No Deal</v>
      </c>
      <c r="DP56" t="str">
        <f t="shared" si="37"/>
        <v>N</v>
      </c>
      <c r="DQ56" t="str">
        <f t="shared" si="38"/>
        <v>N</v>
      </c>
      <c r="DR56" t="str">
        <f t="shared" si="39"/>
        <v>N</v>
      </c>
      <c r="DS56" t="str">
        <f t="shared" si="40"/>
        <v>N</v>
      </c>
      <c r="DT56" t="str">
        <f t="shared" si="41"/>
        <v>N</v>
      </c>
      <c r="DU56" t="str">
        <f t="shared" si="42"/>
        <v>N</v>
      </c>
      <c r="DV56" t="str">
        <f t="shared" si="43"/>
        <v>N</v>
      </c>
      <c r="DW56" t="str">
        <f t="shared" si="44"/>
        <v>N</v>
      </c>
      <c r="DX56" t="str">
        <f t="shared" si="45"/>
        <v>N</v>
      </c>
      <c r="DY56" t="str">
        <f t="shared" si="46"/>
        <v>N</v>
      </c>
      <c r="DZ56" t="str">
        <f t="shared" si="47"/>
        <v>N</v>
      </c>
      <c r="EA56" t="str">
        <f t="shared" si="48"/>
        <v>N</v>
      </c>
      <c r="EB56" t="str">
        <f t="shared" si="49"/>
        <v>N</v>
      </c>
      <c r="EC56" t="str">
        <f t="shared" si="50"/>
        <v>N</v>
      </c>
      <c r="ED56" t="str">
        <f t="shared" si="51"/>
        <v>N</v>
      </c>
      <c r="EE56" t="str">
        <f t="shared" si="52"/>
        <v>N</v>
      </c>
      <c r="EF56" t="str">
        <f t="shared" si="53"/>
        <v>N</v>
      </c>
      <c r="EG56" t="str">
        <f t="shared" si="54"/>
        <v>N</v>
      </c>
      <c r="EH56" t="str">
        <f t="shared" si="55"/>
        <v>N</v>
      </c>
      <c r="EI56" t="str">
        <f t="shared" si="56"/>
        <v>N</v>
      </c>
      <c r="EJ56" t="str">
        <f t="shared" si="57"/>
        <v>N</v>
      </c>
    </row>
    <row r="57" spans="1:140" x14ac:dyDescent="0.3">
      <c r="A57">
        <v>56</v>
      </c>
      <c r="B57" s="2" t="s">
        <v>208</v>
      </c>
      <c r="C57" s="2" t="s">
        <v>209</v>
      </c>
      <c r="D57" s="2" t="s">
        <v>91</v>
      </c>
      <c r="E57">
        <v>10000000</v>
      </c>
      <c r="F57">
        <v>1</v>
      </c>
      <c r="G57" s="2" t="s">
        <v>210</v>
      </c>
      <c r="H57">
        <v>100000</v>
      </c>
      <c r="I57">
        <v>1</v>
      </c>
      <c r="J57">
        <v>9900000</v>
      </c>
      <c r="K57">
        <v>12</v>
      </c>
      <c r="L57" t="s">
        <v>395</v>
      </c>
      <c r="M57" t="s">
        <v>403</v>
      </c>
      <c r="N57" t="s">
        <v>404</v>
      </c>
      <c r="O57" t="s">
        <v>403</v>
      </c>
      <c r="P57" t="s">
        <v>403</v>
      </c>
      <c r="Q57" t="s">
        <v>403</v>
      </c>
      <c r="R57" t="s">
        <v>403</v>
      </c>
      <c r="S57" t="s">
        <v>403</v>
      </c>
      <c r="T57">
        <f t="shared" si="0"/>
        <v>1</v>
      </c>
      <c r="U57">
        <f t="shared" si="1"/>
        <v>2</v>
      </c>
      <c r="V57" s="2"/>
      <c r="W57" t="s">
        <v>483</v>
      </c>
      <c r="X57" t="s">
        <v>484</v>
      </c>
      <c r="AK57" t="str">
        <f t="shared" si="2"/>
        <v xml:space="preserve">Kanav Manchanda, Kshitij Bajaj, , , ,  </v>
      </c>
      <c r="AL57">
        <f t="shared" si="3"/>
        <v>100</v>
      </c>
      <c r="AM57">
        <f t="shared" si="4"/>
        <v>1</v>
      </c>
      <c r="BH57">
        <f t="shared" si="7"/>
        <v>100</v>
      </c>
      <c r="BI57">
        <f t="shared" si="8"/>
        <v>1</v>
      </c>
      <c r="BL57">
        <f t="shared" si="9"/>
        <v>0</v>
      </c>
      <c r="BM57">
        <f t="shared" si="10"/>
        <v>0</v>
      </c>
      <c r="BN57">
        <f t="shared" si="11"/>
        <v>0</v>
      </c>
      <c r="BO57">
        <f t="shared" si="12"/>
        <v>0</v>
      </c>
      <c r="BP57">
        <f t="shared" si="13"/>
        <v>100000</v>
      </c>
      <c r="BQ57">
        <f t="shared" si="14"/>
        <v>9900000</v>
      </c>
      <c r="BR57">
        <f t="shared" si="15"/>
        <v>0</v>
      </c>
      <c r="BS57">
        <f t="shared" si="16"/>
        <v>0</v>
      </c>
      <c r="BT57">
        <f t="shared" si="17"/>
        <v>0</v>
      </c>
      <c r="BU57">
        <f t="shared" si="18"/>
        <v>0</v>
      </c>
      <c r="BV57">
        <f t="shared" si="19"/>
        <v>0</v>
      </c>
      <c r="BW57">
        <f t="shared" si="20"/>
        <v>0</v>
      </c>
      <c r="BX57">
        <f t="shared" si="21"/>
        <v>0</v>
      </c>
      <c r="BY57">
        <f t="shared" si="22"/>
        <v>0</v>
      </c>
      <c r="CC57">
        <v>0</v>
      </c>
      <c r="CD57">
        <v>0</v>
      </c>
      <c r="CE57">
        <v>0</v>
      </c>
      <c r="CF57">
        <v>0</v>
      </c>
      <c r="CG57">
        <v>100000</v>
      </c>
      <c r="CH57">
        <v>9900000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U57">
        <f t="shared" si="23"/>
        <v>0</v>
      </c>
      <c r="CV57">
        <f t="shared" si="24"/>
        <v>0</v>
      </c>
      <c r="CW57">
        <f t="shared" si="25"/>
        <v>1</v>
      </c>
      <c r="CX57">
        <f t="shared" si="26"/>
        <v>0</v>
      </c>
      <c r="CY57">
        <f t="shared" si="27"/>
        <v>0</v>
      </c>
      <c r="CZ57">
        <f t="shared" si="28"/>
        <v>0</v>
      </c>
      <c r="DA57">
        <f t="shared" si="29"/>
        <v>0</v>
      </c>
      <c r="DE57" t="str">
        <f t="shared" si="30"/>
        <v>No Deal</v>
      </c>
      <c r="DF57" t="str">
        <f t="shared" si="31"/>
        <v>No Deal</v>
      </c>
      <c r="DG57">
        <f t="shared" si="32"/>
        <v>0</v>
      </c>
      <c r="DH57" t="str">
        <f t="shared" si="33"/>
        <v>No Deal</v>
      </c>
      <c r="DI57" t="str">
        <f t="shared" si="34"/>
        <v>No Deal</v>
      </c>
      <c r="DJ57" t="str">
        <f t="shared" si="35"/>
        <v>No Deal</v>
      </c>
      <c r="DK57" t="str">
        <f t="shared" si="36"/>
        <v>No Deal</v>
      </c>
      <c r="DP57" t="str">
        <f t="shared" si="37"/>
        <v>N</v>
      </c>
      <c r="DQ57" t="str">
        <f t="shared" si="38"/>
        <v>N</v>
      </c>
      <c r="DR57" t="str">
        <f t="shared" si="39"/>
        <v>N</v>
      </c>
      <c r="DS57" t="str">
        <f t="shared" si="40"/>
        <v>N</v>
      </c>
      <c r="DT57" t="str">
        <f t="shared" si="41"/>
        <v>N</v>
      </c>
      <c r="DU57" t="str">
        <f t="shared" si="42"/>
        <v>N</v>
      </c>
      <c r="DV57" t="str">
        <f t="shared" si="43"/>
        <v>N</v>
      </c>
      <c r="DW57" t="str">
        <f t="shared" si="44"/>
        <v>N</v>
      </c>
      <c r="DX57" t="str">
        <f t="shared" si="45"/>
        <v>N</v>
      </c>
      <c r="DY57" t="str">
        <f t="shared" si="46"/>
        <v>N</v>
      </c>
      <c r="DZ57" t="str">
        <f t="shared" si="47"/>
        <v>N</v>
      </c>
      <c r="EA57" t="str">
        <f t="shared" si="48"/>
        <v>N</v>
      </c>
      <c r="EB57" t="str">
        <f t="shared" si="49"/>
        <v>N</v>
      </c>
      <c r="EC57" t="str">
        <f t="shared" si="50"/>
        <v>N</v>
      </c>
      <c r="ED57" t="str">
        <f t="shared" si="51"/>
        <v>N</v>
      </c>
      <c r="EE57" t="str">
        <f t="shared" si="52"/>
        <v>N</v>
      </c>
      <c r="EF57" t="str">
        <f t="shared" si="53"/>
        <v>N</v>
      </c>
      <c r="EG57" t="str">
        <f t="shared" si="54"/>
        <v>N</v>
      </c>
      <c r="EH57" t="str">
        <f t="shared" si="55"/>
        <v>N</v>
      </c>
      <c r="EI57" t="str">
        <f t="shared" si="56"/>
        <v>N</v>
      </c>
      <c r="EJ57" t="str">
        <f t="shared" si="57"/>
        <v>N</v>
      </c>
    </row>
    <row r="58" spans="1:140" x14ac:dyDescent="0.3">
      <c r="A58">
        <v>57</v>
      </c>
      <c r="B58" s="2" t="s">
        <v>211</v>
      </c>
      <c r="C58" s="2" t="s">
        <v>212</v>
      </c>
      <c r="D58" s="2" t="s">
        <v>79</v>
      </c>
      <c r="E58">
        <v>5000000</v>
      </c>
      <c r="F58">
        <v>2</v>
      </c>
      <c r="G58" s="2" t="s">
        <v>70</v>
      </c>
      <c r="H58">
        <v>0</v>
      </c>
      <c r="I58">
        <v>0</v>
      </c>
      <c r="J58">
        <v>0</v>
      </c>
      <c r="K58">
        <v>0</v>
      </c>
      <c r="L58" t="s">
        <v>70</v>
      </c>
      <c r="M58" t="s">
        <v>403</v>
      </c>
      <c r="N58" t="s">
        <v>403</v>
      </c>
      <c r="O58" t="s">
        <v>403</v>
      </c>
      <c r="P58" t="s">
        <v>403</v>
      </c>
      <c r="Q58" t="s">
        <v>403</v>
      </c>
      <c r="R58" t="s">
        <v>403</v>
      </c>
      <c r="S58" t="s">
        <v>403</v>
      </c>
      <c r="T58">
        <f t="shared" si="0"/>
        <v>0</v>
      </c>
      <c r="U58">
        <f t="shared" si="1"/>
        <v>1</v>
      </c>
      <c r="V58" s="2"/>
      <c r="W58" t="s">
        <v>485</v>
      </c>
      <c r="AK58" t="str">
        <f t="shared" si="2"/>
        <v xml:space="preserve">Shruti Reddy, , , , ,  </v>
      </c>
      <c r="AL58">
        <f t="shared" si="3"/>
        <v>25</v>
      </c>
      <c r="AM58">
        <f t="shared" si="4"/>
        <v>0</v>
      </c>
      <c r="BH58">
        <f t="shared" si="7"/>
        <v>50</v>
      </c>
      <c r="BI58">
        <f t="shared" si="8"/>
        <v>0</v>
      </c>
      <c r="BL58">
        <f t="shared" si="9"/>
        <v>0</v>
      </c>
      <c r="BM58">
        <f t="shared" si="10"/>
        <v>0</v>
      </c>
      <c r="BN58">
        <f t="shared" si="11"/>
        <v>0</v>
      </c>
      <c r="BO58">
        <f t="shared" si="12"/>
        <v>0</v>
      </c>
      <c r="BP58">
        <f t="shared" si="13"/>
        <v>0</v>
      </c>
      <c r="BQ58">
        <f t="shared" si="14"/>
        <v>0</v>
      </c>
      <c r="BR58">
        <f t="shared" si="15"/>
        <v>0</v>
      </c>
      <c r="BS58">
        <f t="shared" si="16"/>
        <v>0</v>
      </c>
      <c r="BT58">
        <f t="shared" si="17"/>
        <v>0</v>
      </c>
      <c r="BU58">
        <f t="shared" si="18"/>
        <v>0</v>
      </c>
      <c r="BV58">
        <f t="shared" si="19"/>
        <v>0</v>
      </c>
      <c r="BW58">
        <f t="shared" si="20"/>
        <v>0</v>
      </c>
      <c r="BX58">
        <f t="shared" si="21"/>
        <v>0</v>
      </c>
      <c r="BY58">
        <f t="shared" si="22"/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U58">
        <f t="shared" si="23"/>
        <v>0</v>
      </c>
      <c r="CV58">
        <f t="shared" si="24"/>
        <v>0</v>
      </c>
      <c r="CW58">
        <f t="shared" si="25"/>
        <v>0</v>
      </c>
      <c r="CX58">
        <f t="shared" si="26"/>
        <v>0</v>
      </c>
      <c r="CY58">
        <f t="shared" si="27"/>
        <v>0</v>
      </c>
      <c r="CZ58">
        <f t="shared" si="28"/>
        <v>0</v>
      </c>
      <c r="DA58">
        <f t="shared" si="29"/>
        <v>0</v>
      </c>
      <c r="DE58" t="str">
        <f t="shared" si="30"/>
        <v>No Deal</v>
      </c>
      <c r="DF58" t="str">
        <f t="shared" si="31"/>
        <v>No Deal</v>
      </c>
      <c r="DG58" t="str">
        <f t="shared" si="32"/>
        <v>No Deal</v>
      </c>
      <c r="DH58" t="str">
        <f t="shared" si="33"/>
        <v>No Deal</v>
      </c>
      <c r="DI58" t="str">
        <f t="shared" si="34"/>
        <v>No Deal</v>
      </c>
      <c r="DJ58" t="str">
        <f t="shared" si="35"/>
        <v>No Deal</v>
      </c>
      <c r="DK58" t="str">
        <f t="shared" si="36"/>
        <v>No Deal</v>
      </c>
      <c r="DP58" t="str">
        <f t="shared" si="37"/>
        <v>N</v>
      </c>
      <c r="DQ58" t="str">
        <f t="shared" si="38"/>
        <v>N</v>
      </c>
      <c r="DR58" t="str">
        <f t="shared" si="39"/>
        <v>N</v>
      </c>
      <c r="DS58" t="str">
        <f t="shared" si="40"/>
        <v>N</v>
      </c>
      <c r="DT58" t="str">
        <f t="shared" si="41"/>
        <v>N</v>
      </c>
      <c r="DU58" t="str">
        <f t="shared" si="42"/>
        <v>N</v>
      </c>
      <c r="DV58" t="str">
        <f t="shared" si="43"/>
        <v>N</v>
      </c>
      <c r="DW58" t="str">
        <f t="shared" si="44"/>
        <v>N</v>
      </c>
      <c r="DX58" t="str">
        <f t="shared" si="45"/>
        <v>N</v>
      </c>
      <c r="DY58" t="str">
        <f t="shared" si="46"/>
        <v>N</v>
      </c>
      <c r="DZ58" t="str">
        <f t="shared" si="47"/>
        <v>N</v>
      </c>
      <c r="EA58" t="str">
        <f t="shared" si="48"/>
        <v>N</v>
      </c>
      <c r="EB58" t="str">
        <f t="shared" si="49"/>
        <v>N</v>
      </c>
      <c r="EC58" t="str">
        <f t="shared" si="50"/>
        <v>N</v>
      </c>
      <c r="ED58" t="str">
        <f t="shared" si="51"/>
        <v>N</v>
      </c>
      <c r="EE58" t="str">
        <f t="shared" si="52"/>
        <v>N</v>
      </c>
      <c r="EF58" t="str">
        <f t="shared" si="53"/>
        <v>N</v>
      </c>
      <c r="EG58" t="str">
        <f t="shared" si="54"/>
        <v>N</v>
      </c>
      <c r="EH58" t="str">
        <f t="shared" si="55"/>
        <v>N</v>
      </c>
      <c r="EI58" t="str">
        <f t="shared" si="56"/>
        <v>N</v>
      </c>
      <c r="EJ58" t="str">
        <f t="shared" si="57"/>
        <v>N</v>
      </c>
    </row>
    <row r="59" spans="1:140" x14ac:dyDescent="0.3">
      <c r="A59">
        <v>58</v>
      </c>
      <c r="B59" s="2" t="s">
        <v>20</v>
      </c>
      <c r="C59" s="2" t="s">
        <v>213</v>
      </c>
      <c r="D59" s="2" t="s">
        <v>214</v>
      </c>
      <c r="E59">
        <v>1500000</v>
      </c>
      <c r="F59">
        <v>5</v>
      </c>
      <c r="G59" s="2" t="s">
        <v>70</v>
      </c>
      <c r="H59">
        <v>0</v>
      </c>
      <c r="I59">
        <v>0</v>
      </c>
      <c r="J59">
        <v>0</v>
      </c>
      <c r="K59">
        <v>0</v>
      </c>
      <c r="L59" t="s">
        <v>70</v>
      </c>
      <c r="M59" t="s">
        <v>403</v>
      </c>
      <c r="N59" t="s">
        <v>403</v>
      </c>
      <c r="O59" t="s">
        <v>403</v>
      </c>
      <c r="P59" t="s">
        <v>403</v>
      </c>
      <c r="Q59" t="s">
        <v>403</v>
      </c>
      <c r="R59" t="s">
        <v>403</v>
      </c>
      <c r="S59" t="s">
        <v>403</v>
      </c>
      <c r="T59">
        <f t="shared" si="0"/>
        <v>0</v>
      </c>
      <c r="U59">
        <f t="shared" si="1"/>
        <v>2</v>
      </c>
      <c r="V59" s="2"/>
      <c r="W59" t="s">
        <v>486</v>
      </c>
      <c r="X59" t="s">
        <v>487</v>
      </c>
      <c r="AK59" t="str">
        <f t="shared" si="2"/>
        <v xml:space="preserve">Pankaj Khabiya, Bharat Ranka, , , ,  </v>
      </c>
      <c r="AL59">
        <f t="shared" si="3"/>
        <v>3</v>
      </c>
      <c r="AM59">
        <f t="shared" si="4"/>
        <v>0</v>
      </c>
      <c r="BH59">
        <f t="shared" si="7"/>
        <v>15</v>
      </c>
      <c r="BI59">
        <f t="shared" si="8"/>
        <v>0</v>
      </c>
      <c r="BL59">
        <f t="shared" si="9"/>
        <v>0</v>
      </c>
      <c r="BM59">
        <f t="shared" si="10"/>
        <v>0</v>
      </c>
      <c r="BN59">
        <f t="shared" si="11"/>
        <v>0</v>
      </c>
      <c r="BO59">
        <f t="shared" si="12"/>
        <v>0</v>
      </c>
      <c r="BP59">
        <f t="shared" si="13"/>
        <v>0</v>
      </c>
      <c r="BQ59">
        <f t="shared" si="14"/>
        <v>0</v>
      </c>
      <c r="BR59">
        <f t="shared" si="15"/>
        <v>0</v>
      </c>
      <c r="BS59">
        <f t="shared" si="16"/>
        <v>0</v>
      </c>
      <c r="BT59">
        <f t="shared" si="17"/>
        <v>0</v>
      </c>
      <c r="BU59">
        <f t="shared" si="18"/>
        <v>0</v>
      </c>
      <c r="BV59">
        <f t="shared" si="19"/>
        <v>0</v>
      </c>
      <c r="BW59">
        <f t="shared" si="20"/>
        <v>0</v>
      </c>
      <c r="BX59">
        <f t="shared" si="21"/>
        <v>0</v>
      </c>
      <c r="BY59">
        <f t="shared" si="22"/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U59">
        <f t="shared" si="23"/>
        <v>0</v>
      </c>
      <c r="CV59">
        <f t="shared" si="24"/>
        <v>0</v>
      </c>
      <c r="CW59">
        <f t="shared" si="25"/>
        <v>0</v>
      </c>
      <c r="CX59">
        <f t="shared" si="26"/>
        <v>0</v>
      </c>
      <c r="CY59">
        <f t="shared" si="27"/>
        <v>0</v>
      </c>
      <c r="CZ59">
        <f t="shared" si="28"/>
        <v>0</v>
      </c>
      <c r="DA59">
        <f t="shared" si="29"/>
        <v>0</v>
      </c>
      <c r="DE59" t="str">
        <f t="shared" si="30"/>
        <v>No Deal</v>
      </c>
      <c r="DF59" t="str">
        <f t="shared" si="31"/>
        <v>No Deal</v>
      </c>
      <c r="DG59" t="str">
        <f t="shared" si="32"/>
        <v>No Deal</v>
      </c>
      <c r="DH59" t="str">
        <f t="shared" si="33"/>
        <v>No Deal</v>
      </c>
      <c r="DI59" t="str">
        <f t="shared" si="34"/>
        <v>No Deal</v>
      </c>
      <c r="DJ59" t="str">
        <f t="shared" si="35"/>
        <v>No Deal</v>
      </c>
      <c r="DK59" t="str">
        <f t="shared" si="36"/>
        <v>No Deal</v>
      </c>
      <c r="DP59" t="str">
        <f t="shared" si="37"/>
        <v>N</v>
      </c>
      <c r="DQ59" t="str">
        <f t="shared" si="38"/>
        <v>N</v>
      </c>
      <c r="DR59" t="str">
        <f t="shared" si="39"/>
        <v>N</v>
      </c>
      <c r="DS59" t="str">
        <f t="shared" si="40"/>
        <v>N</v>
      </c>
      <c r="DT59" t="str">
        <f t="shared" si="41"/>
        <v>N</v>
      </c>
      <c r="DU59" t="str">
        <f t="shared" si="42"/>
        <v>N</v>
      </c>
      <c r="DV59" t="str">
        <f t="shared" si="43"/>
        <v>N</v>
      </c>
      <c r="DW59" t="str">
        <f t="shared" si="44"/>
        <v>N</v>
      </c>
      <c r="DX59" t="str">
        <f t="shared" si="45"/>
        <v>N</v>
      </c>
      <c r="DY59" t="str">
        <f t="shared" si="46"/>
        <v>N</v>
      </c>
      <c r="DZ59" t="str">
        <f t="shared" si="47"/>
        <v>N</v>
      </c>
      <c r="EA59" t="str">
        <f t="shared" si="48"/>
        <v>N</v>
      </c>
      <c r="EB59" t="str">
        <f t="shared" si="49"/>
        <v>N</v>
      </c>
      <c r="EC59" t="str">
        <f t="shared" si="50"/>
        <v>N</v>
      </c>
      <c r="ED59" t="str">
        <f t="shared" si="51"/>
        <v>N</v>
      </c>
      <c r="EE59" t="str">
        <f t="shared" si="52"/>
        <v>N</v>
      </c>
      <c r="EF59" t="str">
        <f t="shared" si="53"/>
        <v>N</v>
      </c>
      <c r="EG59" t="str">
        <f t="shared" si="54"/>
        <v>N</v>
      </c>
      <c r="EH59" t="str">
        <f t="shared" si="55"/>
        <v>N</v>
      </c>
      <c r="EI59" t="str">
        <f t="shared" si="56"/>
        <v>N</v>
      </c>
      <c r="EJ59" t="str">
        <f t="shared" si="57"/>
        <v>N</v>
      </c>
    </row>
    <row r="60" spans="1:140" x14ac:dyDescent="0.3">
      <c r="A60">
        <v>59</v>
      </c>
      <c r="B60" s="2" t="s">
        <v>215</v>
      </c>
      <c r="C60" s="2" t="s">
        <v>216</v>
      </c>
      <c r="D60" s="2" t="s">
        <v>55</v>
      </c>
      <c r="E60">
        <v>5000000</v>
      </c>
      <c r="F60">
        <v>5</v>
      </c>
      <c r="G60" s="2" t="s">
        <v>217</v>
      </c>
      <c r="H60">
        <v>6000000</v>
      </c>
      <c r="I60">
        <v>10</v>
      </c>
      <c r="J60">
        <v>0</v>
      </c>
      <c r="K60">
        <v>0</v>
      </c>
      <c r="L60" t="s">
        <v>395</v>
      </c>
      <c r="M60" t="s">
        <v>403</v>
      </c>
      <c r="N60" t="s">
        <v>404</v>
      </c>
      <c r="O60" t="s">
        <v>404</v>
      </c>
      <c r="P60" t="s">
        <v>404</v>
      </c>
      <c r="Q60" t="s">
        <v>404</v>
      </c>
      <c r="R60" t="s">
        <v>403</v>
      </c>
      <c r="S60" t="s">
        <v>403</v>
      </c>
      <c r="T60">
        <f t="shared" si="0"/>
        <v>4</v>
      </c>
      <c r="U60">
        <f t="shared" si="1"/>
        <v>2</v>
      </c>
      <c r="V60" s="2"/>
      <c r="W60" t="s">
        <v>488</v>
      </c>
      <c r="X60" t="s">
        <v>489</v>
      </c>
      <c r="AK60" t="str">
        <f t="shared" si="2"/>
        <v xml:space="preserve">Romeo P Jerard, Sreeshankar S Nair, , , ,  </v>
      </c>
      <c r="AL60">
        <f t="shared" si="3"/>
        <v>10</v>
      </c>
      <c r="AM60">
        <f t="shared" si="4"/>
        <v>6</v>
      </c>
      <c r="BH60">
        <f t="shared" si="7"/>
        <v>50</v>
      </c>
      <c r="BI60">
        <f t="shared" si="8"/>
        <v>60</v>
      </c>
      <c r="BL60">
        <f t="shared" si="9"/>
        <v>1500000</v>
      </c>
      <c r="BM60">
        <f t="shared" si="10"/>
        <v>0</v>
      </c>
      <c r="BN60">
        <f t="shared" si="11"/>
        <v>0</v>
      </c>
      <c r="BO60">
        <f t="shared" si="12"/>
        <v>0</v>
      </c>
      <c r="BP60">
        <f t="shared" si="13"/>
        <v>1500000</v>
      </c>
      <c r="BQ60">
        <f t="shared" si="14"/>
        <v>0</v>
      </c>
      <c r="BR60">
        <f t="shared" si="15"/>
        <v>0</v>
      </c>
      <c r="BS60">
        <f t="shared" si="16"/>
        <v>0</v>
      </c>
      <c r="BT60">
        <f t="shared" si="17"/>
        <v>1500000</v>
      </c>
      <c r="BU60">
        <f t="shared" si="18"/>
        <v>0</v>
      </c>
      <c r="BV60">
        <f t="shared" si="19"/>
        <v>1500000</v>
      </c>
      <c r="BW60">
        <f t="shared" si="20"/>
        <v>0</v>
      </c>
      <c r="BX60">
        <f t="shared" si="21"/>
        <v>0</v>
      </c>
      <c r="BY60">
        <f t="shared" si="22"/>
        <v>0</v>
      </c>
      <c r="CC60">
        <v>1500000</v>
      </c>
      <c r="CD60">
        <v>0</v>
      </c>
      <c r="CE60">
        <v>0</v>
      </c>
      <c r="CF60">
        <v>0</v>
      </c>
      <c r="CG60">
        <v>1500000</v>
      </c>
      <c r="CH60">
        <v>0</v>
      </c>
      <c r="CI60">
        <v>0</v>
      </c>
      <c r="CJ60">
        <v>0</v>
      </c>
      <c r="CK60">
        <v>1500000</v>
      </c>
      <c r="CL60">
        <v>0</v>
      </c>
      <c r="CM60">
        <v>1500000</v>
      </c>
      <c r="CN60">
        <v>0</v>
      </c>
      <c r="CO60">
        <v>0</v>
      </c>
      <c r="CP60">
        <v>0</v>
      </c>
      <c r="CU60">
        <f t="shared" si="23"/>
        <v>2.5</v>
      </c>
      <c r="CV60">
        <f t="shared" si="24"/>
        <v>0</v>
      </c>
      <c r="CW60">
        <f t="shared" si="25"/>
        <v>2.5</v>
      </c>
      <c r="CX60">
        <f t="shared" si="26"/>
        <v>0</v>
      </c>
      <c r="CY60">
        <f t="shared" si="27"/>
        <v>2.5</v>
      </c>
      <c r="CZ60">
        <f t="shared" si="28"/>
        <v>2.5</v>
      </c>
      <c r="DA60">
        <f t="shared" si="29"/>
        <v>0</v>
      </c>
      <c r="DE60">
        <f t="shared" si="30"/>
        <v>3</v>
      </c>
      <c r="DF60" t="str">
        <f t="shared" si="31"/>
        <v>No Deal</v>
      </c>
      <c r="DG60">
        <f t="shared" si="32"/>
        <v>3</v>
      </c>
      <c r="DH60" t="str">
        <f t="shared" si="33"/>
        <v>No Deal</v>
      </c>
      <c r="DI60">
        <f t="shared" si="34"/>
        <v>3</v>
      </c>
      <c r="DJ60">
        <f t="shared" si="35"/>
        <v>3</v>
      </c>
      <c r="DK60" t="str">
        <f t="shared" si="36"/>
        <v>No Deal</v>
      </c>
      <c r="DP60" t="str">
        <f t="shared" si="37"/>
        <v>N</v>
      </c>
      <c r="DQ60" t="str">
        <f t="shared" si="38"/>
        <v>Y</v>
      </c>
      <c r="DR60" t="str">
        <f t="shared" si="39"/>
        <v>N</v>
      </c>
      <c r="DS60" t="str">
        <f t="shared" si="40"/>
        <v>Y</v>
      </c>
      <c r="DT60" t="str">
        <f t="shared" si="41"/>
        <v>Y</v>
      </c>
      <c r="DU60" t="str">
        <f t="shared" si="42"/>
        <v>N</v>
      </c>
      <c r="DV60" t="str">
        <f t="shared" si="43"/>
        <v>N</v>
      </c>
      <c r="DW60" t="str">
        <f t="shared" si="44"/>
        <v>N</v>
      </c>
      <c r="DX60" t="str">
        <f t="shared" si="45"/>
        <v>N</v>
      </c>
      <c r="DY60" t="str">
        <f t="shared" si="46"/>
        <v>N</v>
      </c>
      <c r="DZ60" t="str">
        <f t="shared" si="47"/>
        <v>N</v>
      </c>
      <c r="EA60" t="str">
        <f t="shared" si="48"/>
        <v>N</v>
      </c>
      <c r="EB60" t="str">
        <f t="shared" si="49"/>
        <v>Y</v>
      </c>
      <c r="EC60" t="str">
        <f t="shared" si="50"/>
        <v>Y</v>
      </c>
      <c r="ED60" t="str">
        <f t="shared" si="51"/>
        <v>N</v>
      </c>
      <c r="EE60" t="str">
        <f t="shared" si="52"/>
        <v>N</v>
      </c>
      <c r="EF60" t="str">
        <f t="shared" si="53"/>
        <v>N</v>
      </c>
      <c r="EG60" t="str">
        <f t="shared" si="54"/>
        <v>N</v>
      </c>
      <c r="EH60" t="str">
        <f t="shared" si="55"/>
        <v>Y</v>
      </c>
      <c r="EI60" t="str">
        <f t="shared" si="56"/>
        <v>N</v>
      </c>
      <c r="EJ60" t="str">
        <f t="shared" si="57"/>
        <v>N</v>
      </c>
    </row>
    <row r="61" spans="1:140" x14ac:dyDescent="0.3">
      <c r="A61">
        <v>60</v>
      </c>
      <c r="B61" s="2" t="s">
        <v>218</v>
      </c>
      <c r="C61" s="2" t="s">
        <v>219</v>
      </c>
      <c r="D61" s="2" t="s">
        <v>220</v>
      </c>
      <c r="E61">
        <v>15000000</v>
      </c>
      <c r="F61">
        <v>1.25</v>
      </c>
      <c r="G61" s="2" t="s">
        <v>70</v>
      </c>
      <c r="H61">
        <v>0</v>
      </c>
      <c r="I61">
        <v>0</v>
      </c>
      <c r="J61">
        <v>0</v>
      </c>
      <c r="K61">
        <v>0</v>
      </c>
      <c r="L61" t="s">
        <v>70</v>
      </c>
      <c r="M61" t="s">
        <v>403</v>
      </c>
      <c r="N61" t="s">
        <v>403</v>
      </c>
      <c r="O61" t="s">
        <v>403</v>
      </c>
      <c r="P61" t="s">
        <v>403</v>
      </c>
      <c r="Q61" t="s">
        <v>403</v>
      </c>
      <c r="R61" t="s">
        <v>403</v>
      </c>
      <c r="S61" t="s">
        <v>403</v>
      </c>
      <c r="T61">
        <f t="shared" si="0"/>
        <v>0</v>
      </c>
      <c r="U61">
        <f t="shared" si="1"/>
        <v>1</v>
      </c>
      <c r="V61" s="2"/>
      <c r="W61" t="s">
        <v>490</v>
      </c>
      <c r="AK61" t="str">
        <f t="shared" si="2"/>
        <v xml:space="preserve">Sahil Pruthi, , , , ,  </v>
      </c>
      <c r="AL61">
        <f t="shared" si="3"/>
        <v>120</v>
      </c>
      <c r="AM61">
        <f t="shared" si="4"/>
        <v>0</v>
      </c>
      <c r="BH61">
        <f t="shared" si="7"/>
        <v>150</v>
      </c>
      <c r="BI61">
        <f t="shared" si="8"/>
        <v>0</v>
      </c>
      <c r="BL61">
        <f t="shared" si="9"/>
        <v>0</v>
      </c>
      <c r="BM61">
        <f t="shared" si="10"/>
        <v>0</v>
      </c>
      <c r="BN61">
        <f t="shared" si="11"/>
        <v>0</v>
      </c>
      <c r="BO61">
        <f t="shared" si="12"/>
        <v>0</v>
      </c>
      <c r="BP61">
        <f t="shared" si="13"/>
        <v>0</v>
      </c>
      <c r="BQ61">
        <f t="shared" si="14"/>
        <v>0</v>
      </c>
      <c r="BR61">
        <f t="shared" si="15"/>
        <v>0</v>
      </c>
      <c r="BS61">
        <f t="shared" si="16"/>
        <v>0</v>
      </c>
      <c r="BT61">
        <f t="shared" si="17"/>
        <v>0</v>
      </c>
      <c r="BU61">
        <f t="shared" si="18"/>
        <v>0</v>
      </c>
      <c r="BV61">
        <f t="shared" si="19"/>
        <v>0</v>
      </c>
      <c r="BW61">
        <f t="shared" si="20"/>
        <v>0</v>
      </c>
      <c r="BX61">
        <f t="shared" si="21"/>
        <v>0</v>
      </c>
      <c r="BY61">
        <f t="shared" si="22"/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U61">
        <f t="shared" si="23"/>
        <v>0</v>
      </c>
      <c r="CV61">
        <f t="shared" si="24"/>
        <v>0</v>
      </c>
      <c r="CW61">
        <f t="shared" si="25"/>
        <v>0</v>
      </c>
      <c r="CX61">
        <f t="shared" si="26"/>
        <v>0</v>
      </c>
      <c r="CY61">
        <f t="shared" si="27"/>
        <v>0</v>
      </c>
      <c r="CZ61">
        <f t="shared" si="28"/>
        <v>0</v>
      </c>
      <c r="DA61">
        <f t="shared" si="29"/>
        <v>0</v>
      </c>
      <c r="DE61" t="str">
        <f t="shared" si="30"/>
        <v>No Deal</v>
      </c>
      <c r="DF61" t="str">
        <f t="shared" si="31"/>
        <v>No Deal</v>
      </c>
      <c r="DG61" t="str">
        <f t="shared" si="32"/>
        <v>No Deal</v>
      </c>
      <c r="DH61" t="str">
        <f t="shared" si="33"/>
        <v>No Deal</v>
      </c>
      <c r="DI61" t="str">
        <f t="shared" si="34"/>
        <v>No Deal</v>
      </c>
      <c r="DJ61" t="str">
        <f t="shared" si="35"/>
        <v>No Deal</v>
      </c>
      <c r="DK61" t="str">
        <f t="shared" si="36"/>
        <v>No Deal</v>
      </c>
      <c r="DP61" t="str">
        <f t="shared" si="37"/>
        <v>N</v>
      </c>
      <c r="DQ61" t="str">
        <f t="shared" si="38"/>
        <v>N</v>
      </c>
      <c r="DR61" t="str">
        <f t="shared" si="39"/>
        <v>N</v>
      </c>
      <c r="DS61" t="str">
        <f t="shared" si="40"/>
        <v>N</v>
      </c>
      <c r="DT61" t="str">
        <f t="shared" si="41"/>
        <v>N</v>
      </c>
      <c r="DU61" t="str">
        <f t="shared" si="42"/>
        <v>N</v>
      </c>
      <c r="DV61" t="str">
        <f t="shared" si="43"/>
        <v>N</v>
      </c>
      <c r="DW61" t="str">
        <f t="shared" si="44"/>
        <v>N</v>
      </c>
      <c r="DX61" t="str">
        <f t="shared" si="45"/>
        <v>N</v>
      </c>
      <c r="DY61" t="str">
        <f t="shared" si="46"/>
        <v>N</v>
      </c>
      <c r="DZ61" t="str">
        <f t="shared" si="47"/>
        <v>N</v>
      </c>
      <c r="EA61" t="str">
        <f t="shared" si="48"/>
        <v>N</v>
      </c>
      <c r="EB61" t="str">
        <f t="shared" si="49"/>
        <v>N</v>
      </c>
      <c r="EC61" t="str">
        <f t="shared" si="50"/>
        <v>N</v>
      </c>
      <c r="ED61" t="str">
        <f t="shared" si="51"/>
        <v>N</v>
      </c>
      <c r="EE61" t="str">
        <f t="shared" si="52"/>
        <v>N</v>
      </c>
      <c r="EF61" t="str">
        <f t="shared" si="53"/>
        <v>N</v>
      </c>
      <c r="EG61" t="str">
        <f t="shared" si="54"/>
        <v>N</v>
      </c>
      <c r="EH61" t="str">
        <f t="shared" si="55"/>
        <v>N</v>
      </c>
      <c r="EI61" t="str">
        <f t="shared" si="56"/>
        <v>N</v>
      </c>
      <c r="EJ61" t="str">
        <f t="shared" si="57"/>
        <v>N</v>
      </c>
    </row>
    <row r="62" spans="1:140" x14ac:dyDescent="0.3">
      <c r="A62">
        <v>61</v>
      </c>
      <c r="B62" s="2" t="s">
        <v>221</v>
      </c>
      <c r="C62" s="2" t="s">
        <v>222</v>
      </c>
      <c r="D62" s="2" t="s">
        <v>223</v>
      </c>
      <c r="E62">
        <v>12000000</v>
      </c>
      <c r="F62">
        <v>8</v>
      </c>
      <c r="G62" s="2" t="s">
        <v>70</v>
      </c>
      <c r="H62">
        <v>0</v>
      </c>
      <c r="I62">
        <v>0</v>
      </c>
      <c r="J62">
        <v>0</v>
      </c>
      <c r="K62">
        <v>0</v>
      </c>
      <c r="L62" t="s">
        <v>70</v>
      </c>
      <c r="M62" t="s">
        <v>403</v>
      </c>
      <c r="N62" t="s">
        <v>403</v>
      </c>
      <c r="O62" t="s">
        <v>403</v>
      </c>
      <c r="P62" t="s">
        <v>403</v>
      </c>
      <c r="Q62" t="s">
        <v>403</v>
      </c>
      <c r="R62" t="s">
        <v>403</v>
      </c>
      <c r="S62" t="s">
        <v>403</v>
      </c>
      <c r="T62">
        <f t="shared" si="0"/>
        <v>0</v>
      </c>
      <c r="U62">
        <f t="shared" si="1"/>
        <v>3</v>
      </c>
      <c r="V62" s="2"/>
      <c r="W62" t="s">
        <v>491</v>
      </c>
      <c r="X62" t="s">
        <v>492</v>
      </c>
      <c r="Y62" t="s">
        <v>493</v>
      </c>
      <c r="AK62" t="str">
        <f t="shared" si="2"/>
        <v xml:space="preserve">Tejas Shah, Zubin Bhatt, Dhananjay Bhatt, , ,  </v>
      </c>
      <c r="AL62">
        <f t="shared" si="3"/>
        <v>15</v>
      </c>
      <c r="AM62">
        <f t="shared" si="4"/>
        <v>0</v>
      </c>
      <c r="BH62">
        <f t="shared" si="7"/>
        <v>120</v>
      </c>
      <c r="BI62">
        <f t="shared" si="8"/>
        <v>0</v>
      </c>
      <c r="BL62">
        <f t="shared" si="9"/>
        <v>0</v>
      </c>
      <c r="BM62">
        <f t="shared" si="10"/>
        <v>0</v>
      </c>
      <c r="BN62">
        <f t="shared" si="11"/>
        <v>0</v>
      </c>
      <c r="BO62">
        <f t="shared" si="12"/>
        <v>0</v>
      </c>
      <c r="BP62">
        <f t="shared" si="13"/>
        <v>0</v>
      </c>
      <c r="BQ62">
        <f t="shared" si="14"/>
        <v>0</v>
      </c>
      <c r="BR62">
        <f t="shared" si="15"/>
        <v>0</v>
      </c>
      <c r="BS62">
        <f t="shared" si="16"/>
        <v>0</v>
      </c>
      <c r="BT62">
        <f t="shared" si="17"/>
        <v>0</v>
      </c>
      <c r="BU62">
        <f t="shared" si="18"/>
        <v>0</v>
      </c>
      <c r="BV62">
        <f t="shared" si="19"/>
        <v>0</v>
      </c>
      <c r="BW62">
        <f t="shared" si="20"/>
        <v>0</v>
      </c>
      <c r="BX62">
        <f t="shared" si="21"/>
        <v>0</v>
      </c>
      <c r="BY62">
        <f t="shared" si="22"/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U62">
        <f t="shared" si="23"/>
        <v>0</v>
      </c>
      <c r="CV62">
        <f t="shared" si="24"/>
        <v>0</v>
      </c>
      <c r="CW62">
        <f t="shared" si="25"/>
        <v>0</v>
      </c>
      <c r="CX62">
        <f t="shared" si="26"/>
        <v>0</v>
      </c>
      <c r="CY62">
        <f t="shared" si="27"/>
        <v>0</v>
      </c>
      <c r="CZ62">
        <f t="shared" si="28"/>
        <v>0</v>
      </c>
      <c r="DA62">
        <f t="shared" si="29"/>
        <v>0</v>
      </c>
      <c r="DE62" t="str">
        <f t="shared" si="30"/>
        <v>No Deal</v>
      </c>
      <c r="DF62" t="str">
        <f t="shared" si="31"/>
        <v>No Deal</v>
      </c>
      <c r="DG62" t="str">
        <f t="shared" si="32"/>
        <v>No Deal</v>
      </c>
      <c r="DH62" t="str">
        <f t="shared" si="33"/>
        <v>No Deal</v>
      </c>
      <c r="DI62" t="str">
        <f t="shared" si="34"/>
        <v>No Deal</v>
      </c>
      <c r="DJ62" t="str">
        <f t="shared" si="35"/>
        <v>No Deal</v>
      </c>
      <c r="DK62" t="str">
        <f t="shared" si="36"/>
        <v>No Deal</v>
      </c>
      <c r="DP62" t="str">
        <f t="shared" si="37"/>
        <v>N</v>
      </c>
      <c r="DQ62" t="str">
        <f t="shared" si="38"/>
        <v>N</v>
      </c>
      <c r="DR62" t="str">
        <f t="shared" si="39"/>
        <v>N</v>
      </c>
      <c r="DS62" t="str">
        <f t="shared" si="40"/>
        <v>N</v>
      </c>
      <c r="DT62" t="str">
        <f t="shared" si="41"/>
        <v>N</v>
      </c>
      <c r="DU62" t="str">
        <f t="shared" si="42"/>
        <v>N</v>
      </c>
      <c r="DV62" t="str">
        <f t="shared" si="43"/>
        <v>N</v>
      </c>
      <c r="DW62" t="str">
        <f t="shared" si="44"/>
        <v>N</v>
      </c>
      <c r="DX62" t="str">
        <f t="shared" si="45"/>
        <v>N</v>
      </c>
      <c r="DY62" t="str">
        <f t="shared" si="46"/>
        <v>N</v>
      </c>
      <c r="DZ62" t="str">
        <f t="shared" si="47"/>
        <v>N</v>
      </c>
      <c r="EA62" t="str">
        <f t="shared" si="48"/>
        <v>N</v>
      </c>
      <c r="EB62" t="str">
        <f t="shared" si="49"/>
        <v>N</v>
      </c>
      <c r="EC62" t="str">
        <f t="shared" si="50"/>
        <v>N</v>
      </c>
      <c r="ED62" t="str">
        <f t="shared" si="51"/>
        <v>N</v>
      </c>
      <c r="EE62" t="str">
        <f t="shared" si="52"/>
        <v>N</v>
      </c>
      <c r="EF62" t="str">
        <f t="shared" si="53"/>
        <v>N</v>
      </c>
      <c r="EG62" t="str">
        <f t="shared" si="54"/>
        <v>N</v>
      </c>
      <c r="EH62" t="str">
        <f t="shared" si="55"/>
        <v>N</v>
      </c>
      <c r="EI62" t="str">
        <f t="shared" si="56"/>
        <v>N</v>
      </c>
      <c r="EJ62" t="str">
        <f t="shared" si="57"/>
        <v>N</v>
      </c>
    </row>
    <row r="63" spans="1:140" x14ac:dyDescent="0.3">
      <c r="A63">
        <v>62</v>
      </c>
      <c r="B63" s="2" t="s">
        <v>21</v>
      </c>
      <c r="C63" s="2" t="s">
        <v>224</v>
      </c>
      <c r="D63" s="2" t="s">
        <v>225</v>
      </c>
      <c r="E63">
        <v>6500000</v>
      </c>
      <c r="F63">
        <v>2</v>
      </c>
      <c r="G63" s="2" t="s">
        <v>226</v>
      </c>
      <c r="H63">
        <v>4000000</v>
      </c>
      <c r="I63">
        <v>3</v>
      </c>
      <c r="J63">
        <v>2500000</v>
      </c>
      <c r="K63">
        <v>12</v>
      </c>
      <c r="L63" t="s">
        <v>395</v>
      </c>
      <c r="M63" t="s">
        <v>403</v>
      </c>
      <c r="N63" t="s">
        <v>403</v>
      </c>
      <c r="O63" t="s">
        <v>403</v>
      </c>
      <c r="P63" t="s">
        <v>403</v>
      </c>
      <c r="Q63" t="s">
        <v>404</v>
      </c>
      <c r="R63" t="s">
        <v>403</v>
      </c>
      <c r="S63" t="s">
        <v>403</v>
      </c>
      <c r="T63">
        <f t="shared" si="0"/>
        <v>1</v>
      </c>
      <c r="U63">
        <f t="shared" si="1"/>
        <v>2</v>
      </c>
      <c r="V63" s="2"/>
      <c r="W63" t="s">
        <v>494</v>
      </c>
      <c r="X63" t="s">
        <v>495</v>
      </c>
      <c r="AK63" t="str">
        <f t="shared" si="2"/>
        <v xml:space="preserve">Muskan Sancheti, Raghav Jhawar, , , ,  </v>
      </c>
      <c r="AL63">
        <f t="shared" si="3"/>
        <v>32.5</v>
      </c>
      <c r="AM63">
        <f t="shared" si="4"/>
        <v>13.333333333333332</v>
      </c>
      <c r="BH63">
        <f t="shared" si="7"/>
        <v>65</v>
      </c>
      <c r="BI63">
        <f t="shared" si="8"/>
        <v>40</v>
      </c>
      <c r="BL63">
        <f t="shared" si="9"/>
        <v>0</v>
      </c>
      <c r="BM63">
        <f t="shared" si="10"/>
        <v>0</v>
      </c>
      <c r="BN63">
        <f t="shared" si="11"/>
        <v>0</v>
      </c>
      <c r="BO63">
        <f t="shared" si="12"/>
        <v>0</v>
      </c>
      <c r="BP63">
        <f t="shared" si="13"/>
        <v>0</v>
      </c>
      <c r="BQ63">
        <f t="shared" si="14"/>
        <v>0</v>
      </c>
      <c r="BR63">
        <f t="shared" si="15"/>
        <v>0</v>
      </c>
      <c r="BS63">
        <f t="shared" si="16"/>
        <v>0</v>
      </c>
      <c r="BT63">
        <f t="shared" si="17"/>
        <v>0</v>
      </c>
      <c r="BU63">
        <f t="shared" si="18"/>
        <v>0</v>
      </c>
      <c r="BV63">
        <f t="shared" si="19"/>
        <v>4000000</v>
      </c>
      <c r="BW63">
        <f t="shared" si="20"/>
        <v>2500000</v>
      </c>
      <c r="BX63">
        <f t="shared" si="21"/>
        <v>0</v>
      </c>
      <c r="BY63">
        <f t="shared" si="22"/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4000000</v>
      </c>
      <c r="CN63">
        <v>2500000</v>
      </c>
      <c r="CO63">
        <v>0</v>
      </c>
      <c r="CP63">
        <v>0</v>
      </c>
      <c r="CU63">
        <f t="shared" si="23"/>
        <v>0</v>
      </c>
      <c r="CV63">
        <f t="shared" si="24"/>
        <v>0</v>
      </c>
      <c r="CW63">
        <f t="shared" si="25"/>
        <v>0</v>
      </c>
      <c r="CX63">
        <f t="shared" si="26"/>
        <v>0</v>
      </c>
      <c r="CY63">
        <f t="shared" si="27"/>
        <v>0</v>
      </c>
      <c r="CZ63">
        <f t="shared" si="28"/>
        <v>3</v>
      </c>
      <c r="DA63">
        <f t="shared" si="29"/>
        <v>0</v>
      </c>
      <c r="DE63" t="str">
        <f t="shared" si="30"/>
        <v>No Deal</v>
      </c>
      <c r="DF63" t="str">
        <f t="shared" si="31"/>
        <v>No Deal</v>
      </c>
      <c r="DG63" t="str">
        <f t="shared" si="32"/>
        <v>No Deal</v>
      </c>
      <c r="DH63" t="str">
        <f t="shared" si="33"/>
        <v>No Deal</v>
      </c>
      <c r="DI63" t="str">
        <f t="shared" si="34"/>
        <v>No Deal</v>
      </c>
      <c r="DJ63">
        <f t="shared" si="35"/>
        <v>0</v>
      </c>
      <c r="DK63" t="str">
        <f t="shared" si="36"/>
        <v>No Deal</v>
      </c>
      <c r="DP63" t="str">
        <f t="shared" si="37"/>
        <v>N</v>
      </c>
      <c r="DQ63" t="str">
        <f t="shared" si="38"/>
        <v>N</v>
      </c>
      <c r="DR63" t="str">
        <f t="shared" si="39"/>
        <v>N</v>
      </c>
      <c r="DS63" t="str">
        <f t="shared" si="40"/>
        <v>N</v>
      </c>
      <c r="DT63" t="str">
        <f t="shared" si="41"/>
        <v>N</v>
      </c>
      <c r="DU63" t="str">
        <f t="shared" si="42"/>
        <v>N</v>
      </c>
      <c r="DV63" t="str">
        <f t="shared" si="43"/>
        <v>N</v>
      </c>
      <c r="DW63" t="str">
        <f t="shared" si="44"/>
        <v>N</v>
      </c>
      <c r="DX63" t="str">
        <f t="shared" si="45"/>
        <v>N</v>
      </c>
      <c r="DY63" t="str">
        <f t="shared" si="46"/>
        <v>N</v>
      </c>
      <c r="DZ63" t="str">
        <f t="shared" si="47"/>
        <v>N</v>
      </c>
      <c r="EA63" t="str">
        <f t="shared" si="48"/>
        <v>N</v>
      </c>
      <c r="EB63" t="str">
        <f t="shared" si="49"/>
        <v>N</v>
      </c>
      <c r="EC63" t="str">
        <f t="shared" si="50"/>
        <v>N</v>
      </c>
      <c r="ED63" t="str">
        <f t="shared" si="51"/>
        <v>N</v>
      </c>
      <c r="EE63" t="str">
        <f t="shared" si="52"/>
        <v>N</v>
      </c>
      <c r="EF63" t="str">
        <f t="shared" si="53"/>
        <v>N</v>
      </c>
      <c r="EG63" t="str">
        <f t="shared" si="54"/>
        <v>N</v>
      </c>
      <c r="EH63" t="str">
        <f t="shared" si="55"/>
        <v>N</v>
      </c>
      <c r="EI63" t="str">
        <f t="shared" si="56"/>
        <v>N</v>
      </c>
      <c r="EJ63" t="str">
        <f t="shared" si="57"/>
        <v>N</v>
      </c>
    </row>
    <row r="64" spans="1:140" x14ac:dyDescent="0.3">
      <c r="A64">
        <v>63</v>
      </c>
      <c r="B64" s="2" t="s">
        <v>22</v>
      </c>
      <c r="C64" s="2" t="s">
        <v>227</v>
      </c>
      <c r="D64" s="2" t="s">
        <v>228</v>
      </c>
      <c r="E64">
        <v>3500000</v>
      </c>
      <c r="F64">
        <v>5</v>
      </c>
      <c r="G64" s="2" t="s">
        <v>70</v>
      </c>
      <c r="H64">
        <v>0</v>
      </c>
      <c r="I64">
        <v>0</v>
      </c>
      <c r="J64">
        <v>0</v>
      </c>
      <c r="K64">
        <v>0</v>
      </c>
      <c r="L64" t="s">
        <v>70</v>
      </c>
      <c r="M64" t="s">
        <v>403</v>
      </c>
      <c r="N64" t="s">
        <v>403</v>
      </c>
      <c r="O64" t="s">
        <v>403</v>
      </c>
      <c r="P64" t="s">
        <v>403</v>
      </c>
      <c r="Q64" t="s">
        <v>403</v>
      </c>
      <c r="R64" t="s">
        <v>403</v>
      </c>
      <c r="S64" t="s">
        <v>403</v>
      </c>
      <c r="T64">
        <f t="shared" si="0"/>
        <v>0</v>
      </c>
      <c r="U64">
        <f t="shared" si="1"/>
        <v>1</v>
      </c>
      <c r="V64" s="2"/>
      <c r="W64" t="s">
        <v>496</v>
      </c>
      <c r="AK64" t="str">
        <f t="shared" si="2"/>
        <v xml:space="preserve">Sumit Kumar, , , , ,  </v>
      </c>
      <c r="AL64">
        <f t="shared" si="3"/>
        <v>7</v>
      </c>
      <c r="AM64">
        <f t="shared" si="4"/>
        <v>0</v>
      </c>
      <c r="BH64">
        <f t="shared" si="7"/>
        <v>35</v>
      </c>
      <c r="BI64">
        <f t="shared" si="8"/>
        <v>0</v>
      </c>
      <c r="BL64">
        <f t="shared" si="9"/>
        <v>0</v>
      </c>
      <c r="BM64">
        <f t="shared" si="10"/>
        <v>0</v>
      </c>
      <c r="BN64">
        <f t="shared" si="11"/>
        <v>0</v>
      </c>
      <c r="BO64">
        <f t="shared" si="12"/>
        <v>0</v>
      </c>
      <c r="BP64">
        <f t="shared" si="13"/>
        <v>0</v>
      </c>
      <c r="BQ64">
        <f t="shared" si="14"/>
        <v>0</v>
      </c>
      <c r="BR64">
        <f t="shared" si="15"/>
        <v>0</v>
      </c>
      <c r="BS64">
        <f t="shared" si="16"/>
        <v>0</v>
      </c>
      <c r="BT64">
        <f t="shared" si="17"/>
        <v>0</v>
      </c>
      <c r="BU64">
        <f t="shared" si="18"/>
        <v>0</v>
      </c>
      <c r="BV64">
        <f t="shared" si="19"/>
        <v>0</v>
      </c>
      <c r="BW64">
        <f t="shared" si="20"/>
        <v>0</v>
      </c>
      <c r="BX64">
        <f t="shared" si="21"/>
        <v>0</v>
      </c>
      <c r="BY64">
        <f t="shared" si="22"/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U64">
        <f t="shared" si="23"/>
        <v>0</v>
      </c>
      <c r="CV64">
        <f t="shared" si="24"/>
        <v>0</v>
      </c>
      <c r="CW64">
        <f t="shared" si="25"/>
        <v>0</v>
      </c>
      <c r="CX64">
        <f t="shared" si="26"/>
        <v>0</v>
      </c>
      <c r="CY64">
        <f t="shared" si="27"/>
        <v>0</v>
      </c>
      <c r="CZ64">
        <f t="shared" si="28"/>
        <v>0</v>
      </c>
      <c r="DA64">
        <f t="shared" si="29"/>
        <v>0</v>
      </c>
      <c r="DE64" t="str">
        <f t="shared" si="30"/>
        <v>No Deal</v>
      </c>
      <c r="DF64" t="str">
        <f t="shared" si="31"/>
        <v>No Deal</v>
      </c>
      <c r="DG64" t="str">
        <f t="shared" si="32"/>
        <v>No Deal</v>
      </c>
      <c r="DH64" t="str">
        <f t="shared" si="33"/>
        <v>No Deal</v>
      </c>
      <c r="DI64" t="str">
        <f t="shared" si="34"/>
        <v>No Deal</v>
      </c>
      <c r="DJ64" t="str">
        <f t="shared" si="35"/>
        <v>No Deal</v>
      </c>
      <c r="DK64" t="str">
        <f t="shared" si="36"/>
        <v>No Deal</v>
      </c>
      <c r="DP64" t="str">
        <f t="shared" si="37"/>
        <v>N</v>
      </c>
      <c r="DQ64" t="str">
        <f t="shared" si="38"/>
        <v>N</v>
      </c>
      <c r="DR64" t="str">
        <f t="shared" si="39"/>
        <v>N</v>
      </c>
      <c r="DS64" t="str">
        <f t="shared" si="40"/>
        <v>N</v>
      </c>
      <c r="DT64" t="str">
        <f t="shared" si="41"/>
        <v>N</v>
      </c>
      <c r="DU64" t="str">
        <f t="shared" si="42"/>
        <v>N</v>
      </c>
      <c r="DV64" t="str">
        <f t="shared" si="43"/>
        <v>N</v>
      </c>
      <c r="DW64" t="str">
        <f t="shared" si="44"/>
        <v>N</v>
      </c>
      <c r="DX64" t="str">
        <f t="shared" si="45"/>
        <v>N</v>
      </c>
      <c r="DY64" t="str">
        <f t="shared" si="46"/>
        <v>N</v>
      </c>
      <c r="DZ64" t="str">
        <f t="shared" si="47"/>
        <v>N</v>
      </c>
      <c r="EA64" t="str">
        <f t="shared" si="48"/>
        <v>N</v>
      </c>
      <c r="EB64" t="str">
        <f t="shared" si="49"/>
        <v>N</v>
      </c>
      <c r="EC64" t="str">
        <f t="shared" si="50"/>
        <v>N</v>
      </c>
      <c r="ED64" t="str">
        <f t="shared" si="51"/>
        <v>N</v>
      </c>
      <c r="EE64" t="str">
        <f t="shared" si="52"/>
        <v>N</v>
      </c>
      <c r="EF64" t="str">
        <f t="shared" si="53"/>
        <v>N</v>
      </c>
      <c r="EG64" t="str">
        <f t="shared" si="54"/>
        <v>N</v>
      </c>
      <c r="EH64" t="str">
        <f t="shared" si="55"/>
        <v>N</v>
      </c>
      <c r="EI64" t="str">
        <f t="shared" si="56"/>
        <v>N</v>
      </c>
      <c r="EJ64" t="str">
        <f t="shared" si="57"/>
        <v>N</v>
      </c>
    </row>
    <row r="65" spans="1:140" x14ac:dyDescent="0.3">
      <c r="A65">
        <v>64</v>
      </c>
      <c r="B65" s="2" t="s">
        <v>229</v>
      </c>
      <c r="C65" s="2" t="s">
        <v>230</v>
      </c>
      <c r="D65" s="2" t="s">
        <v>231</v>
      </c>
      <c r="E65">
        <v>5000000</v>
      </c>
      <c r="F65">
        <v>2</v>
      </c>
      <c r="G65" s="2" t="s">
        <v>232</v>
      </c>
      <c r="H65">
        <v>10000000</v>
      </c>
      <c r="I65">
        <v>10</v>
      </c>
      <c r="J65">
        <v>0</v>
      </c>
      <c r="K65">
        <v>0</v>
      </c>
      <c r="L65" t="s">
        <v>395</v>
      </c>
      <c r="M65" t="s">
        <v>404</v>
      </c>
      <c r="N65" t="s">
        <v>404</v>
      </c>
      <c r="O65" t="s">
        <v>404</v>
      </c>
      <c r="P65" t="s">
        <v>404</v>
      </c>
      <c r="Q65" t="s">
        <v>404</v>
      </c>
      <c r="R65" t="s">
        <v>403</v>
      </c>
      <c r="S65" t="s">
        <v>403</v>
      </c>
      <c r="T65">
        <f t="shared" si="0"/>
        <v>5</v>
      </c>
      <c r="U65">
        <f t="shared" si="1"/>
        <v>0</v>
      </c>
      <c r="V65" s="2"/>
      <c r="AK65" t="str">
        <f t="shared" si="2"/>
        <v xml:space="preserve">, , , , ,  </v>
      </c>
      <c r="AL65">
        <f t="shared" si="3"/>
        <v>25</v>
      </c>
      <c r="AM65">
        <f t="shared" si="4"/>
        <v>10</v>
      </c>
      <c r="BH65">
        <f t="shared" si="7"/>
        <v>50</v>
      </c>
      <c r="BI65">
        <f t="shared" si="8"/>
        <v>100</v>
      </c>
      <c r="BL65">
        <f t="shared" si="9"/>
        <v>2000000</v>
      </c>
      <c r="BM65">
        <f t="shared" si="10"/>
        <v>0</v>
      </c>
      <c r="BN65">
        <f t="shared" si="11"/>
        <v>2000000</v>
      </c>
      <c r="BO65">
        <f t="shared" si="12"/>
        <v>0</v>
      </c>
      <c r="BP65">
        <f t="shared" si="13"/>
        <v>2000000</v>
      </c>
      <c r="BQ65">
        <f t="shared" si="14"/>
        <v>0</v>
      </c>
      <c r="BR65">
        <f t="shared" si="15"/>
        <v>0</v>
      </c>
      <c r="BS65">
        <f t="shared" si="16"/>
        <v>0</v>
      </c>
      <c r="BT65">
        <f t="shared" si="17"/>
        <v>2000000</v>
      </c>
      <c r="BU65">
        <f t="shared" si="18"/>
        <v>0</v>
      </c>
      <c r="BV65">
        <f t="shared" si="19"/>
        <v>2000000</v>
      </c>
      <c r="BW65">
        <f t="shared" si="20"/>
        <v>0</v>
      </c>
      <c r="BX65">
        <f t="shared" si="21"/>
        <v>0</v>
      </c>
      <c r="BY65">
        <f t="shared" si="22"/>
        <v>0</v>
      </c>
      <c r="CC65">
        <v>2000000</v>
      </c>
      <c r="CD65">
        <v>0</v>
      </c>
      <c r="CE65">
        <v>2000000</v>
      </c>
      <c r="CF65">
        <v>0</v>
      </c>
      <c r="CG65">
        <v>2000000</v>
      </c>
      <c r="CH65">
        <v>0</v>
      </c>
      <c r="CI65">
        <v>0</v>
      </c>
      <c r="CJ65">
        <v>0</v>
      </c>
      <c r="CK65">
        <v>2000000</v>
      </c>
      <c r="CL65">
        <v>0</v>
      </c>
      <c r="CM65">
        <v>2000000</v>
      </c>
      <c r="CN65">
        <v>0</v>
      </c>
      <c r="CO65">
        <v>0</v>
      </c>
      <c r="CP65">
        <v>0</v>
      </c>
      <c r="CU65">
        <f t="shared" si="23"/>
        <v>2</v>
      </c>
      <c r="CV65">
        <f t="shared" si="24"/>
        <v>2</v>
      </c>
      <c r="CW65">
        <f t="shared" si="25"/>
        <v>2</v>
      </c>
      <c r="CX65">
        <f t="shared" si="26"/>
        <v>0</v>
      </c>
      <c r="CY65">
        <f t="shared" si="27"/>
        <v>2</v>
      </c>
      <c r="CZ65">
        <f t="shared" si="28"/>
        <v>2</v>
      </c>
      <c r="DA65">
        <f t="shared" si="29"/>
        <v>0</v>
      </c>
      <c r="DE65">
        <f t="shared" si="30"/>
        <v>4</v>
      </c>
      <c r="DF65">
        <f t="shared" si="31"/>
        <v>4</v>
      </c>
      <c r="DG65">
        <f t="shared" si="32"/>
        <v>4</v>
      </c>
      <c r="DH65" t="str">
        <f t="shared" si="33"/>
        <v>No Deal</v>
      </c>
      <c r="DI65">
        <f t="shared" si="34"/>
        <v>4</v>
      </c>
      <c r="DJ65">
        <f t="shared" si="35"/>
        <v>4</v>
      </c>
      <c r="DK65" t="str">
        <f t="shared" si="36"/>
        <v>No Deal</v>
      </c>
      <c r="DP65" t="str">
        <f t="shared" si="37"/>
        <v>Y</v>
      </c>
      <c r="DQ65" t="str">
        <f t="shared" si="38"/>
        <v>Y</v>
      </c>
      <c r="DR65" t="str">
        <f t="shared" si="39"/>
        <v>N</v>
      </c>
      <c r="DS65" t="str">
        <f t="shared" si="40"/>
        <v>Y</v>
      </c>
      <c r="DT65" t="str">
        <f t="shared" si="41"/>
        <v>Y</v>
      </c>
      <c r="DU65" t="str">
        <f t="shared" si="42"/>
        <v>N</v>
      </c>
      <c r="DV65" t="str">
        <f t="shared" si="43"/>
        <v>Y</v>
      </c>
      <c r="DW65" t="str">
        <f t="shared" si="44"/>
        <v>N</v>
      </c>
      <c r="DX65" t="str">
        <f t="shared" si="45"/>
        <v>Y</v>
      </c>
      <c r="DY65" t="str">
        <f t="shared" si="46"/>
        <v>Y</v>
      </c>
      <c r="DZ65" t="str">
        <f t="shared" si="47"/>
        <v>N</v>
      </c>
      <c r="EA65" t="str">
        <f t="shared" si="48"/>
        <v>N</v>
      </c>
      <c r="EB65" t="str">
        <f t="shared" si="49"/>
        <v>Y</v>
      </c>
      <c r="EC65" t="str">
        <f t="shared" si="50"/>
        <v>Y</v>
      </c>
      <c r="ED65" t="str">
        <f t="shared" si="51"/>
        <v>N</v>
      </c>
      <c r="EE65" t="str">
        <f t="shared" si="52"/>
        <v>N</v>
      </c>
      <c r="EF65" t="str">
        <f t="shared" si="53"/>
        <v>N</v>
      </c>
      <c r="EG65" t="str">
        <f t="shared" si="54"/>
        <v>N</v>
      </c>
      <c r="EH65" t="str">
        <f t="shared" si="55"/>
        <v>Y</v>
      </c>
      <c r="EI65" t="str">
        <f t="shared" si="56"/>
        <v>N</v>
      </c>
      <c r="EJ65" t="str">
        <f t="shared" si="57"/>
        <v>N</v>
      </c>
    </row>
    <row r="66" spans="1:140" x14ac:dyDescent="0.3">
      <c r="A66">
        <v>65</v>
      </c>
      <c r="B66" s="2" t="s">
        <v>233</v>
      </c>
      <c r="C66" s="2" t="s">
        <v>234</v>
      </c>
      <c r="D66" s="2" t="s">
        <v>235</v>
      </c>
      <c r="E66">
        <v>10000000</v>
      </c>
      <c r="F66">
        <v>8</v>
      </c>
      <c r="G66" s="2" t="s">
        <v>236</v>
      </c>
      <c r="H66">
        <v>10000000</v>
      </c>
      <c r="I66">
        <v>15</v>
      </c>
      <c r="J66">
        <v>0</v>
      </c>
      <c r="K66">
        <v>0</v>
      </c>
      <c r="L66" t="s">
        <v>395</v>
      </c>
      <c r="M66" t="s">
        <v>403</v>
      </c>
      <c r="N66" t="s">
        <v>404</v>
      </c>
      <c r="O66" t="s">
        <v>403</v>
      </c>
      <c r="P66" t="s">
        <v>404</v>
      </c>
      <c r="Q66" t="s">
        <v>403</v>
      </c>
      <c r="R66" t="s">
        <v>404</v>
      </c>
      <c r="S66" t="s">
        <v>403</v>
      </c>
      <c r="T66">
        <f t="shared" si="0"/>
        <v>3</v>
      </c>
      <c r="U66">
        <f t="shared" si="1"/>
        <v>2</v>
      </c>
      <c r="V66" s="2"/>
      <c r="W66" t="s">
        <v>497</v>
      </c>
      <c r="X66" t="s">
        <v>498</v>
      </c>
      <c r="AK66" t="str">
        <f t="shared" si="2"/>
        <v xml:space="preserve">Jimmy Shah, and Jash Shah, , , ,  </v>
      </c>
      <c r="AL66">
        <f t="shared" si="3"/>
        <v>12.5</v>
      </c>
      <c r="AM66">
        <f t="shared" si="4"/>
        <v>6.6666666666666661</v>
      </c>
      <c r="BH66">
        <f t="shared" si="7"/>
        <v>100</v>
      </c>
      <c r="BI66">
        <f t="shared" si="8"/>
        <v>100</v>
      </c>
      <c r="BL66">
        <f t="shared" si="9"/>
        <v>3333333.3333333335</v>
      </c>
      <c r="BM66">
        <f t="shared" si="10"/>
        <v>0</v>
      </c>
      <c r="BN66">
        <f t="shared" si="11"/>
        <v>0</v>
      </c>
      <c r="BO66">
        <f t="shared" si="12"/>
        <v>0</v>
      </c>
      <c r="BP66">
        <f t="shared" si="13"/>
        <v>3333333.3333333335</v>
      </c>
      <c r="BQ66">
        <f t="shared" si="14"/>
        <v>0</v>
      </c>
      <c r="BR66">
        <f t="shared" si="15"/>
        <v>0</v>
      </c>
      <c r="BS66">
        <f t="shared" si="16"/>
        <v>0</v>
      </c>
      <c r="BT66">
        <f t="shared" si="17"/>
        <v>0</v>
      </c>
      <c r="BU66">
        <f t="shared" si="18"/>
        <v>0</v>
      </c>
      <c r="BV66">
        <f t="shared" si="19"/>
        <v>0</v>
      </c>
      <c r="BW66">
        <f t="shared" si="20"/>
        <v>0</v>
      </c>
      <c r="BX66">
        <f t="shared" si="21"/>
        <v>3333333.3333333335</v>
      </c>
      <c r="BY66">
        <f t="shared" si="22"/>
        <v>0</v>
      </c>
      <c r="CC66">
        <v>3333333.3333333335</v>
      </c>
      <c r="CD66">
        <v>0</v>
      </c>
      <c r="CE66">
        <v>0</v>
      </c>
      <c r="CF66">
        <v>0</v>
      </c>
      <c r="CG66">
        <v>3333333.3333333335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3333333.3333333335</v>
      </c>
      <c r="CP66">
        <v>0</v>
      </c>
      <c r="CU66">
        <f t="shared" si="23"/>
        <v>5</v>
      </c>
      <c r="CV66">
        <f t="shared" si="24"/>
        <v>0</v>
      </c>
      <c r="CW66">
        <f t="shared" si="25"/>
        <v>5</v>
      </c>
      <c r="CX66">
        <f t="shared" si="26"/>
        <v>0</v>
      </c>
      <c r="CY66">
        <f t="shared" si="27"/>
        <v>0</v>
      </c>
      <c r="CZ66">
        <f t="shared" si="28"/>
        <v>0</v>
      </c>
      <c r="DA66">
        <f t="shared" si="29"/>
        <v>5</v>
      </c>
      <c r="DE66">
        <f t="shared" si="30"/>
        <v>2</v>
      </c>
      <c r="DF66" t="str">
        <f t="shared" si="31"/>
        <v>No Deal</v>
      </c>
      <c r="DG66">
        <f t="shared" si="32"/>
        <v>2</v>
      </c>
      <c r="DH66" t="str">
        <f t="shared" si="33"/>
        <v>No Deal</v>
      </c>
      <c r="DI66" t="str">
        <f t="shared" si="34"/>
        <v>No Deal</v>
      </c>
      <c r="DJ66" t="str">
        <f t="shared" si="35"/>
        <v>No Deal</v>
      </c>
      <c r="DK66">
        <f t="shared" si="36"/>
        <v>2</v>
      </c>
      <c r="DP66" t="str">
        <f t="shared" si="37"/>
        <v>N</v>
      </c>
      <c r="DQ66" t="str">
        <f t="shared" si="38"/>
        <v>Y</v>
      </c>
      <c r="DR66" t="str">
        <f t="shared" si="39"/>
        <v>N</v>
      </c>
      <c r="DS66" t="str">
        <f t="shared" si="40"/>
        <v>N</v>
      </c>
      <c r="DT66" t="str">
        <f t="shared" si="41"/>
        <v>N</v>
      </c>
      <c r="DU66" t="str">
        <f t="shared" si="42"/>
        <v>Y</v>
      </c>
      <c r="DV66" t="str">
        <f t="shared" si="43"/>
        <v>N</v>
      </c>
      <c r="DW66" t="str">
        <f t="shared" si="44"/>
        <v>N</v>
      </c>
      <c r="DX66" t="str">
        <f t="shared" si="45"/>
        <v>N</v>
      </c>
      <c r="DY66" t="str">
        <f t="shared" si="46"/>
        <v>N</v>
      </c>
      <c r="DZ66" t="str">
        <f t="shared" si="47"/>
        <v>N</v>
      </c>
      <c r="EA66" t="str">
        <f t="shared" si="48"/>
        <v>N</v>
      </c>
      <c r="EB66" t="str">
        <f t="shared" si="49"/>
        <v>N</v>
      </c>
      <c r="EC66" t="str">
        <f t="shared" si="50"/>
        <v>N</v>
      </c>
      <c r="ED66" t="str">
        <f t="shared" si="51"/>
        <v>Y</v>
      </c>
      <c r="EE66" t="str">
        <f t="shared" si="52"/>
        <v>N</v>
      </c>
      <c r="EF66" t="str">
        <f t="shared" si="53"/>
        <v>N</v>
      </c>
      <c r="EG66" t="str">
        <f t="shared" si="54"/>
        <v>N</v>
      </c>
      <c r="EH66" t="str">
        <f t="shared" si="55"/>
        <v>N</v>
      </c>
      <c r="EI66" t="str">
        <f t="shared" si="56"/>
        <v>N</v>
      </c>
      <c r="EJ66" t="str">
        <f t="shared" si="57"/>
        <v>N</v>
      </c>
    </row>
    <row r="67" spans="1:140" x14ac:dyDescent="0.3">
      <c r="A67">
        <v>66</v>
      </c>
      <c r="B67" s="2" t="s">
        <v>237</v>
      </c>
      <c r="C67" s="2" t="s">
        <v>238</v>
      </c>
      <c r="D67" s="2" t="s">
        <v>239</v>
      </c>
      <c r="E67">
        <v>4700000</v>
      </c>
      <c r="F67">
        <v>10</v>
      </c>
      <c r="G67" s="2" t="s">
        <v>240</v>
      </c>
      <c r="H67">
        <v>2500000</v>
      </c>
      <c r="I67">
        <v>75</v>
      </c>
      <c r="J67">
        <v>2200000</v>
      </c>
      <c r="K67">
        <v>12</v>
      </c>
      <c r="L67" t="s">
        <v>395</v>
      </c>
      <c r="M67" t="s">
        <v>403</v>
      </c>
      <c r="N67" t="s">
        <v>403</v>
      </c>
      <c r="O67" t="s">
        <v>403</v>
      </c>
      <c r="P67" t="s">
        <v>403</v>
      </c>
      <c r="Q67" t="s">
        <v>404</v>
      </c>
      <c r="R67" t="s">
        <v>403</v>
      </c>
      <c r="S67" t="s">
        <v>403</v>
      </c>
      <c r="T67">
        <f t="shared" ref="T67:T118" si="58">SUM(COUNTIF(M67:S67, "Y"))</f>
        <v>1</v>
      </c>
      <c r="U67">
        <f t="shared" ref="U67:U118" si="59">COUNTIF(W67:AB67, "*")</f>
        <v>1</v>
      </c>
      <c r="V67" s="2"/>
      <c r="W67" t="s">
        <v>499</v>
      </c>
      <c r="AK67" t="str">
        <f t="shared" ref="AK67:AK118" si="60">CONCATENATE(W67, ", ", X67,", ",Y67,", ",Z67,", ",AA67,",  ",AB67)</f>
        <v xml:space="preserve">Siddharth Gupta, , , , ,  </v>
      </c>
      <c r="AL67">
        <f t="shared" ref="AL67:AL118" si="61" xml:space="preserve"> (( E67/F67 ) * 100) / 10000000</f>
        <v>4.7</v>
      </c>
      <c r="AM67">
        <f t="shared" ref="AM67:AM118" si="62">IFERROR(((H67/I67)*100)/10000000, 0)</f>
        <v>0.33333333333333337</v>
      </c>
      <c r="BH67">
        <f t="shared" ref="BH67:BH118" si="63">E67/100000</f>
        <v>47</v>
      </c>
      <c r="BI67">
        <f t="shared" ref="BI67:BI118" si="64">H67/100000</f>
        <v>25</v>
      </c>
      <c r="BL67">
        <f t="shared" ref="BL67:BL118" si="65">IF(P67="Y",H67/T67,0)</f>
        <v>0</v>
      </c>
      <c r="BM67">
        <f t="shared" ref="BM67:BM118" si="66">IF(P67="Y",J67/T67,0)</f>
        <v>0</v>
      </c>
      <c r="BN67">
        <f t="shared" ref="BN67:BN118" si="67">IF(M67="Y",H67/T67,0)</f>
        <v>0</v>
      </c>
      <c r="BO67">
        <f t="shared" ref="BO67:BO118" si="68">IF(M67="Y",J67/T67,0)</f>
        <v>0</v>
      </c>
      <c r="BP67">
        <f t="shared" ref="BP67:BP118" si="69">IF(N67="Y",H67/T67,0)</f>
        <v>0</v>
      </c>
      <c r="BQ67">
        <f t="shared" ref="BQ67:BQ118" si="70">IF(N67="Y",J67/T67,0)</f>
        <v>0</v>
      </c>
      <c r="BR67">
        <f t="shared" ref="BR67:BR118" si="71">IF(S67="Y",H67/T67,0)</f>
        <v>0</v>
      </c>
      <c r="BS67">
        <f t="shared" ref="BS67:BS118" si="72">IF(S67="Y",J67/T67,0)</f>
        <v>0</v>
      </c>
      <c r="BT67">
        <f t="shared" ref="BT67:BT118" si="73">IF(O67="Y",H67/T67,0)</f>
        <v>0</v>
      </c>
      <c r="BU67">
        <f t="shared" ref="BU67:BU118" si="74">IF(O67="Y",J67/T67,0)</f>
        <v>0</v>
      </c>
      <c r="BV67">
        <f t="shared" ref="BV67:BV118" si="75">IF(Q67="Y",H67/T67,0)</f>
        <v>2500000</v>
      </c>
      <c r="BW67">
        <f t="shared" ref="BW67:BW118" si="76">IF(Q67="Y",J67/T67,0)</f>
        <v>2200000</v>
      </c>
      <c r="BX67">
        <f t="shared" ref="BX67:BX118" si="77">IF(R67="Y",H67/T67,0)</f>
        <v>0</v>
      </c>
      <c r="BY67">
        <f t="shared" ref="BY67:BY118" si="78">IF(R67="Y",J67/T67,0)</f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2500000</v>
      </c>
      <c r="CN67">
        <v>2200000</v>
      </c>
      <c r="CO67">
        <v>0</v>
      </c>
      <c r="CP67">
        <v>0</v>
      </c>
      <c r="CU67">
        <f t="shared" ref="CU67:CU118" si="79">IF(P67="Y",I67/T67,0)</f>
        <v>0</v>
      </c>
      <c r="CV67">
        <f t="shared" ref="CV67:CV118" si="80">IF(M67="Y",I67/T67,0)</f>
        <v>0</v>
      </c>
      <c r="CW67">
        <f t="shared" ref="CW67:CW118" si="81">IF(N67="Y",I67/T67,0)</f>
        <v>0</v>
      </c>
      <c r="CX67">
        <f t="shared" ref="CX67:CX118" si="82">IF(S67="Y",I67/T67,0)</f>
        <v>0</v>
      </c>
      <c r="CY67">
        <f t="shared" ref="CY67:CY118" si="83">IF(O67="Y",I67/T67,0)</f>
        <v>0</v>
      </c>
      <c r="CZ67">
        <f t="shared" ref="CZ67:CZ118" si="84">IF(Q67="Y",I67/T67,0)</f>
        <v>75</v>
      </c>
      <c r="DA67">
        <f t="shared" ref="DA67:DA118" si="85">IF(R67="Y",I67/T67,0)</f>
        <v>0</v>
      </c>
      <c r="DE67" t="str">
        <f t="shared" ref="DE67:DE118" si="86">IF(P67="Y",IF(T67=1,0,IF(T67=2,1,IF(T67=3,2,IF(T67=4,3,IF(T67=5,4,IF(T67=6,5,"No Deal")))))),"No Deal")</f>
        <v>No Deal</v>
      </c>
      <c r="DF67" t="str">
        <f t="shared" ref="DF67:DF118" si="87">IF(M67="Y",IF(T67=1,0,IF(T67=2,1,IF(T67=3,2,IF(T67=4,3,IF(T67=5,4,IF(T67=6,5,"No Deal")))))),"No Deal")</f>
        <v>No Deal</v>
      </c>
      <c r="DG67" t="str">
        <f t="shared" ref="DG67:DG118" si="88">IF(N67="Y",IF(T67=1,0,IF(T67=2,1,IF(T67=3,2,IF(T67=4,3,IF(T67=5,4,IF(T67=6,5,"No Deal")))))),"No Deal")</f>
        <v>No Deal</v>
      </c>
      <c r="DH67" t="str">
        <f t="shared" ref="DH67:DH118" si="89">IF(S67="Y",IF(T67=1,0,IF(T67=2,1,IF(T67=3,2,IF(T67=4,3,IF(T67=5,4,IF(T67=6,5,"No Deal")))))),"No Deal")</f>
        <v>No Deal</v>
      </c>
      <c r="DI67" t="str">
        <f t="shared" ref="DI67:DI118" si="90">IF(O67="Y",IF(T67=1,0,IF(T67=2,1,IF(T67=3,2,IF(T67=4,3,IF(T67=5,4,IF(T67=6,5,"No Deal")))))),"No Deal")</f>
        <v>No Deal</v>
      </c>
      <c r="DJ67">
        <f t="shared" ref="DJ67:DJ118" si="91">IF(Q67="Y",IF(T67=1,0,IF(T67=2,1,IF(T67=3,2,IF(T67=4,3,IF(T67=5,4,IF(T67=6,5,"No Deal")))))),"No Deal")</f>
        <v>0</v>
      </c>
      <c r="DK67" t="str">
        <f t="shared" ref="DK67:DK118" si="92">IF(R67="Y",IF(T67=1,0,IF(T67=2,1,IF(T67=3,2,IF(T67=4,3,IF(T67=5,4,IF(T67=6,5,"No Deal")))))),"No Deal")</f>
        <v>No Deal</v>
      </c>
      <c r="DP67" t="str">
        <f t="shared" ref="DP67:DP118" si="93">IF(AND(P67="Y",M67="Y"),"Y","N")</f>
        <v>N</v>
      </c>
      <c r="DQ67" t="str">
        <f t="shared" ref="DQ67:DQ118" si="94">IF(AND(P67="Y",N67="Y"),"Y","N")</f>
        <v>N</v>
      </c>
      <c r="DR67" t="str">
        <f t="shared" ref="DR67:DR118" si="95">IF(AND(P67="Y",S67="Y"),"Y","N")</f>
        <v>N</v>
      </c>
      <c r="DS67" t="str">
        <f t="shared" ref="DS67:DS118" si="96">IF(AND(P67="Y",O67="Y"),"Y","N")</f>
        <v>N</v>
      </c>
      <c r="DT67" t="str">
        <f t="shared" ref="DT67:DT118" si="97">IF(AND(P67="Y",Q67="Y"),"Y","N")</f>
        <v>N</v>
      </c>
      <c r="DU67" t="str">
        <f t="shared" ref="DU67:DU118" si="98">IF(AND(P67="Y",R67="Y"),"Y","N")</f>
        <v>N</v>
      </c>
      <c r="DV67" t="str">
        <f t="shared" ref="DV67:DV118" si="99">IF(AND(M67="Y",N67="Y"),"Y","N")</f>
        <v>N</v>
      </c>
      <c r="DW67" t="str">
        <f t="shared" ref="DW67:DW118" si="100">IF(AND(M67="Y",S67="Y"),"Y","N")</f>
        <v>N</v>
      </c>
      <c r="DX67" t="str">
        <f t="shared" ref="DX67:DX118" si="101">IF(AND(M67="Y",O67="Y"),"Y","N")</f>
        <v>N</v>
      </c>
      <c r="DY67" t="str">
        <f t="shared" ref="DY67:DY118" si="102">IF(AND(M67="Y",Q67="Y"),"Y","N")</f>
        <v>N</v>
      </c>
      <c r="DZ67" t="str">
        <f t="shared" ref="DZ67:DZ118" si="103">IF(AND(M67="Y",R67="Y"),"Y","N")</f>
        <v>N</v>
      </c>
      <c r="EA67" t="str">
        <f t="shared" ref="EA67:EA118" si="104">IF(AND(N67="Y",S67="Y"),"Y","N")</f>
        <v>N</v>
      </c>
      <c r="EB67" t="str">
        <f t="shared" ref="EB67:EB118" si="105">IF(AND(N67="Y",O67="Y"),"Y","N")</f>
        <v>N</v>
      </c>
      <c r="EC67" t="str">
        <f t="shared" ref="EC67:EC118" si="106">IF(AND(N67="Y",Q67="Y"),"Y","N")</f>
        <v>N</v>
      </c>
      <c r="ED67" t="str">
        <f t="shared" ref="ED67:ED118" si="107">IF(AND(N67="Y",R67="Y"),"Y","N")</f>
        <v>N</v>
      </c>
      <c r="EE67" t="str">
        <f t="shared" ref="EE67:EE118" si="108">IF(AND(S67="Y",O67="Y"),"Y","N")</f>
        <v>N</v>
      </c>
      <c r="EF67" t="str">
        <f t="shared" ref="EF67:EF118" si="109">IF(AND(S67="Y",Q67="Y"),"Y","N")</f>
        <v>N</v>
      </c>
      <c r="EG67" t="str">
        <f t="shared" ref="EG67:EG118" si="110">IF(AND(S67="Y",R67="Y"),"Y","N")</f>
        <v>N</v>
      </c>
      <c r="EH67" t="str">
        <f t="shared" ref="EH67:EH118" si="111">IF(AND(O67="Y",Q67="Y"),"Y","N")</f>
        <v>N</v>
      </c>
      <c r="EI67" t="str">
        <f t="shared" ref="EI67:EI118" si="112">IF(AND(O67="Y",R67="Y"),"Y","N")</f>
        <v>N</v>
      </c>
      <c r="EJ67" t="str">
        <f t="shared" ref="EJ67:EJ118" si="113">IF(AND(Q67="Y",R67="Y"),"Y","N")</f>
        <v>N</v>
      </c>
    </row>
    <row r="68" spans="1:140" x14ac:dyDescent="0.3">
      <c r="A68">
        <v>67</v>
      </c>
      <c r="B68" s="2" t="s">
        <v>241</v>
      </c>
      <c r="C68" s="2" t="s">
        <v>242</v>
      </c>
      <c r="D68" s="2" t="s">
        <v>228</v>
      </c>
      <c r="E68">
        <v>3500000</v>
      </c>
      <c r="F68">
        <v>5</v>
      </c>
      <c r="G68" s="2" t="s">
        <v>243</v>
      </c>
      <c r="H68">
        <v>3500000</v>
      </c>
      <c r="I68">
        <v>24</v>
      </c>
      <c r="J68">
        <v>0</v>
      </c>
      <c r="K68">
        <v>0</v>
      </c>
      <c r="L68" t="s">
        <v>395</v>
      </c>
      <c r="M68" t="s">
        <v>404</v>
      </c>
      <c r="N68" t="s">
        <v>403</v>
      </c>
      <c r="O68" t="s">
        <v>403</v>
      </c>
      <c r="P68" t="s">
        <v>403</v>
      </c>
      <c r="Q68" t="s">
        <v>403</v>
      </c>
      <c r="R68" t="s">
        <v>404</v>
      </c>
      <c r="S68" t="s">
        <v>403</v>
      </c>
      <c r="T68">
        <f t="shared" si="58"/>
        <v>2</v>
      </c>
      <c r="U68">
        <f t="shared" si="59"/>
        <v>1</v>
      </c>
      <c r="V68" s="2"/>
      <c r="W68" t="s">
        <v>500</v>
      </c>
      <c r="AK68" t="str">
        <f t="shared" si="60"/>
        <v xml:space="preserve">Malvica Saxena, , , , ,  </v>
      </c>
      <c r="AL68">
        <f t="shared" si="61"/>
        <v>7</v>
      </c>
      <c r="AM68">
        <f t="shared" si="62"/>
        <v>1.4583333333333335</v>
      </c>
      <c r="BH68">
        <f t="shared" si="63"/>
        <v>35</v>
      </c>
      <c r="BI68">
        <f t="shared" si="64"/>
        <v>35</v>
      </c>
      <c r="BL68">
        <f t="shared" si="65"/>
        <v>0</v>
      </c>
      <c r="BM68">
        <f t="shared" si="66"/>
        <v>0</v>
      </c>
      <c r="BN68">
        <f t="shared" si="67"/>
        <v>1750000</v>
      </c>
      <c r="BO68">
        <f t="shared" si="68"/>
        <v>0</v>
      </c>
      <c r="BP68">
        <f t="shared" si="69"/>
        <v>0</v>
      </c>
      <c r="BQ68">
        <f t="shared" si="70"/>
        <v>0</v>
      </c>
      <c r="BR68">
        <f t="shared" si="71"/>
        <v>0</v>
      </c>
      <c r="BS68">
        <f t="shared" si="72"/>
        <v>0</v>
      </c>
      <c r="BT68">
        <f t="shared" si="73"/>
        <v>0</v>
      </c>
      <c r="BU68">
        <f t="shared" si="74"/>
        <v>0</v>
      </c>
      <c r="BV68">
        <f t="shared" si="75"/>
        <v>0</v>
      </c>
      <c r="BW68">
        <f t="shared" si="76"/>
        <v>0</v>
      </c>
      <c r="BX68">
        <f t="shared" si="77"/>
        <v>1750000</v>
      </c>
      <c r="BY68">
        <f t="shared" si="78"/>
        <v>0</v>
      </c>
      <c r="CC68">
        <v>0</v>
      </c>
      <c r="CD68">
        <v>0</v>
      </c>
      <c r="CE68">
        <v>1750000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1750000</v>
      </c>
      <c r="CP68">
        <v>0</v>
      </c>
      <c r="CU68">
        <f t="shared" si="79"/>
        <v>0</v>
      </c>
      <c r="CV68">
        <f t="shared" si="80"/>
        <v>12</v>
      </c>
      <c r="CW68">
        <f t="shared" si="81"/>
        <v>0</v>
      </c>
      <c r="CX68">
        <f t="shared" si="82"/>
        <v>0</v>
      </c>
      <c r="CY68">
        <f t="shared" si="83"/>
        <v>0</v>
      </c>
      <c r="CZ68">
        <f t="shared" si="84"/>
        <v>0</v>
      </c>
      <c r="DA68">
        <f t="shared" si="85"/>
        <v>12</v>
      </c>
      <c r="DE68" t="str">
        <f t="shared" si="86"/>
        <v>No Deal</v>
      </c>
      <c r="DF68">
        <f t="shared" si="87"/>
        <v>1</v>
      </c>
      <c r="DG68" t="str">
        <f t="shared" si="88"/>
        <v>No Deal</v>
      </c>
      <c r="DH68" t="str">
        <f t="shared" si="89"/>
        <v>No Deal</v>
      </c>
      <c r="DI68" t="str">
        <f t="shared" si="90"/>
        <v>No Deal</v>
      </c>
      <c r="DJ68" t="str">
        <f t="shared" si="91"/>
        <v>No Deal</v>
      </c>
      <c r="DK68">
        <f t="shared" si="92"/>
        <v>1</v>
      </c>
      <c r="DP68" t="str">
        <f t="shared" si="93"/>
        <v>N</v>
      </c>
      <c r="DQ68" t="str">
        <f t="shared" si="94"/>
        <v>N</v>
      </c>
      <c r="DR68" t="str">
        <f t="shared" si="95"/>
        <v>N</v>
      </c>
      <c r="DS68" t="str">
        <f t="shared" si="96"/>
        <v>N</v>
      </c>
      <c r="DT68" t="str">
        <f t="shared" si="97"/>
        <v>N</v>
      </c>
      <c r="DU68" t="str">
        <f t="shared" si="98"/>
        <v>N</v>
      </c>
      <c r="DV68" t="str">
        <f t="shared" si="99"/>
        <v>N</v>
      </c>
      <c r="DW68" t="str">
        <f t="shared" si="100"/>
        <v>N</v>
      </c>
      <c r="DX68" t="str">
        <f t="shared" si="101"/>
        <v>N</v>
      </c>
      <c r="DY68" t="str">
        <f t="shared" si="102"/>
        <v>N</v>
      </c>
      <c r="DZ68" t="str">
        <f t="shared" si="103"/>
        <v>Y</v>
      </c>
      <c r="EA68" t="str">
        <f t="shared" si="104"/>
        <v>N</v>
      </c>
      <c r="EB68" t="str">
        <f t="shared" si="105"/>
        <v>N</v>
      </c>
      <c r="EC68" t="str">
        <f t="shared" si="106"/>
        <v>N</v>
      </c>
      <c r="ED68" t="str">
        <f t="shared" si="107"/>
        <v>N</v>
      </c>
      <c r="EE68" t="str">
        <f t="shared" si="108"/>
        <v>N</v>
      </c>
      <c r="EF68" t="str">
        <f t="shared" si="109"/>
        <v>N</v>
      </c>
      <c r="EG68" t="str">
        <f t="shared" si="110"/>
        <v>N</v>
      </c>
      <c r="EH68" t="str">
        <f t="shared" si="111"/>
        <v>N</v>
      </c>
      <c r="EI68" t="str">
        <f t="shared" si="112"/>
        <v>N</v>
      </c>
      <c r="EJ68" t="str">
        <f t="shared" si="113"/>
        <v>N</v>
      </c>
    </row>
    <row r="69" spans="1:140" x14ac:dyDescent="0.3">
      <c r="A69">
        <v>68</v>
      </c>
      <c r="B69" s="2" t="s">
        <v>23</v>
      </c>
      <c r="C69" s="2" t="s">
        <v>244</v>
      </c>
      <c r="D69" s="2" t="s">
        <v>245</v>
      </c>
      <c r="E69">
        <v>6000000</v>
      </c>
      <c r="F69">
        <v>2</v>
      </c>
      <c r="G69" s="2" t="s">
        <v>246</v>
      </c>
      <c r="H69">
        <v>6000000</v>
      </c>
      <c r="I69">
        <v>4</v>
      </c>
      <c r="J69">
        <v>0</v>
      </c>
      <c r="K69">
        <v>0</v>
      </c>
      <c r="L69" t="s">
        <v>395</v>
      </c>
      <c r="M69" t="s">
        <v>404</v>
      </c>
      <c r="N69" t="s">
        <v>404</v>
      </c>
      <c r="O69" t="s">
        <v>403</v>
      </c>
      <c r="P69" t="s">
        <v>403</v>
      </c>
      <c r="Q69" t="s">
        <v>404</v>
      </c>
      <c r="R69" t="s">
        <v>403</v>
      </c>
      <c r="S69" t="s">
        <v>403</v>
      </c>
      <c r="T69">
        <f t="shared" si="58"/>
        <v>3</v>
      </c>
      <c r="U69">
        <f t="shared" si="59"/>
        <v>3</v>
      </c>
      <c r="V69" s="2"/>
      <c r="W69" t="s">
        <v>501</v>
      </c>
      <c r="X69" t="s">
        <v>502</v>
      </c>
      <c r="Y69" t="s">
        <v>503</v>
      </c>
      <c r="AK69" t="str">
        <f t="shared" si="60"/>
        <v xml:space="preserve">Piyush Wadhwani, Jitendra Sharma, Ashish Tiwar, , ,  </v>
      </c>
      <c r="AL69">
        <f t="shared" si="61"/>
        <v>30</v>
      </c>
      <c r="AM69">
        <f t="shared" si="62"/>
        <v>15</v>
      </c>
      <c r="BH69">
        <f t="shared" si="63"/>
        <v>60</v>
      </c>
      <c r="BI69">
        <f t="shared" si="64"/>
        <v>60</v>
      </c>
      <c r="BL69">
        <f t="shared" si="65"/>
        <v>0</v>
      </c>
      <c r="BM69">
        <f t="shared" si="66"/>
        <v>0</v>
      </c>
      <c r="BN69">
        <f t="shared" si="67"/>
        <v>2000000</v>
      </c>
      <c r="BO69">
        <f t="shared" si="68"/>
        <v>0</v>
      </c>
      <c r="BP69">
        <f t="shared" si="69"/>
        <v>2000000</v>
      </c>
      <c r="BQ69">
        <f t="shared" si="70"/>
        <v>0</v>
      </c>
      <c r="BR69">
        <f t="shared" si="71"/>
        <v>0</v>
      </c>
      <c r="BS69">
        <f t="shared" si="72"/>
        <v>0</v>
      </c>
      <c r="BT69">
        <f t="shared" si="73"/>
        <v>0</v>
      </c>
      <c r="BU69">
        <f t="shared" si="74"/>
        <v>0</v>
      </c>
      <c r="BV69">
        <f t="shared" si="75"/>
        <v>2000000</v>
      </c>
      <c r="BW69">
        <f t="shared" si="76"/>
        <v>0</v>
      </c>
      <c r="BX69">
        <f t="shared" si="77"/>
        <v>0</v>
      </c>
      <c r="BY69">
        <f t="shared" si="78"/>
        <v>0</v>
      </c>
      <c r="CC69">
        <v>0</v>
      </c>
      <c r="CD69">
        <v>0</v>
      </c>
      <c r="CE69">
        <v>2000000</v>
      </c>
      <c r="CF69">
        <v>0</v>
      </c>
      <c r="CG69">
        <v>2000000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2000000</v>
      </c>
      <c r="CN69">
        <v>0</v>
      </c>
      <c r="CO69">
        <v>0</v>
      </c>
      <c r="CP69">
        <v>0</v>
      </c>
      <c r="CU69">
        <f t="shared" si="79"/>
        <v>0</v>
      </c>
      <c r="CV69">
        <f t="shared" si="80"/>
        <v>1.3333333333333333</v>
      </c>
      <c r="CW69">
        <f t="shared" si="81"/>
        <v>1.3333333333333333</v>
      </c>
      <c r="CX69">
        <f t="shared" si="82"/>
        <v>0</v>
      </c>
      <c r="CY69">
        <f t="shared" si="83"/>
        <v>0</v>
      </c>
      <c r="CZ69">
        <f t="shared" si="84"/>
        <v>1.3333333333333333</v>
      </c>
      <c r="DA69">
        <f t="shared" si="85"/>
        <v>0</v>
      </c>
      <c r="DE69" t="str">
        <f t="shared" si="86"/>
        <v>No Deal</v>
      </c>
      <c r="DF69">
        <f t="shared" si="87"/>
        <v>2</v>
      </c>
      <c r="DG69">
        <f t="shared" si="88"/>
        <v>2</v>
      </c>
      <c r="DH69" t="str">
        <f t="shared" si="89"/>
        <v>No Deal</v>
      </c>
      <c r="DI69" t="str">
        <f t="shared" si="90"/>
        <v>No Deal</v>
      </c>
      <c r="DJ69">
        <f t="shared" si="91"/>
        <v>2</v>
      </c>
      <c r="DK69" t="str">
        <f t="shared" si="92"/>
        <v>No Deal</v>
      </c>
      <c r="DP69" t="str">
        <f t="shared" si="93"/>
        <v>N</v>
      </c>
      <c r="DQ69" t="str">
        <f t="shared" si="94"/>
        <v>N</v>
      </c>
      <c r="DR69" t="str">
        <f t="shared" si="95"/>
        <v>N</v>
      </c>
      <c r="DS69" t="str">
        <f t="shared" si="96"/>
        <v>N</v>
      </c>
      <c r="DT69" t="str">
        <f t="shared" si="97"/>
        <v>N</v>
      </c>
      <c r="DU69" t="str">
        <f t="shared" si="98"/>
        <v>N</v>
      </c>
      <c r="DV69" t="str">
        <f t="shared" si="99"/>
        <v>Y</v>
      </c>
      <c r="DW69" t="str">
        <f t="shared" si="100"/>
        <v>N</v>
      </c>
      <c r="DX69" t="str">
        <f t="shared" si="101"/>
        <v>N</v>
      </c>
      <c r="DY69" t="str">
        <f t="shared" si="102"/>
        <v>Y</v>
      </c>
      <c r="DZ69" t="str">
        <f t="shared" si="103"/>
        <v>N</v>
      </c>
      <c r="EA69" t="str">
        <f t="shared" si="104"/>
        <v>N</v>
      </c>
      <c r="EB69" t="str">
        <f t="shared" si="105"/>
        <v>N</v>
      </c>
      <c r="EC69" t="str">
        <f t="shared" si="106"/>
        <v>Y</v>
      </c>
      <c r="ED69" t="str">
        <f t="shared" si="107"/>
        <v>N</v>
      </c>
      <c r="EE69" t="str">
        <f t="shared" si="108"/>
        <v>N</v>
      </c>
      <c r="EF69" t="str">
        <f t="shared" si="109"/>
        <v>N</v>
      </c>
      <c r="EG69" t="str">
        <f t="shared" si="110"/>
        <v>N</v>
      </c>
      <c r="EH69" t="str">
        <f t="shared" si="111"/>
        <v>N</v>
      </c>
      <c r="EI69" t="str">
        <f t="shared" si="112"/>
        <v>N</v>
      </c>
      <c r="EJ69" t="str">
        <f t="shared" si="113"/>
        <v>N</v>
      </c>
    </row>
    <row r="70" spans="1:140" x14ac:dyDescent="0.3">
      <c r="A70">
        <v>69</v>
      </c>
      <c r="B70" s="2" t="s">
        <v>247</v>
      </c>
      <c r="C70" s="2" t="s">
        <v>248</v>
      </c>
      <c r="D70" s="2" t="s">
        <v>249</v>
      </c>
      <c r="E70">
        <v>7500000</v>
      </c>
      <c r="F70">
        <v>5</v>
      </c>
      <c r="G70" s="2" t="s">
        <v>70</v>
      </c>
      <c r="H70">
        <v>0</v>
      </c>
      <c r="I70">
        <v>0</v>
      </c>
      <c r="J70">
        <v>0</v>
      </c>
      <c r="K70">
        <v>0</v>
      </c>
      <c r="L70" t="s">
        <v>70</v>
      </c>
      <c r="M70" t="s">
        <v>403</v>
      </c>
      <c r="N70" t="s">
        <v>403</v>
      </c>
      <c r="O70" t="s">
        <v>403</v>
      </c>
      <c r="P70" t="s">
        <v>403</v>
      </c>
      <c r="Q70" t="s">
        <v>403</v>
      </c>
      <c r="R70" t="s">
        <v>403</v>
      </c>
      <c r="S70" t="s">
        <v>403</v>
      </c>
      <c r="T70">
        <f t="shared" si="58"/>
        <v>0</v>
      </c>
      <c r="U70">
        <f t="shared" si="59"/>
        <v>1</v>
      </c>
      <c r="V70" s="2"/>
      <c r="W70" t="s">
        <v>504</v>
      </c>
      <c r="AK70" t="str">
        <f t="shared" si="60"/>
        <v xml:space="preserve">Aditi Talwar Sodhi, , , , ,  </v>
      </c>
      <c r="AL70">
        <f t="shared" si="61"/>
        <v>15</v>
      </c>
      <c r="AM70">
        <f t="shared" si="62"/>
        <v>0</v>
      </c>
      <c r="BH70">
        <f t="shared" si="63"/>
        <v>75</v>
      </c>
      <c r="BI70">
        <f t="shared" si="64"/>
        <v>0</v>
      </c>
      <c r="BL70">
        <f t="shared" si="65"/>
        <v>0</v>
      </c>
      <c r="BM70">
        <f t="shared" si="66"/>
        <v>0</v>
      </c>
      <c r="BN70">
        <f t="shared" si="67"/>
        <v>0</v>
      </c>
      <c r="BO70">
        <f t="shared" si="68"/>
        <v>0</v>
      </c>
      <c r="BP70">
        <f t="shared" si="69"/>
        <v>0</v>
      </c>
      <c r="BQ70">
        <f t="shared" si="70"/>
        <v>0</v>
      </c>
      <c r="BR70">
        <f t="shared" si="71"/>
        <v>0</v>
      </c>
      <c r="BS70">
        <f t="shared" si="72"/>
        <v>0</v>
      </c>
      <c r="BT70">
        <f t="shared" si="73"/>
        <v>0</v>
      </c>
      <c r="BU70">
        <f t="shared" si="74"/>
        <v>0</v>
      </c>
      <c r="BV70">
        <f t="shared" si="75"/>
        <v>0</v>
      </c>
      <c r="BW70">
        <f t="shared" si="76"/>
        <v>0</v>
      </c>
      <c r="BX70">
        <f t="shared" si="77"/>
        <v>0</v>
      </c>
      <c r="BY70">
        <f t="shared" si="78"/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U70">
        <f t="shared" si="79"/>
        <v>0</v>
      </c>
      <c r="CV70">
        <f t="shared" si="80"/>
        <v>0</v>
      </c>
      <c r="CW70">
        <f t="shared" si="81"/>
        <v>0</v>
      </c>
      <c r="CX70">
        <f t="shared" si="82"/>
        <v>0</v>
      </c>
      <c r="CY70">
        <f t="shared" si="83"/>
        <v>0</v>
      </c>
      <c r="CZ70">
        <f t="shared" si="84"/>
        <v>0</v>
      </c>
      <c r="DA70">
        <f t="shared" si="85"/>
        <v>0</v>
      </c>
      <c r="DE70" t="str">
        <f t="shared" si="86"/>
        <v>No Deal</v>
      </c>
      <c r="DF70" t="str">
        <f t="shared" si="87"/>
        <v>No Deal</v>
      </c>
      <c r="DG70" t="str">
        <f t="shared" si="88"/>
        <v>No Deal</v>
      </c>
      <c r="DH70" t="str">
        <f t="shared" si="89"/>
        <v>No Deal</v>
      </c>
      <c r="DI70" t="str">
        <f t="shared" si="90"/>
        <v>No Deal</v>
      </c>
      <c r="DJ70" t="str">
        <f t="shared" si="91"/>
        <v>No Deal</v>
      </c>
      <c r="DK70" t="str">
        <f t="shared" si="92"/>
        <v>No Deal</v>
      </c>
      <c r="DP70" t="str">
        <f t="shared" si="93"/>
        <v>N</v>
      </c>
      <c r="DQ70" t="str">
        <f t="shared" si="94"/>
        <v>N</v>
      </c>
      <c r="DR70" t="str">
        <f t="shared" si="95"/>
        <v>N</v>
      </c>
      <c r="DS70" t="str">
        <f t="shared" si="96"/>
        <v>N</v>
      </c>
      <c r="DT70" t="str">
        <f t="shared" si="97"/>
        <v>N</v>
      </c>
      <c r="DU70" t="str">
        <f t="shared" si="98"/>
        <v>N</v>
      </c>
      <c r="DV70" t="str">
        <f t="shared" si="99"/>
        <v>N</v>
      </c>
      <c r="DW70" t="str">
        <f t="shared" si="100"/>
        <v>N</v>
      </c>
      <c r="DX70" t="str">
        <f t="shared" si="101"/>
        <v>N</v>
      </c>
      <c r="DY70" t="str">
        <f t="shared" si="102"/>
        <v>N</v>
      </c>
      <c r="DZ70" t="str">
        <f t="shared" si="103"/>
        <v>N</v>
      </c>
      <c r="EA70" t="str">
        <f t="shared" si="104"/>
        <v>N</v>
      </c>
      <c r="EB70" t="str">
        <f t="shared" si="105"/>
        <v>N</v>
      </c>
      <c r="EC70" t="str">
        <f t="shared" si="106"/>
        <v>N</v>
      </c>
      <c r="ED70" t="str">
        <f t="shared" si="107"/>
        <v>N</v>
      </c>
      <c r="EE70" t="str">
        <f t="shared" si="108"/>
        <v>N</v>
      </c>
      <c r="EF70" t="str">
        <f t="shared" si="109"/>
        <v>N</v>
      </c>
      <c r="EG70" t="str">
        <f t="shared" si="110"/>
        <v>N</v>
      </c>
      <c r="EH70" t="str">
        <f t="shared" si="111"/>
        <v>N</v>
      </c>
      <c r="EI70" t="str">
        <f t="shared" si="112"/>
        <v>N</v>
      </c>
      <c r="EJ70" t="str">
        <f t="shared" si="113"/>
        <v>N</v>
      </c>
    </row>
    <row r="71" spans="1:140" x14ac:dyDescent="0.3">
      <c r="A71">
        <v>70</v>
      </c>
      <c r="B71" s="2" t="s">
        <v>250</v>
      </c>
      <c r="C71" s="2" t="s">
        <v>251</v>
      </c>
      <c r="D71" s="2" t="s">
        <v>252</v>
      </c>
      <c r="E71">
        <v>8000000</v>
      </c>
      <c r="F71">
        <v>0.5</v>
      </c>
      <c r="G71" s="2" t="s">
        <v>70</v>
      </c>
      <c r="H71">
        <v>0</v>
      </c>
      <c r="I71">
        <v>0</v>
      </c>
      <c r="J71">
        <v>0</v>
      </c>
      <c r="K71">
        <v>0</v>
      </c>
      <c r="L71" t="s">
        <v>70</v>
      </c>
      <c r="M71" t="s">
        <v>403</v>
      </c>
      <c r="N71" t="s">
        <v>403</v>
      </c>
      <c r="O71" t="s">
        <v>403</v>
      </c>
      <c r="P71" t="s">
        <v>403</v>
      </c>
      <c r="Q71" t="s">
        <v>403</v>
      </c>
      <c r="R71" t="s">
        <v>403</v>
      </c>
      <c r="S71" t="s">
        <v>403</v>
      </c>
      <c r="T71">
        <f t="shared" si="58"/>
        <v>0</v>
      </c>
      <c r="U71">
        <f t="shared" si="59"/>
        <v>0</v>
      </c>
      <c r="V71" s="2"/>
      <c r="AK71" t="str">
        <f t="shared" si="60"/>
        <v xml:space="preserve">, , , , ,  </v>
      </c>
      <c r="AL71">
        <f t="shared" si="61"/>
        <v>160</v>
      </c>
      <c r="AM71">
        <f t="shared" si="62"/>
        <v>0</v>
      </c>
      <c r="BH71">
        <f t="shared" si="63"/>
        <v>80</v>
      </c>
      <c r="BI71">
        <f t="shared" si="64"/>
        <v>0</v>
      </c>
      <c r="BL71">
        <f t="shared" si="65"/>
        <v>0</v>
      </c>
      <c r="BM71">
        <f t="shared" si="66"/>
        <v>0</v>
      </c>
      <c r="BN71">
        <f t="shared" si="67"/>
        <v>0</v>
      </c>
      <c r="BO71">
        <f t="shared" si="68"/>
        <v>0</v>
      </c>
      <c r="BP71">
        <f t="shared" si="69"/>
        <v>0</v>
      </c>
      <c r="BQ71">
        <f t="shared" si="70"/>
        <v>0</v>
      </c>
      <c r="BR71">
        <f t="shared" si="71"/>
        <v>0</v>
      </c>
      <c r="BS71">
        <f t="shared" si="72"/>
        <v>0</v>
      </c>
      <c r="BT71">
        <f t="shared" si="73"/>
        <v>0</v>
      </c>
      <c r="BU71">
        <f t="shared" si="74"/>
        <v>0</v>
      </c>
      <c r="BV71">
        <f t="shared" si="75"/>
        <v>0</v>
      </c>
      <c r="BW71">
        <f t="shared" si="76"/>
        <v>0</v>
      </c>
      <c r="BX71">
        <f t="shared" si="77"/>
        <v>0</v>
      </c>
      <c r="BY71">
        <f t="shared" si="78"/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U71">
        <f t="shared" si="79"/>
        <v>0</v>
      </c>
      <c r="CV71">
        <f t="shared" si="80"/>
        <v>0</v>
      </c>
      <c r="CW71">
        <f t="shared" si="81"/>
        <v>0</v>
      </c>
      <c r="CX71">
        <f t="shared" si="82"/>
        <v>0</v>
      </c>
      <c r="CY71">
        <f t="shared" si="83"/>
        <v>0</v>
      </c>
      <c r="CZ71">
        <f t="shared" si="84"/>
        <v>0</v>
      </c>
      <c r="DA71">
        <f t="shared" si="85"/>
        <v>0</v>
      </c>
      <c r="DE71" t="str">
        <f t="shared" si="86"/>
        <v>No Deal</v>
      </c>
      <c r="DF71" t="str">
        <f t="shared" si="87"/>
        <v>No Deal</v>
      </c>
      <c r="DG71" t="str">
        <f t="shared" si="88"/>
        <v>No Deal</v>
      </c>
      <c r="DH71" t="str">
        <f t="shared" si="89"/>
        <v>No Deal</v>
      </c>
      <c r="DI71" t="str">
        <f t="shared" si="90"/>
        <v>No Deal</v>
      </c>
      <c r="DJ71" t="str">
        <f t="shared" si="91"/>
        <v>No Deal</v>
      </c>
      <c r="DK71" t="str">
        <f t="shared" si="92"/>
        <v>No Deal</v>
      </c>
      <c r="DP71" t="str">
        <f t="shared" si="93"/>
        <v>N</v>
      </c>
      <c r="DQ71" t="str">
        <f t="shared" si="94"/>
        <v>N</v>
      </c>
      <c r="DR71" t="str">
        <f t="shared" si="95"/>
        <v>N</v>
      </c>
      <c r="DS71" t="str">
        <f t="shared" si="96"/>
        <v>N</v>
      </c>
      <c r="DT71" t="str">
        <f t="shared" si="97"/>
        <v>N</v>
      </c>
      <c r="DU71" t="str">
        <f t="shared" si="98"/>
        <v>N</v>
      </c>
      <c r="DV71" t="str">
        <f t="shared" si="99"/>
        <v>N</v>
      </c>
      <c r="DW71" t="str">
        <f t="shared" si="100"/>
        <v>N</v>
      </c>
      <c r="DX71" t="str">
        <f t="shared" si="101"/>
        <v>N</v>
      </c>
      <c r="DY71" t="str">
        <f t="shared" si="102"/>
        <v>N</v>
      </c>
      <c r="DZ71" t="str">
        <f t="shared" si="103"/>
        <v>N</v>
      </c>
      <c r="EA71" t="str">
        <f t="shared" si="104"/>
        <v>N</v>
      </c>
      <c r="EB71" t="str">
        <f t="shared" si="105"/>
        <v>N</v>
      </c>
      <c r="EC71" t="str">
        <f t="shared" si="106"/>
        <v>N</v>
      </c>
      <c r="ED71" t="str">
        <f t="shared" si="107"/>
        <v>N</v>
      </c>
      <c r="EE71" t="str">
        <f t="shared" si="108"/>
        <v>N</v>
      </c>
      <c r="EF71" t="str">
        <f t="shared" si="109"/>
        <v>N</v>
      </c>
      <c r="EG71" t="str">
        <f t="shared" si="110"/>
        <v>N</v>
      </c>
      <c r="EH71" t="str">
        <f t="shared" si="111"/>
        <v>N</v>
      </c>
      <c r="EI71" t="str">
        <f t="shared" si="112"/>
        <v>N</v>
      </c>
      <c r="EJ71" t="str">
        <f t="shared" si="113"/>
        <v>N</v>
      </c>
    </row>
    <row r="72" spans="1:140" x14ac:dyDescent="0.3">
      <c r="A72">
        <v>71</v>
      </c>
      <c r="B72" s="2" t="s">
        <v>24</v>
      </c>
      <c r="C72" s="2" t="s">
        <v>253</v>
      </c>
      <c r="D72" s="2" t="s">
        <v>231</v>
      </c>
      <c r="E72">
        <v>5000000</v>
      </c>
      <c r="F72">
        <v>2</v>
      </c>
      <c r="G72" s="2" t="s">
        <v>70</v>
      </c>
      <c r="H72">
        <v>0</v>
      </c>
      <c r="I72">
        <v>0</v>
      </c>
      <c r="J72">
        <v>0</v>
      </c>
      <c r="K72">
        <v>0</v>
      </c>
      <c r="L72" t="s">
        <v>70</v>
      </c>
      <c r="M72" t="s">
        <v>403</v>
      </c>
      <c r="N72" t="s">
        <v>403</v>
      </c>
      <c r="O72" t="s">
        <v>403</v>
      </c>
      <c r="P72" t="s">
        <v>403</v>
      </c>
      <c r="Q72" t="s">
        <v>403</v>
      </c>
      <c r="R72" t="s">
        <v>403</v>
      </c>
      <c r="S72" t="s">
        <v>403</v>
      </c>
      <c r="T72">
        <f t="shared" si="58"/>
        <v>0</v>
      </c>
      <c r="U72">
        <f t="shared" si="59"/>
        <v>3</v>
      </c>
      <c r="V72" s="2"/>
      <c r="W72" t="s">
        <v>505</v>
      </c>
      <c r="X72" t="s">
        <v>506</v>
      </c>
      <c r="Y72" t="s">
        <v>507</v>
      </c>
      <c r="AK72" t="str">
        <f t="shared" si="60"/>
        <v xml:space="preserve">Dhruv Soni, Rahul Shankar Bhardwaj, Gulshan Sharma, , ,  </v>
      </c>
      <c r="AL72">
        <f t="shared" si="61"/>
        <v>25</v>
      </c>
      <c r="AM72">
        <f t="shared" si="62"/>
        <v>0</v>
      </c>
      <c r="BH72">
        <f t="shared" si="63"/>
        <v>50</v>
      </c>
      <c r="BI72">
        <f t="shared" si="64"/>
        <v>0</v>
      </c>
      <c r="BL72">
        <f t="shared" si="65"/>
        <v>0</v>
      </c>
      <c r="BM72">
        <f t="shared" si="66"/>
        <v>0</v>
      </c>
      <c r="BN72">
        <f t="shared" si="67"/>
        <v>0</v>
      </c>
      <c r="BO72">
        <f t="shared" si="68"/>
        <v>0</v>
      </c>
      <c r="BP72">
        <f t="shared" si="69"/>
        <v>0</v>
      </c>
      <c r="BQ72">
        <f t="shared" si="70"/>
        <v>0</v>
      </c>
      <c r="BR72">
        <f t="shared" si="71"/>
        <v>0</v>
      </c>
      <c r="BS72">
        <f t="shared" si="72"/>
        <v>0</v>
      </c>
      <c r="BT72">
        <f t="shared" si="73"/>
        <v>0</v>
      </c>
      <c r="BU72">
        <f t="shared" si="74"/>
        <v>0</v>
      </c>
      <c r="BV72">
        <f t="shared" si="75"/>
        <v>0</v>
      </c>
      <c r="BW72">
        <f t="shared" si="76"/>
        <v>0</v>
      </c>
      <c r="BX72">
        <f t="shared" si="77"/>
        <v>0</v>
      </c>
      <c r="BY72">
        <f t="shared" si="78"/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U72">
        <f t="shared" si="79"/>
        <v>0</v>
      </c>
      <c r="CV72">
        <f t="shared" si="80"/>
        <v>0</v>
      </c>
      <c r="CW72">
        <f t="shared" si="81"/>
        <v>0</v>
      </c>
      <c r="CX72">
        <f t="shared" si="82"/>
        <v>0</v>
      </c>
      <c r="CY72">
        <f t="shared" si="83"/>
        <v>0</v>
      </c>
      <c r="CZ72">
        <f t="shared" si="84"/>
        <v>0</v>
      </c>
      <c r="DA72">
        <f t="shared" si="85"/>
        <v>0</v>
      </c>
      <c r="DE72" t="str">
        <f t="shared" si="86"/>
        <v>No Deal</v>
      </c>
      <c r="DF72" t="str">
        <f t="shared" si="87"/>
        <v>No Deal</v>
      </c>
      <c r="DG72" t="str">
        <f t="shared" si="88"/>
        <v>No Deal</v>
      </c>
      <c r="DH72" t="str">
        <f t="shared" si="89"/>
        <v>No Deal</v>
      </c>
      <c r="DI72" t="str">
        <f t="shared" si="90"/>
        <v>No Deal</v>
      </c>
      <c r="DJ72" t="str">
        <f t="shared" si="91"/>
        <v>No Deal</v>
      </c>
      <c r="DK72" t="str">
        <f t="shared" si="92"/>
        <v>No Deal</v>
      </c>
      <c r="DP72" t="str">
        <f t="shared" si="93"/>
        <v>N</v>
      </c>
      <c r="DQ72" t="str">
        <f t="shared" si="94"/>
        <v>N</v>
      </c>
      <c r="DR72" t="str">
        <f t="shared" si="95"/>
        <v>N</v>
      </c>
      <c r="DS72" t="str">
        <f t="shared" si="96"/>
        <v>N</v>
      </c>
      <c r="DT72" t="str">
        <f t="shared" si="97"/>
        <v>N</v>
      </c>
      <c r="DU72" t="str">
        <f t="shared" si="98"/>
        <v>N</v>
      </c>
      <c r="DV72" t="str">
        <f t="shared" si="99"/>
        <v>N</v>
      </c>
      <c r="DW72" t="str">
        <f t="shared" si="100"/>
        <v>N</v>
      </c>
      <c r="DX72" t="str">
        <f t="shared" si="101"/>
        <v>N</v>
      </c>
      <c r="DY72" t="str">
        <f t="shared" si="102"/>
        <v>N</v>
      </c>
      <c r="DZ72" t="str">
        <f t="shared" si="103"/>
        <v>N</v>
      </c>
      <c r="EA72" t="str">
        <f t="shared" si="104"/>
        <v>N</v>
      </c>
      <c r="EB72" t="str">
        <f t="shared" si="105"/>
        <v>N</v>
      </c>
      <c r="EC72" t="str">
        <f t="shared" si="106"/>
        <v>N</v>
      </c>
      <c r="ED72" t="str">
        <f t="shared" si="107"/>
        <v>N</v>
      </c>
      <c r="EE72" t="str">
        <f t="shared" si="108"/>
        <v>N</v>
      </c>
      <c r="EF72" t="str">
        <f t="shared" si="109"/>
        <v>N</v>
      </c>
      <c r="EG72" t="str">
        <f t="shared" si="110"/>
        <v>N</v>
      </c>
      <c r="EH72" t="str">
        <f t="shared" si="111"/>
        <v>N</v>
      </c>
      <c r="EI72" t="str">
        <f t="shared" si="112"/>
        <v>N</v>
      </c>
      <c r="EJ72" t="str">
        <f t="shared" si="113"/>
        <v>N</v>
      </c>
    </row>
    <row r="73" spans="1:140" x14ac:dyDescent="0.3">
      <c r="A73">
        <v>72</v>
      </c>
      <c r="B73" s="2" t="s">
        <v>25</v>
      </c>
      <c r="C73" s="2" t="s">
        <v>254</v>
      </c>
      <c r="D73" s="2" t="s">
        <v>255</v>
      </c>
      <c r="E73">
        <v>10000000</v>
      </c>
      <c r="F73">
        <v>5</v>
      </c>
      <c r="G73" s="2" t="s">
        <v>256</v>
      </c>
      <c r="H73">
        <v>5000000</v>
      </c>
      <c r="I73">
        <v>10</v>
      </c>
      <c r="J73">
        <v>5000000</v>
      </c>
      <c r="K73">
        <v>12</v>
      </c>
      <c r="L73" t="s">
        <v>395</v>
      </c>
      <c r="M73" t="s">
        <v>403</v>
      </c>
      <c r="N73" t="s">
        <v>403</v>
      </c>
      <c r="O73" t="s">
        <v>403</v>
      </c>
      <c r="P73" t="s">
        <v>404</v>
      </c>
      <c r="Q73" t="s">
        <v>403</v>
      </c>
      <c r="R73" t="s">
        <v>403</v>
      </c>
      <c r="S73" t="s">
        <v>403</v>
      </c>
      <c r="T73">
        <f t="shared" si="58"/>
        <v>1</v>
      </c>
      <c r="U73">
        <f t="shared" si="59"/>
        <v>1</v>
      </c>
      <c r="V73" s="2"/>
      <c r="W73" t="s">
        <v>508</v>
      </c>
      <c r="AK73" t="str">
        <f t="shared" si="60"/>
        <v xml:space="preserve">Ridhima Arora, , , , ,  </v>
      </c>
      <c r="AL73">
        <f t="shared" si="61"/>
        <v>20</v>
      </c>
      <c r="AM73">
        <f t="shared" si="62"/>
        <v>5</v>
      </c>
      <c r="BH73">
        <f t="shared" si="63"/>
        <v>100</v>
      </c>
      <c r="BI73">
        <f t="shared" si="64"/>
        <v>50</v>
      </c>
      <c r="BL73">
        <f t="shared" si="65"/>
        <v>5000000</v>
      </c>
      <c r="BM73">
        <f t="shared" si="66"/>
        <v>5000000</v>
      </c>
      <c r="BN73">
        <f t="shared" si="67"/>
        <v>0</v>
      </c>
      <c r="BO73">
        <f t="shared" si="68"/>
        <v>0</v>
      </c>
      <c r="BP73">
        <f t="shared" si="69"/>
        <v>0</v>
      </c>
      <c r="BQ73">
        <f t="shared" si="70"/>
        <v>0</v>
      </c>
      <c r="BR73">
        <f t="shared" si="71"/>
        <v>0</v>
      </c>
      <c r="BS73">
        <f t="shared" si="72"/>
        <v>0</v>
      </c>
      <c r="BT73">
        <f t="shared" si="73"/>
        <v>0</v>
      </c>
      <c r="BU73">
        <f t="shared" si="74"/>
        <v>0</v>
      </c>
      <c r="BV73">
        <f t="shared" si="75"/>
        <v>0</v>
      </c>
      <c r="BW73">
        <f t="shared" si="76"/>
        <v>0</v>
      </c>
      <c r="BX73">
        <f t="shared" si="77"/>
        <v>0</v>
      </c>
      <c r="BY73">
        <f t="shared" si="78"/>
        <v>0</v>
      </c>
      <c r="CC73">
        <v>5000000</v>
      </c>
      <c r="CD73">
        <v>5000000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U73">
        <f t="shared" si="79"/>
        <v>10</v>
      </c>
      <c r="CV73">
        <f t="shared" si="80"/>
        <v>0</v>
      </c>
      <c r="CW73">
        <f t="shared" si="81"/>
        <v>0</v>
      </c>
      <c r="CX73">
        <f t="shared" si="82"/>
        <v>0</v>
      </c>
      <c r="CY73">
        <f t="shared" si="83"/>
        <v>0</v>
      </c>
      <c r="CZ73">
        <f t="shared" si="84"/>
        <v>0</v>
      </c>
      <c r="DA73">
        <f t="shared" si="85"/>
        <v>0</v>
      </c>
      <c r="DE73">
        <f t="shared" si="86"/>
        <v>0</v>
      </c>
      <c r="DF73" t="str">
        <f t="shared" si="87"/>
        <v>No Deal</v>
      </c>
      <c r="DG73" t="str">
        <f t="shared" si="88"/>
        <v>No Deal</v>
      </c>
      <c r="DH73" t="str">
        <f t="shared" si="89"/>
        <v>No Deal</v>
      </c>
      <c r="DI73" t="str">
        <f t="shared" si="90"/>
        <v>No Deal</v>
      </c>
      <c r="DJ73" t="str">
        <f t="shared" si="91"/>
        <v>No Deal</v>
      </c>
      <c r="DK73" t="str">
        <f t="shared" si="92"/>
        <v>No Deal</v>
      </c>
      <c r="DP73" t="str">
        <f t="shared" si="93"/>
        <v>N</v>
      </c>
      <c r="DQ73" t="str">
        <f t="shared" si="94"/>
        <v>N</v>
      </c>
      <c r="DR73" t="str">
        <f t="shared" si="95"/>
        <v>N</v>
      </c>
      <c r="DS73" t="str">
        <f t="shared" si="96"/>
        <v>N</v>
      </c>
      <c r="DT73" t="str">
        <f t="shared" si="97"/>
        <v>N</v>
      </c>
      <c r="DU73" t="str">
        <f t="shared" si="98"/>
        <v>N</v>
      </c>
      <c r="DV73" t="str">
        <f t="shared" si="99"/>
        <v>N</v>
      </c>
      <c r="DW73" t="str">
        <f t="shared" si="100"/>
        <v>N</v>
      </c>
      <c r="DX73" t="str">
        <f t="shared" si="101"/>
        <v>N</v>
      </c>
      <c r="DY73" t="str">
        <f t="shared" si="102"/>
        <v>N</v>
      </c>
      <c r="DZ73" t="str">
        <f t="shared" si="103"/>
        <v>N</v>
      </c>
      <c r="EA73" t="str">
        <f t="shared" si="104"/>
        <v>N</v>
      </c>
      <c r="EB73" t="str">
        <f t="shared" si="105"/>
        <v>N</v>
      </c>
      <c r="EC73" t="str">
        <f t="shared" si="106"/>
        <v>N</v>
      </c>
      <c r="ED73" t="str">
        <f t="shared" si="107"/>
        <v>N</v>
      </c>
      <c r="EE73" t="str">
        <f t="shared" si="108"/>
        <v>N</v>
      </c>
      <c r="EF73" t="str">
        <f t="shared" si="109"/>
        <v>N</v>
      </c>
      <c r="EG73" t="str">
        <f t="shared" si="110"/>
        <v>N</v>
      </c>
      <c r="EH73" t="str">
        <f t="shared" si="111"/>
        <v>N</v>
      </c>
      <c r="EI73" t="str">
        <f t="shared" si="112"/>
        <v>N</v>
      </c>
      <c r="EJ73" t="str">
        <f t="shared" si="113"/>
        <v>N</v>
      </c>
    </row>
    <row r="74" spans="1:140" x14ac:dyDescent="0.3">
      <c r="A74">
        <v>73</v>
      </c>
      <c r="B74" s="2" t="s">
        <v>26</v>
      </c>
      <c r="C74" s="2" t="s">
        <v>257</v>
      </c>
      <c r="D74" s="2" t="s">
        <v>258</v>
      </c>
      <c r="E74">
        <v>10000000</v>
      </c>
      <c r="F74">
        <v>1</v>
      </c>
      <c r="G74" s="2" t="s">
        <v>70</v>
      </c>
      <c r="H74">
        <v>0</v>
      </c>
      <c r="I74">
        <v>0</v>
      </c>
      <c r="J74">
        <v>0</v>
      </c>
      <c r="K74">
        <v>0</v>
      </c>
      <c r="L74" t="s">
        <v>70</v>
      </c>
      <c r="M74" t="s">
        <v>403</v>
      </c>
      <c r="N74" t="s">
        <v>403</v>
      </c>
      <c r="O74" t="s">
        <v>403</v>
      </c>
      <c r="P74" t="s">
        <v>403</v>
      </c>
      <c r="Q74" t="s">
        <v>403</v>
      </c>
      <c r="R74" t="s">
        <v>403</v>
      </c>
      <c r="S74" t="s">
        <v>403</v>
      </c>
      <c r="T74">
        <f t="shared" si="58"/>
        <v>0</v>
      </c>
      <c r="U74">
        <f t="shared" si="59"/>
        <v>1</v>
      </c>
      <c r="V74" s="2"/>
      <c r="W74" t="s">
        <v>509</v>
      </c>
      <c r="AK74" t="str">
        <f t="shared" si="60"/>
        <v xml:space="preserve">Yash Gangwal, , , , ,  </v>
      </c>
      <c r="AL74">
        <f t="shared" si="61"/>
        <v>100</v>
      </c>
      <c r="AM74">
        <f t="shared" si="62"/>
        <v>0</v>
      </c>
      <c r="BH74">
        <f t="shared" si="63"/>
        <v>100</v>
      </c>
      <c r="BI74">
        <f t="shared" si="64"/>
        <v>0</v>
      </c>
      <c r="BL74">
        <f t="shared" si="65"/>
        <v>0</v>
      </c>
      <c r="BM74">
        <f t="shared" si="66"/>
        <v>0</v>
      </c>
      <c r="BN74">
        <f t="shared" si="67"/>
        <v>0</v>
      </c>
      <c r="BO74">
        <f t="shared" si="68"/>
        <v>0</v>
      </c>
      <c r="BP74">
        <f t="shared" si="69"/>
        <v>0</v>
      </c>
      <c r="BQ74">
        <f t="shared" si="70"/>
        <v>0</v>
      </c>
      <c r="BR74">
        <f t="shared" si="71"/>
        <v>0</v>
      </c>
      <c r="BS74">
        <f t="shared" si="72"/>
        <v>0</v>
      </c>
      <c r="BT74">
        <f t="shared" si="73"/>
        <v>0</v>
      </c>
      <c r="BU74">
        <f t="shared" si="74"/>
        <v>0</v>
      </c>
      <c r="BV74">
        <f t="shared" si="75"/>
        <v>0</v>
      </c>
      <c r="BW74">
        <f t="shared" si="76"/>
        <v>0</v>
      </c>
      <c r="BX74">
        <f t="shared" si="77"/>
        <v>0</v>
      </c>
      <c r="BY74">
        <f t="shared" si="78"/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U74">
        <f t="shared" si="79"/>
        <v>0</v>
      </c>
      <c r="CV74">
        <f t="shared" si="80"/>
        <v>0</v>
      </c>
      <c r="CW74">
        <f t="shared" si="81"/>
        <v>0</v>
      </c>
      <c r="CX74">
        <f t="shared" si="82"/>
        <v>0</v>
      </c>
      <c r="CY74">
        <f t="shared" si="83"/>
        <v>0</v>
      </c>
      <c r="CZ74">
        <f t="shared" si="84"/>
        <v>0</v>
      </c>
      <c r="DA74">
        <f t="shared" si="85"/>
        <v>0</v>
      </c>
      <c r="DE74" t="str">
        <f t="shared" si="86"/>
        <v>No Deal</v>
      </c>
      <c r="DF74" t="str">
        <f t="shared" si="87"/>
        <v>No Deal</v>
      </c>
      <c r="DG74" t="str">
        <f t="shared" si="88"/>
        <v>No Deal</v>
      </c>
      <c r="DH74" t="str">
        <f t="shared" si="89"/>
        <v>No Deal</v>
      </c>
      <c r="DI74" t="str">
        <f t="shared" si="90"/>
        <v>No Deal</v>
      </c>
      <c r="DJ74" t="str">
        <f t="shared" si="91"/>
        <v>No Deal</v>
      </c>
      <c r="DK74" t="str">
        <f t="shared" si="92"/>
        <v>No Deal</v>
      </c>
      <c r="DP74" t="str">
        <f t="shared" si="93"/>
        <v>N</v>
      </c>
      <c r="DQ74" t="str">
        <f t="shared" si="94"/>
        <v>N</v>
      </c>
      <c r="DR74" t="str">
        <f t="shared" si="95"/>
        <v>N</v>
      </c>
      <c r="DS74" t="str">
        <f t="shared" si="96"/>
        <v>N</v>
      </c>
      <c r="DT74" t="str">
        <f t="shared" si="97"/>
        <v>N</v>
      </c>
      <c r="DU74" t="str">
        <f t="shared" si="98"/>
        <v>N</v>
      </c>
      <c r="DV74" t="str">
        <f t="shared" si="99"/>
        <v>N</v>
      </c>
      <c r="DW74" t="str">
        <f t="shared" si="100"/>
        <v>N</v>
      </c>
      <c r="DX74" t="str">
        <f t="shared" si="101"/>
        <v>N</v>
      </c>
      <c r="DY74" t="str">
        <f t="shared" si="102"/>
        <v>N</v>
      </c>
      <c r="DZ74" t="str">
        <f t="shared" si="103"/>
        <v>N</v>
      </c>
      <c r="EA74" t="str">
        <f t="shared" si="104"/>
        <v>N</v>
      </c>
      <c r="EB74" t="str">
        <f t="shared" si="105"/>
        <v>N</v>
      </c>
      <c r="EC74" t="str">
        <f t="shared" si="106"/>
        <v>N</v>
      </c>
      <c r="ED74" t="str">
        <f t="shared" si="107"/>
        <v>N</v>
      </c>
      <c r="EE74" t="str">
        <f t="shared" si="108"/>
        <v>N</v>
      </c>
      <c r="EF74" t="str">
        <f t="shared" si="109"/>
        <v>N</v>
      </c>
      <c r="EG74" t="str">
        <f t="shared" si="110"/>
        <v>N</v>
      </c>
      <c r="EH74" t="str">
        <f t="shared" si="111"/>
        <v>N</v>
      </c>
      <c r="EI74" t="str">
        <f t="shared" si="112"/>
        <v>N</v>
      </c>
      <c r="EJ74" t="str">
        <f t="shared" si="113"/>
        <v>N</v>
      </c>
    </row>
    <row r="75" spans="1:140" x14ac:dyDescent="0.3">
      <c r="A75">
        <v>74</v>
      </c>
      <c r="B75" s="2" t="s">
        <v>27</v>
      </c>
      <c r="C75" s="2" t="s">
        <v>259</v>
      </c>
      <c r="D75" s="2" t="s">
        <v>260</v>
      </c>
      <c r="E75">
        <v>3000000</v>
      </c>
      <c r="F75">
        <v>5</v>
      </c>
      <c r="G75" s="2" t="s">
        <v>70</v>
      </c>
      <c r="H75">
        <v>0</v>
      </c>
      <c r="I75">
        <v>0</v>
      </c>
      <c r="J75">
        <v>0</v>
      </c>
      <c r="K75">
        <v>0</v>
      </c>
      <c r="L75" t="s">
        <v>70</v>
      </c>
      <c r="M75" t="s">
        <v>403</v>
      </c>
      <c r="N75" t="s">
        <v>403</v>
      </c>
      <c r="O75" t="s">
        <v>403</v>
      </c>
      <c r="P75" t="s">
        <v>403</v>
      </c>
      <c r="Q75" t="s">
        <v>403</v>
      </c>
      <c r="R75" t="s">
        <v>403</v>
      </c>
      <c r="S75" t="s">
        <v>403</v>
      </c>
      <c r="T75">
        <f t="shared" si="58"/>
        <v>0</v>
      </c>
      <c r="U75">
        <f t="shared" si="59"/>
        <v>2</v>
      </c>
      <c r="V75" s="2"/>
      <c r="W75" t="s">
        <v>510</v>
      </c>
      <c r="X75" t="s">
        <v>511</v>
      </c>
      <c r="AK75" t="str">
        <f t="shared" si="60"/>
        <v xml:space="preserve">Tasneen Badri, Ismail Badri, , , ,  </v>
      </c>
      <c r="AL75">
        <f t="shared" si="61"/>
        <v>6</v>
      </c>
      <c r="AM75">
        <f t="shared" si="62"/>
        <v>0</v>
      </c>
      <c r="BH75">
        <f t="shared" si="63"/>
        <v>30</v>
      </c>
      <c r="BI75">
        <f t="shared" si="64"/>
        <v>0</v>
      </c>
      <c r="BL75">
        <f t="shared" si="65"/>
        <v>0</v>
      </c>
      <c r="BM75">
        <f t="shared" si="66"/>
        <v>0</v>
      </c>
      <c r="BN75">
        <f t="shared" si="67"/>
        <v>0</v>
      </c>
      <c r="BO75">
        <f t="shared" si="68"/>
        <v>0</v>
      </c>
      <c r="BP75">
        <f t="shared" si="69"/>
        <v>0</v>
      </c>
      <c r="BQ75">
        <f t="shared" si="70"/>
        <v>0</v>
      </c>
      <c r="BR75">
        <f t="shared" si="71"/>
        <v>0</v>
      </c>
      <c r="BS75">
        <f t="shared" si="72"/>
        <v>0</v>
      </c>
      <c r="BT75">
        <f t="shared" si="73"/>
        <v>0</v>
      </c>
      <c r="BU75">
        <f t="shared" si="74"/>
        <v>0</v>
      </c>
      <c r="BV75">
        <f t="shared" si="75"/>
        <v>0</v>
      </c>
      <c r="BW75">
        <f t="shared" si="76"/>
        <v>0</v>
      </c>
      <c r="BX75">
        <f t="shared" si="77"/>
        <v>0</v>
      </c>
      <c r="BY75">
        <f t="shared" si="78"/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U75">
        <f t="shared" si="79"/>
        <v>0</v>
      </c>
      <c r="CV75">
        <f t="shared" si="80"/>
        <v>0</v>
      </c>
      <c r="CW75">
        <f t="shared" si="81"/>
        <v>0</v>
      </c>
      <c r="CX75">
        <f t="shared" si="82"/>
        <v>0</v>
      </c>
      <c r="CY75">
        <f t="shared" si="83"/>
        <v>0</v>
      </c>
      <c r="CZ75">
        <f t="shared" si="84"/>
        <v>0</v>
      </c>
      <c r="DA75">
        <f t="shared" si="85"/>
        <v>0</v>
      </c>
      <c r="DE75" t="str">
        <f t="shared" si="86"/>
        <v>No Deal</v>
      </c>
      <c r="DF75" t="str">
        <f t="shared" si="87"/>
        <v>No Deal</v>
      </c>
      <c r="DG75" t="str">
        <f t="shared" si="88"/>
        <v>No Deal</v>
      </c>
      <c r="DH75" t="str">
        <f t="shared" si="89"/>
        <v>No Deal</v>
      </c>
      <c r="DI75" t="str">
        <f t="shared" si="90"/>
        <v>No Deal</v>
      </c>
      <c r="DJ75" t="str">
        <f t="shared" si="91"/>
        <v>No Deal</v>
      </c>
      <c r="DK75" t="str">
        <f t="shared" si="92"/>
        <v>No Deal</v>
      </c>
      <c r="DP75" t="str">
        <f t="shared" si="93"/>
        <v>N</v>
      </c>
      <c r="DQ75" t="str">
        <f t="shared" si="94"/>
        <v>N</v>
      </c>
      <c r="DR75" t="str">
        <f t="shared" si="95"/>
        <v>N</v>
      </c>
      <c r="DS75" t="str">
        <f t="shared" si="96"/>
        <v>N</v>
      </c>
      <c r="DT75" t="str">
        <f t="shared" si="97"/>
        <v>N</v>
      </c>
      <c r="DU75" t="str">
        <f t="shared" si="98"/>
        <v>N</v>
      </c>
      <c r="DV75" t="str">
        <f t="shared" si="99"/>
        <v>N</v>
      </c>
      <c r="DW75" t="str">
        <f t="shared" si="100"/>
        <v>N</v>
      </c>
      <c r="DX75" t="str">
        <f t="shared" si="101"/>
        <v>N</v>
      </c>
      <c r="DY75" t="str">
        <f t="shared" si="102"/>
        <v>N</v>
      </c>
      <c r="DZ75" t="str">
        <f t="shared" si="103"/>
        <v>N</v>
      </c>
      <c r="EA75" t="str">
        <f t="shared" si="104"/>
        <v>N</v>
      </c>
      <c r="EB75" t="str">
        <f t="shared" si="105"/>
        <v>N</v>
      </c>
      <c r="EC75" t="str">
        <f t="shared" si="106"/>
        <v>N</v>
      </c>
      <c r="ED75" t="str">
        <f t="shared" si="107"/>
        <v>N</v>
      </c>
      <c r="EE75" t="str">
        <f t="shared" si="108"/>
        <v>N</v>
      </c>
      <c r="EF75" t="str">
        <f t="shared" si="109"/>
        <v>N</v>
      </c>
      <c r="EG75" t="str">
        <f t="shared" si="110"/>
        <v>N</v>
      </c>
      <c r="EH75" t="str">
        <f t="shared" si="111"/>
        <v>N</v>
      </c>
      <c r="EI75" t="str">
        <f t="shared" si="112"/>
        <v>N</v>
      </c>
      <c r="EJ75" t="str">
        <f t="shared" si="113"/>
        <v>N</v>
      </c>
    </row>
    <row r="76" spans="1:140" x14ac:dyDescent="0.3">
      <c r="A76">
        <v>75</v>
      </c>
      <c r="B76" s="2" t="s">
        <v>28</v>
      </c>
      <c r="C76" s="2" t="s">
        <v>261</v>
      </c>
      <c r="D76" s="2" t="s">
        <v>249</v>
      </c>
      <c r="E76">
        <v>7500000</v>
      </c>
      <c r="F76">
        <v>5</v>
      </c>
      <c r="G76" s="2" t="s">
        <v>70</v>
      </c>
      <c r="H76">
        <v>0</v>
      </c>
      <c r="I76">
        <v>0</v>
      </c>
      <c r="J76">
        <v>0</v>
      </c>
      <c r="K76">
        <v>0</v>
      </c>
      <c r="L76" t="s">
        <v>70</v>
      </c>
      <c r="M76" t="s">
        <v>403</v>
      </c>
      <c r="N76" t="s">
        <v>403</v>
      </c>
      <c r="O76" t="s">
        <v>403</v>
      </c>
      <c r="P76" t="s">
        <v>403</v>
      </c>
      <c r="Q76" t="s">
        <v>403</v>
      </c>
      <c r="R76" t="s">
        <v>403</v>
      </c>
      <c r="S76" t="s">
        <v>403</v>
      </c>
      <c r="T76">
        <f t="shared" si="58"/>
        <v>0</v>
      </c>
      <c r="U76">
        <f t="shared" si="59"/>
        <v>2</v>
      </c>
      <c r="V76" s="2"/>
      <c r="W76" t="s">
        <v>512</v>
      </c>
      <c r="X76" t="s">
        <v>513</v>
      </c>
      <c r="AK76" t="str">
        <f t="shared" si="60"/>
        <v xml:space="preserve">Oshima Hans, Saurabh Tokas, , , ,  </v>
      </c>
      <c r="AL76">
        <f t="shared" si="61"/>
        <v>15</v>
      </c>
      <c r="AM76">
        <f t="shared" si="62"/>
        <v>0</v>
      </c>
      <c r="BH76">
        <f t="shared" si="63"/>
        <v>75</v>
      </c>
      <c r="BI76">
        <f t="shared" si="64"/>
        <v>0</v>
      </c>
      <c r="BL76">
        <f t="shared" si="65"/>
        <v>0</v>
      </c>
      <c r="BM76">
        <f t="shared" si="66"/>
        <v>0</v>
      </c>
      <c r="BN76">
        <f t="shared" si="67"/>
        <v>0</v>
      </c>
      <c r="BO76">
        <f t="shared" si="68"/>
        <v>0</v>
      </c>
      <c r="BP76">
        <f t="shared" si="69"/>
        <v>0</v>
      </c>
      <c r="BQ76">
        <f t="shared" si="70"/>
        <v>0</v>
      </c>
      <c r="BR76">
        <f t="shared" si="71"/>
        <v>0</v>
      </c>
      <c r="BS76">
        <f t="shared" si="72"/>
        <v>0</v>
      </c>
      <c r="BT76">
        <f t="shared" si="73"/>
        <v>0</v>
      </c>
      <c r="BU76">
        <f t="shared" si="74"/>
        <v>0</v>
      </c>
      <c r="BV76">
        <f t="shared" si="75"/>
        <v>0</v>
      </c>
      <c r="BW76">
        <f t="shared" si="76"/>
        <v>0</v>
      </c>
      <c r="BX76">
        <f t="shared" si="77"/>
        <v>0</v>
      </c>
      <c r="BY76">
        <f t="shared" si="78"/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U76">
        <f t="shared" si="79"/>
        <v>0</v>
      </c>
      <c r="CV76">
        <f t="shared" si="80"/>
        <v>0</v>
      </c>
      <c r="CW76">
        <f t="shared" si="81"/>
        <v>0</v>
      </c>
      <c r="CX76">
        <f t="shared" si="82"/>
        <v>0</v>
      </c>
      <c r="CY76">
        <f t="shared" si="83"/>
        <v>0</v>
      </c>
      <c r="CZ76">
        <f t="shared" si="84"/>
        <v>0</v>
      </c>
      <c r="DA76">
        <f t="shared" si="85"/>
        <v>0</v>
      </c>
      <c r="DE76" t="str">
        <f t="shared" si="86"/>
        <v>No Deal</v>
      </c>
      <c r="DF76" t="str">
        <f t="shared" si="87"/>
        <v>No Deal</v>
      </c>
      <c r="DG76" t="str">
        <f t="shared" si="88"/>
        <v>No Deal</v>
      </c>
      <c r="DH76" t="str">
        <f t="shared" si="89"/>
        <v>No Deal</v>
      </c>
      <c r="DI76" t="str">
        <f t="shared" si="90"/>
        <v>No Deal</v>
      </c>
      <c r="DJ76" t="str">
        <f t="shared" si="91"/>
        <v>No Deal</v>
      </c>
      <c r="DK76" t="str">
        <f t="shared" si="92"/>
        <v>No Deal</v>
      </c>
      <c r="DP76" t="str">
        <f t="shared" si="93"/>
        <v>N</v>
      </c>
      <c r="DQ76" t="str">
        <f t="shared" si="94"/>
        <v>N</v>
      </c>
      <c r="DR76" t="str">
        <f t="shared" si="95"/>
        <v>N</v>
      </c>
      <c r="DS76" t="str">
        <f t="shared" si="96"/>
        <v>N</v>
      </c>
      <c r="DT76" t="str">
        <f t="shared" si="97"/>
        <v>N</v>
      </c>
      <c r="DU76" t="str">
        <f t="shared" si="98"/>
        <v>N</v>
      </c>
      <c r="DV76" t="str">
        <f t="shared" si="99"/>
        <v>N</v>
      </c>
      <c r="DW76" t="str">
        <f t="shared" si="100"/>
        <v>N</v>
      </c>
      <c r="DX76" t="str">
        <f t="shared" si="101"/>
        <v>N</v>
      </c>
      <c r="DY76" t="str">
        <f t="shared" si="102"/>
        <v>N</v>
      </c>
      <c r="DZ76" t="str">
        <f t="shared" si="103"/>
        <v>N</v>
      </c>
      <c r="EA76" t="str">
        <f t="shared" si="104"/>
        <v>N</v>
      </c>
      <c r="EB76" t="str">
        <f t="shared" si="105"/>
        <v>N</v>
      </c>
      <c r="EC76" t="str">
        <f t="shared" si="106"/>
        <v>N</v>
      </c>
      <c r="ED76" t="str">
        <f t="shared" si="107"/>
        <v>N</v>
      </c>
      <c r="EE76" t="str">
        <f t="shared" si="108"/>
        <v>N</v>
      </c>
      <c r="EF76" t="str">
        <f t="shared" si="109"/>
        <v>N</v>
      </c>
      <c r="EG76" t="str">
        <f t="shared" si="110"/>
        <v>N</v>
      </c>
      <c r="EH76" t="str">
        <f t="shared" si="111"/>
        <v>N</v>
      </c>
      <c r="EI76" t="str">
        <f t="shared" si="112"/>
        <v>N</v>
      </c>
      <c r="EJ76" t="str">
        <f t="shared" si="113"/>
        <v>N</v>
      </c>
    </row>
    <row r="77" spans="1:140" x14ac:dyDescent="0.3">
      <c r="A77">
        <v>76</v>
      </c>
      <c r="B77" s="2" t="s">
        <v>29</v>
      </c>
      <c r="C77" s="2" t="s">
        <v>262</v>
      </c>
      <c r="D77" s="2" t="s">
        <v>263</v>
      </c>
      <c r="E77">
        <v>4000000</v>
      </c>
      <c r="F77">
        <v>8</v>
      </c>
      <c r="G77" s="2" t="s">
        <v>264</v>
      </c>
      <c r="H77">
        <v>5000000</v>
      </c>
      <c r="I77">
        <v>35</v>
      </c>
      <c r="J77">
        <v>0</v>
      </c>
      <c r="K77">
        <v>0</v>
      </c>
      <c r="L77" t="s">
        <v>395</v>
      </c>
      <c r="M77" t="s">
        <v>404</v>
      </c>
      <c r="N77" t="s">
        <v>403</v>
      </c>
      <c r="O77" t="s">
        <v>403</v>
      </c>
      <c r="P77" t="s">
        <v>403</v>
      </c>
      <c r="Q77" t="s">
        <v>403</v>
      </c>
      <c r="R77" t="s">
        <v>403</v>
      </c>
      <c r="S77" t="s">
        <v>404</v>
      </c>
      <c r="T77">
        <f t="shared" si="58"/>
        <v>2</v>
      </c>
      <c r="U77">
        <f t="shared" si="59"/>
        <v>1</v>
      </c>
      <c r="V77" s="2"/>
      <c r="W77" t="s">
        <v>514</v>
      </c>
      <c r="AK77" t="str">
        <f t="shared" si="60"/>
        <v xml:space="preserve">Rishika Nayak Shetty, , , , ,  </v>
      </c>
      <c r="AL77">
        <f t="shared" si="61"/>
        <v>5</v>
      </c>
      <c r="AM77">
        <f t="shared" si="62"/>
        <v>1.4285714285714288</v>
      </c>
      <c r="BH77">
        <f t="shared" si="63"/>
        <v>40</v>
      </c>
      <c r="BI77">
        <f t="shared" si="64"/>
        <v>50</v>
      </c>
      <c r="BL77">
        <f t="shared" si="65"/>
        <v>0</v>
      </c>
      <c r="BM77">
        <f t="shared" si="66"/>
        <v>0</v>
      </c>
      <c r="BN77">
        <f t="shared" si="67"/>
        <v>2500000</v>
      </c>
      <c r="BO77">
        <f t="shared" si="68"/>
        <v>0</v>
      </c>
      <c r="BP77">
        <f t="shared" si="69"/>
        <v>0</v>
      </c>
      <c r="BQ77">
        <f t="shared" si="70"/>
        <v>0</v>
      </c>
      <c r="BR77">
        <f t="shared" si="71"/>
        <v>2500000</v>
      </c>
      <c r="BS77">
        <f t="shared" si="72"/>
        <v>0</v>
      </c>
      <c r="BT77">
        <f t="shared" si="73"/>
        <v>0</v>
      </c>
      <c r="BU77">
        <f t="shared" si="74"/>
        <v>0</v>
      </c>
      <c r="BV77">
        <f t="shared" si="75"/>
        <v>0</v>
      </c>
      <c r="BW77">
        <f t="shared" si="76"/>
        <v>0</v>
      </c>
      <c r="BX77">
        <f t="shared" si="77"/>
        <v>0</v>
      </c>
      <c r="BY77">
        <f t="shared" si="78"/>
        <v>0</v>
      </c>
      <c r="CC77">
        <v>0</v>
      </c>
      <c r="CD77">
        <v>0</v>
      </c>
      <c r="CE77">
        <v>2500000</v>
      </c>
      <c r="CF77">
        <v>0</v>
      </c>
      <c r="CG77">
        <v>0</v>
      </c>
      <c r="CH77">
        <v>0</v>
      </c>
      <c r="CI77">
        <v>2500000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U77">
        <f t="shared" si="79"/>
        <v>0</v>
      </c>
      <c r="CV77">
        <f t="shared" si="80"/>
        <v>17.5</v>
      </c>
      <c r="CW77">
        <f t="shared" si="81"/>
        <v>0</v>
      </c>
      <c r="CX77">
        <f t="shared" si="82"/>
        <v>17.5</v>
      </c>
      <c r="CY77">
        <f t="shared" si="83"/>
        <v>0</v>
      </c>
      <c r="CZ77">
        <f t="shared" si="84"/>
        <v>0</v>
      </c>
      <c r="DA77">
        <f t="shared" si="85"/>
        <v>0</v>
      </c>
      <c r="DE77" t="str">
        <f t="shared" si="86"/>
        <v>No Deal</v>
      </c>
      <c r="DF77">
        <f t="shared" si="87"/>
        <v>1</v>
      </c>
      <c r="DG77" t="str">
        <f t="shared" si="88"/>
        <v>No Deal</v>
      </c>
      <c r="DH77">
        <f t="shared" si="89"/>
        <v>1</v>
      </c>
      <c r="DI77" t="str">
        <f t="shared" si="90"/>
        <v>No Deal</v>
      </c>
      <c r="DJ77" t="str">
        <f t="shared" si="91"/>
        <v>No Deal</v>
      </c>
      <c r="DK77" t="str">
        <f t="shared" si="92"/>
        <v>No Deal</v>
      </c>
      <c r="DP77" t="str">
        <f t="shared" si="93"/>
        <v>N</v>
      </c>
      <c r="DQ77" t="str">
        <f t="shared" si="94"/>
        <v>N</v>
      </c>
      <c r="DR77" t="str">
        <f t="shared" si="95"/>
        <v>N</v>
      </c>
      <c r="DS77" t="str">
        <f t="shared" si="96"/>
        <v>N</v>
      </c>
      <c r="DT77" t="str">
        <f t="shared" si="97"/>
        <v>N</v>
      </c>
      <c r="DU77" t="str">
        <f t="shared" si="98"/>
        <v>N</v>
      </c>
      <c r="DV77" t="str">
        <f t="shared" si="99"/>
        <v>N</v>
      </c>
      <c r="DW77" t="str">
        <f t="shared" si="100"/>
        <v>Y</v>
      </c>
      <c r="DX77" t="str">
        <f t="shared" si="101"/>
        <v>N</v>
      </c>
      <c r="DY77" t="str">
        <f t="shared" si="102"/>
        <v>N</v>
      </c>
      <c r="DZ77" t="str">
        <f t="shared" si="103"/>
        <v>N</v>
      </c>
      <c r="EA77" t="str">
        <f t="shared" si="104"/>
        <v>N</v>
      </c>
      <c r="EB77" t="str">
        <f t="shared" si="105"/>
        <v>N</v>
      </c>
      <c r="EC77" t="str">
        <f t="shared" si="106"/>
        <v>N</v>
      </c>
      <c r="ED77" t="str">
        <f t="shared" si="107"/>
        <v>N</v>
      </c>
      <c r="EE77" t="str">
        <f t="shared" si="108"/>
        <v>N</v>
      </c>
      <c r="EF77" t="str">
        <f t="shared" si="109"/>
        <v>N</v>
      </c>
      <c r="EG77" t="str">
        <f t="shared" si="110"/>
        <v>N</v>
      </c>
      <c r="EH77" t="str">
        <f t="shared" si="111"/>
        <v>N</v>
      </c>
      <c r="EI77" t="str">
        <f t="shared" si="112"/>
        <v>N</v>
      </c>
      <c r="EJ77" t="str">
        <f t="shared" si="113"/>
        <v>N</v>
      </c>
    </row>
    <row r="78" spans="1:140" x14ac:dyDescent="0.3">
      <c r="A78">
        <v>77</v>
      </c>
      <c r="B78" s="2" t="s">
        <v>30</v>
      </c>
      <c r="C78" s="2" t="s">
        <v>265</v>
      </c>
      <c r="D78" s="2" t="s">
        <v>266</v>
      </c>
      <c r="E78">
        <v>3000000</v>
      </c>
      <c r="F78">
        <v>10</v>
      </c>
      <c r="G78" s="2" t="s">
        <v>267</v>
      </c>
      <c r="H78">
        <v>1000000</v>
      </c>
      <c r="I78">
        <v>40</v>
      </c>
      <c r="J78">
        <v>2000000</v>
      </c>
      <c r="K78">
        <v>12</v>
      </c>
      <c r="L78" t="s">
        <v>395</v>
      </c>
      <c r="M78" t="s">
        <v>403</v>
      </c>
      <c r="N78" t="s">
        <v>403</v>
      </c>
      <c r="O78" t="s">
        <v>403</v>
      </c>
      <c r="P78" t="s">
        <v>403</v>
      </c>
      <c r="Q78" t="s">
        <v>404</v>
      </c>
      <c r="R78" t="s">
        <v>403</v>
      </c>
      <c r="S78" t="s">
        <v>403</v>
      </c>
      <c r="T78">
        <f t="shared" si="58"/>
        <v>1</v>
      </c>
      <c r="U78">
        <f t="shared" si="59"/>
        <v>1</v>
      </c>
      <c r="V78" s="2"/>
      <c r="W78" t="s">
        <v>515</v>
      </c>
      <c r="AK78" t="str">
        <f t="shared" si="60"/>
        <v xml:space="preserve">Kamlesh Nanasahe Ghumare, , , , ,  </v>
      </c>
      <c r="AL78">
        <f t="shared" si="61"/>
        <v>3</v>
      </c>
      <c r="AM78">
        <f t="shared" si="62"/>
        <v>0.25</v>
      </c>
      <c r="BH78">
        <f t="shared" si="63"/>
        <v>30</v>
      </c>
      <c r="BI78">
        <f t="shared" si="64"/>
        <v>10</v>
      </c>
      <c r="BL78">
        <f t="shared" si="65"/>
        <v>0</v>
      </c>
      <c r="BM78">
        <f t="shared" si="66"/>
        <v>0</v>
      </c>
      <c r="BN78">
        <f t="shared" si="67"/>
        <v>0</v>
      </c>
      <c r="BO78">
        <f t="shared" si="68"/>
        <v>0</v>
      </c>
      <c r="BP78">
        <f t="shared" si="69"/>
        <v>0</v>
      </c>
      <c r="BQ78">
        <f t="shared" si="70"/>
        <v>0</v>
      </c>
      <c r="BR78">
        <f t="shared" si="71"/>
        <v>0</v>
      </c>
      <c r="BS78">
        <f t="shared" si="72"/>
        <v>0</v>
      </c>
      <c r="BT78">
        <f t="shared" si="73"/>
        <v>0</v>
      </c>
      <c r="BU78">
        <f t="shared" si="74"/>
        <v>0</v>
      </c>
      <c r="BV78">
        <f t="shared" si="75"/>
        <v>1000000</v>
      </c>
      <c r="BW78">
        <f t="shared" si="76"/>
        <v>2000000</v>
      </c>
      <c r="BX78">
        <f t="shared" si="77"/>
        <v>0</v>
      </c>
      <c r="BY78">
        <f t="shared" si="78"/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1000000</v>
      </c>
      <c r="CN78">
        <v>2000000</v>
      </c>
      <c r="CO78">
        <v>0</v>
      </c>
      <c r="CP78">
        <v>0</v>
      </c>
      <c r="CU78">
        <f t="shared" si="79"/>
        <v>0</v>
      </c>
      <c r="CV78">
        <f t="shared" si="80"/>
        <v>0</v>
      </c>
      <c r="CW78">
        <f t="shared" si="81"/>
        <v>0</v>
      </c>
      <c r="CX78">
        <f t="shared" si="82"/>
        <v>0</v>
      </c>
      <c r="CY78">
        <f t="shared" si="83"/>
        <v>0</v>
      </c>
      <c r="CZ78">
        <f t="shared" si="84"/>
        <v>40</v>
      </c>
      <c r="DA78">
        <f t="shared" si="85"/>
        <v>0</v>
      </c>
      <c r="DE78" t="str">
        <f t="shared" si="86"/>
        <v>No Deal</v>
      </c>
      <c r="DF78" t="str">
        <f t="shared" si="87"/>
        <v>No Deal</v>
      </c>
      <c r="DG78" t="str">
        <f t="shared" si="88"/>
        <v>No Deal</v>
      </c>
      <c r="DH78" t="str">
        <f t="shared" si="89"/>
        <v>No Deal</v>
      </c>
      <c r="DI78" t="str">
        <f t="shared" si="90"/>
        <v>No Deal</v>
      </c>
      <c r="DJ78">
        <f t="shared" si="91"/>
        <v>0</v>
      </c>
      <c r="DK78" t="str">
        <f t="shared" si="92"/>
        <v>No Deal</v>
      </c>
      <c r="DP78" t="str">
        <f t="shared" si="93"/>
        <v>N</v>
      </c>
      <c r="DQ78" t="str">
        <f t="shared" si="94"/>
        <v>N</v>
      </c>
      <c r="DR78" t="str">
        <f t="shared" si="95"/>
        <v>N</v>
      </c>
      <c r="DS78" t="str">
        <f t="shared" si="96"/>
        <v>N</v>
      </c>
      <c r="DT78" t="str">
        <f t="shared" si="97"/>
        <v>N</v>
      </c>
      <c r="DU78" t="str">
        <f t="shared" si="98"/>
        <v>N</v>
      </c>
      <c r="DV78" t="str">
        <f t="shared" si="99"/>
        <v>N</v>
      </c>
      <c r="DW78" t="str">
        <f t="shared" si="100"/>
        <v>N</v>
      </c>
      <c r="DX78" t="str">
        <f t="shared" si="101"/>
        <v>N</v>
      </c>
      <c r="DY78" t="str">
        <f t="shared" si="102"/>
        <v>N</v>
      </c>
      <c r="DZ78" t="str">
        <f t="shared" si="103"/>
        <v>N</v>
      </c>
      <c r="EA78" t="str">
        <f t="shared" si="104"/>
        <v>N</v>
      </c>
      <c r="EB78" t="str">
        <f t="shared" si="105"/>
        <v>N</v>
      </c>
      <c r="EC78" t="str">
        <f t="shared" si="106"/>
        <v>N</v>
      </c>
      <c r="ED78" t="str">
        <f t="shared" si="107"/>
        <v>N</v>
      </c>
      <c r="EE78" t="str">
        <f t="shared" si="108"/>
        <v>N</v>
      </c>
      <c r="EF78" t="str">
        <f t="shared" si="109"/>
        <v>N</v>
      </c>
      <c r="EG78" t="str">
        <f t="shared" si="110"/>
        <v>N</v>
      </c>
      <c r="EH78" t="str">
        <f t="shared" si="111"/>
        <v>N</v>
      </c>
      <c r="EI78" t="str">
        <f t="shared" si="112"/>
        <v>N</v>
      </c>
      <c r="EJ78" t="str">
        <f t="shared" si="113"/>
        <v>N</v>
      </c>
    </row>
    <row r="79" spans="1:140" x14ac:dyDescent="0.3">
      <c r="A79">
        <v>78</v>
      </c>
      <c r="B79" s="2" t="s">
        <v>31</v>
      </c>
      <c r="C79" s="2" t="s">
        <v>268</v>
      </c>
      <c r="D79" s="2" t="s">
        <v>269</v>
      </c>
      <c r="E79">
        <v>2000000</v>
      </c>
      <c r="F79">
        <v>10</v>
      </c>
      <c r="G79" s="2" t="s">
        <v>70</v>
      </c>
      <c r="H79">
        <v>0</v>
      </c>
      <c r="I79">
        <v>0</v>
      </c>
      <c r="J79">
        <v>0</v>
      </c>
      <c r="K79">
        <v>0</v>
      </c>
      <c r="L79" t="s">
        <v>70</v>
      </c>
      <c r="M79" t="s">
        <v>403</v>
      </c>
      <c r="N79" t="s">
        <v>403</v>
      </c>
      <c r="O79" t="s">
        <v>403</v>
      </c>
      <c r="P79" t="s">
        <v>403</v>
      </c>
      <c r="Q79" t="s">
        <v>403</v>
      </c>
      <c r="R79" t="s">
        <v>403</v>
      </c>
      <c r="S79" t="s">
        <v>403</v>
      </c>
      <c r="T79">
        <f t="shared" si="58"/>
        <v>0</v>
      </c>
      <c r="U79">
        <f t="shared" si="59"/>
        <v>2</v>
      </c>
      <c r="V79" s="2"/>
      <c r="W79" t="s">
        <v>516</v>
      </c>
      <c r="X79" t="s">
        <v>517</v>
      </c>
      <c r="AK79" t="str">
        <f t="shared" si="60"/>
        <v xml:space="preserve">Alpana Tiwari, Viral Tiwari, , , ,  </v>
      </c>
      <c r="AL79">
        <f t="shared" si="61"/>
        <v>2</v>
      </c>
      <c r="AM79">
        <f t="shared" si="62"/>
        <v>0</v>
      </c>
      <c r="BH79">
        <f t="shared" si="63"/>
        <v>20</v>
      </c>
      <c r="BI79">
        <f t="shared" si="64"/>
        <v>0</v>
      </c>
      <c r="BL79">
        <f t="shared" si="65"/>
        <v>0</v>
      </c>
      <c r="BM79">
        <f t="shared" si="66"/>
        <v>0</v>
      </c>
      <c r="BN79">
        <f t="shared" si="67"/>
        <v>0</v>
      </c>
      <c r="BO79">
        <f t="shared" si="68"/>
        <v>0</v>
      </c>
      <c r="BP79">
        <f t="shared" si="69"/>
        <v>0</v>
      </c>
      <c r="BQ79">
        <f t="shared" si="70"/>
        <v>0</v>
      </c>
      <c r="BR79">
        <f t="shared" si="71"/>
        <v>0</v>
      </c>
      <c r="BS79">
        <f t="shared" si="72"/>
        <v>0</v>
      </c>
      <c r="BT79">
        <f t="shared" si="73"/>
        <v>0</v>
      </c>
      <c r="BU79">
        <f t="shared" si="74"/>
        <v>0</v>
      </c>
      <c r="BV79">
        <f t="shared" si="75"/>
        <v>0</v>
      </c>
      <c r="BW79">
        <f t="shared" si="76"/>
        <v>0</v>
      </c>
      <c r="BX79">
        <f t="shared" si="77"/>
        <v>0</v>
      </c>
      <c r="BY79">
        <f t="shared" si="78"/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U79">
        <f t="shared" si="79"/>
        <v>0</v>
      </c>
      <c r="CV79">
        <f t="shared" si="80"/>
        <v>0</v>
      </c>
      <c r="CW79">
        <f t="shared" si="81"/>
        <v>0</v>
      </c>
      <c r="CX79">
        <f t="shared" si="82"/>
        <v>0</v>
      </c>
      <c r="CY79">
        <f t="shared" si="83"/>
        <v>0</v>
      </c>
      <c r="CZ79">
        <f t="shared" si="84"/>
        <v>0</v>
      </c>
      <c r="DA79">
        <f t="shared" si="85"/>
        <v>0</v>
      </c>
      <c r="DE79" t="str">
        <f t="shared" si="86"/>
        <v>No Deal</v>
      </c>
      <c r="DF79" t="str">
        <f t="shared" si="87"/>
        <v>No Deal</v>
      </c>
      <c r="DG79" t="str">
        <f t="shared" si="88"/>
        <v>No Deal</v>
      </c>
      <c r="DH79" t="str">
        <f t="shared" si="89"/>
        <v>No Deal</v>
      </c>
      <c r="DI79" t="str">
        <f t="shared" si="90"/>
        <v>No Deal</v>
      </c>
      <c r="DJ79" t="str">
        <f t="shared" si="91"/>
        <v>No Deal</v>
      </c>
      <c r="DK79" t="str">
        <f t="shared" si="92"/>
        <v>No Deal</v>
      </c>
      <c r="DP79" t="str">
        <f t="shared" si="93"/>
        <v>N</v>
      </c>
      <c r="DQ79" t="str">
        <f t="shared" si="94"/>
        <v>N</v>
      </c>
      <c r="DR79" t="str">
        <f t="shared" si="95"/>
        <v>N</v>
      </c>
      <c r="DS79" t="str">
        <f t="shared" si="96"/>
        <v>N</v>
      </c>
      <c r="DT79" t="str">
        <f t="shared" si="97"/>
        <v>N</v>
      </c>
      <c r="DU79" t="str">
        <f t="shared" si="98"/>
        <v>N</v>
      </c>
      <c r="DV79" t="str">
        <f t="shared" si="99"/>
        <v>N</v>
      </c>
      <c r="DW79" t="str">
        <f t="shared" si="100"/>
        <v>N</v>
      </c>
      <c r="DX79" t="str">
        <f t="shared" si="101"/>
        <v>N</v>
      </c>
      <c r="DY79" t="str">
        <f t="shared" si="102"/>
        <v>N</v>
      </c>
      <c r="DZ79" t="str">
        <f t="shared" si="103"/>
        <v>N</v>
      </c>
      <c r="EA79" t="str">
        <f t="shared" si="104"/>
        <v>N</v>
      </c>
      <c r="EB79" t="str">
        <f t="shared" si="105"/>
        <v>N</v>
      </c>
      <c r="EC79" t="str">
        <f t="shared" si="106"/>
        <v>N</v>
      </c>
      <c r="ED79" t="str">
        <f t="shared" si="107"/>
        <v>N</v>
      </c>
      <c r="EE79" t="str">
        <f t="shared" si="108"/>
        <v>N</v>
      </c>
      <c r="EF79" t="str">
        <f t="shared" si="109"/>
        <v>N</v>
      </c>
      <c r="EG79" t="str">
        <f t="shared" si="110"/>
        <v>N</v>
      </c>
      <c r="EH79" t="str">
        <f t="shared" si="111"/>
        <v>N</v>
      </c>
      <c r="EI79" t="str">
        <f t="shared" si="112"/>
        <v>N</v>
      </c>
      <c r="EJ79" t="str">
        <f t="shared" si="113"/>
        <v>N</v>
      </c>
    </row>
    <row r="80" spans="1:140" x14ac:dyDescent="0.3">
      <c r="A80">
        <v>79</v>
      </c>
      <c r="B80" s="2" t="s">
        <v>270</v>
      </c>
      <c r="C80" s="2" t="s">
        <v>271</v>
      </c>
      <c r="D80" s="2" t="s">
        <v>272</v>
      </c>
      <c r="E80">
        <v>5000000</v>
      </c>
      <c r="F80">
        <v>4</v>
      </c>
      <c r="G80" s="2" t="s">
        <v>273</v>
      </c>
      <c r="H80">
        <v>5000000</v>
      </c>
      <c r="I80">
        <v>15</v>
      </c>
      <c r="J80">
        <v>0</v>
      </c>
      <c r="K80">
        <v>0</v>
      </c>
      <c r="L80" t="s">
        <v>395</v>
      </c>
      <c r="M80" t="s">
        <v>404</v>
      </c>
      <c r="N80" t="s">
        <v>403</v>
      </c>
      <c r="O80" t="s">
        <v>403</v>
      </c>
      <c r="P80" t="s">
        <v>403</v>
      </c>
      <c r="Q80" t="s">
        <v>403</v>
      </c>
      <c r="R80" t="s">
        <v>403</v>
      </c>
      <c r="S80" t="s">
        <v>403</v>
      </c>
      <c r="T80">
        <f t="shared" si="58"/>
        <v>1</v>
      </c>
      <c r="U80">
        <f t="shared" si="59"/>
        <v>1</v>
      </c>
      <c r="V80" s="2"/>
      <c r="W80" t="s">
        <v>518</v>
      </c>
      <c r="AK80" t="str">
        <f t="shared" si="60"/>
        <v xml:space="preserve">Priyam Singh, , , , ,  </v>
      </c>
      <c r="AL80">
        <f t="shared" si="61"/>
        <v>12.5</v>
      </c>
      <c r="AM80">
        <f t="shared" si="62"/>
        <v>3.333333333333333</v>
      </c>
      <c r="BH80">
        <f t="shared" si="63"/>
        <v>50</v>
      </c>
      <c r="BI80">
        <f t="shared" si="64"/>
        <v>50</v>
      </c>
      <c r="BL80">
        <f t="shared" si="65"/>
        <v>0</v>
      </c>
      <c r="BM80">
        <f t="shared" si="66"/>
        <v>0</v>
      </c>
      <c r="BN80">
        <f t="shared" si="67"/>
        <v>5000000</v>
      </c>
      <c r="BO80">
        <f t="shared" si="68"/>
        <v>0</v>
      </c>
      <c r="BP80">
        <f t="shared" si="69"/>
        <v>0</v>
      </c>
      <c r="BQ80">
        <f t="shared" si="70"/>
        <v>0</v>
      </c>
      <c r="BR80">
        <f t="shared" si="71"/>
        <v>0</v>
      </c>
      <c r="BS80">
        <f t="shared" si="72"/>
        <v>0</v>
      </c>
      <c r="BT80">
        <f t="shared" si="73"/>
        <v>0</v>
      </c>
      <c r="BU80">
        <f t="shared" si="74"/>
        <v>0</v>
      </c>
      <c r="BV80">
        <f t="shared" si="75"/>
        <v>0</v>
      </c>
      <c r="BW80">
        <f t="shared" si="76"/>
        <v>0</v>
      </c>
      <c r="BX80">
        <f t="shared" si="77"/>
        <v>0</v>
      </c>
      <c r="BY80">
        <f t="shared" si="78"/>
        <v>0</v>
      </c>
      <c r="CC80">
        <v>0</v>
      </c>
      <c r="CD80">
        <v>0</v>
      </c>
      <c r="CE80">
        <v>5000000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U80">
        <f t="shared" si="79"/>
        <v>0</v>
      </c>
      <c r="CV80">
        <f t="shared" si="80"/>
        <v>15</v>
      </c>
      <c r="CW80">
        <f t="shared" si="81"/>
        <v>0</v>
      </c>
      <c r="CX80">
        <f t="shared" si="82"/>
        <v>0</v>
      </c>
      <c r="CY80">
        <f t="shared" si="83"/>
        <v>0</v>
      </c>
      <c r="CZ80">
        <f t="shared" si="84"/>
        <v>0</v>
      </c>
      <c r="DA80">
        <f t="shared" si="85"/>
        <v>0</v>
      </c>
      <c r="DE80" t="str">
        <f t="shared" si="86"/>
        <v>No Deal</v>
      </c>
      <c r="DF80">
        <f t="shared" si="87"/>
        <v>0</v>
      </c>
      <c r="DG80" t="str">
        <f t="shared" si="88"/>
        <v>No Deal</v>
      </c>
      <c r="DH80" t="str">
        <f t="shared" si="89"/>
        <v>No Deal</v>
      </c>
      <c r="DI80" t="str">
        <f t="shared" si="90"/>
        <v>No Deal</v>
      </c>
      <c r="DJ80" t="str">
        <f t="shared" si="91"/>
        <v>No Deal</v>
      </c>
      <c r="DK80" t="str">
        <f t="shared" si="92"/>
        <v>No Deal</v>
      </c>
      <c r="DP80" t="str">
        <f t="shared" si="93"/>
        <v>N</v>
      </c>
      <c r="DQ80" t="str">
        <f t="shared" si="94"/>
        <v>N</v>
      </c>
      <c r="DR80" t="str">
        <f t="shared" si="95"/>
        <v>N</v>
      </c>
      <c r="DS80" t="str">
        <f t="shared" si="96"/>
        <v>N</v>
      </c>
      <c r="DT80" t="str">
        <f t="shared" si="97"/>
        <v>N</v>
      </c>
      <c r="DU80" t="str">
        <f t="shared" si="98"/>
        <v>N</v>
      </c>
      <c r="DV80" t="str">
        <f t="shared" si="99"/>
        <v>N</v>
      </c>
      <c r="DW80" t="str">
        <f t="shared" si="100"/>
        <v>N</v>
      </c>
      <c r="DX80" t="str">
        <f t="shared" si="101"/>
        <v>N</v>
      </c>
      <c r="DY80" t="str">
        <f t="shared" si="102"/>
        <v>N</v>
      </c>
      <c r="DZ80" t="str">
        <f t="shared" si="103"/>
        <v>N</v>
      </c>
      <c r="EA80" t="str">
        <f t="shared" si="104"/>
        <v>N</v>
      </c>
      <c r="EB80" t="str">
        <f t="shared" si="105"/>
        <v>N</v>
      </c>
      <c r="EC80" t="str">
        <f t="shared" si="106"/>
        <v>N</v>
      </c>
      <c r="ED80" t="str">
        <f t="shared" si="107"/>
        <v>N</v>
      </c>
      <c r="EE80" t="str">
        <f t="shared" si="108"/>
        <v>N</v>
      </c>
      <c r="EF80" t="str">
        <f t="shared" si="109"/>
        <v>N</v>
      </c>
      <c r="EG80" t="str">
        <f t="shared" si="110"/>
        <v>N</v>
      </c>
      <c r="EH80" t="str">
        <f t="shared" si="111"/>
        <v>N</v>
      </c>
      <c r="EI80" t="str">
        <f t="shared" si="112"/>
        <v>N</v>
      </c>
      <c r="EJ80" t="str">
        <f t="shared" si="113"/>
        <v>N</v>
      </c>
    </row>
    <row r="81" spans="1:140" x14ac:dyDescent="0.3">
      <c r="A81">
        <v>80</v>
      </c>
      <c r="B81" s="2" t="s">
        <v>274</v>
      </c>
      <c r="C81" s="2" t="s">
        <v>275</v>
      </c>
      <c r="D81" s="2" t="s">
        <v>276</v>
      </c>
      <c r="E81">
        <v>10000000</v>
      </c>
      <c r="F81">
        <v>2</v>
      </c>
      <c r="G81" s="2" t="s">
        <v>277</v>
      </c>
      <c r="H81">
        <v>10000000</v>
      </c>
      <c r="I81">
        <v>6</v>
      </c>
      <c r="J81">
        <v>0</v>
      </c>
      <c r="K81">
        <v>0</v>
      </c>
      <c r="L81" t="s">
        <v>395</v>
      </c>
      <c r="M81" t="s">
        <v>404</v>
      </c>
      <c r="N81" t="s">
        <v>403</v>
      </c>
      <c r="O81" t="s">
        <v>404</v>
      </c>
      <c r="P81" t="s">
        <v>403</v>
      </c>
      <c r="Q81" t="s">
        <v>404</v>
      </c>
      <c r="R81" t="s">
        <v>404</v>
      </c>
      <c r="S81" t="s">
        <v>404</v>
      </c>
      <c r="T81">
        <f t="shared" si="58"/>
        <v>5</v>
      </c>
      <c r="U81">
        <f t="shared" si="59"/>
        <v>4</v>
      </c>
      <c r="V81" s="2"/>
      <c r="W81" t="s">
        <v>519</v>
      </c>
      <c r="X81" t="s">
        <v>520</v>
      </c>
      <c r="Y81" t="s">
        <v>521</v>
      </c>
      <c r="Z81" t="s">
        <v>522</v>
      </c>
      <c r="AK81" t="str">
        <f t="shared" si="60"/>
        <v xml:space="preserve">Saurabh Badola, Rajat Jain, Nitin Chandola, Sabit Rawa, ,  </v>
      </c>
      <c r="AL81">
        <f t="shared" si="61"/>
        <v>50</v>
      </c>
      <c r="AM81">
        <f t="shared" si="62"/>
        <v>16.666666666666668</v>
      </c>
      <c r="BH81">
        <f t="shared" si="63"/>
        <v>100</v>
      </c>
      <c r="BI81">
        <f t="shared" si="64"/>
        <v>100</v>
      </c>
      <c r="BL81">
        <f t="shared" si="65"/>
        <v>0</v>
      </c>
      <c r="BM81">
        <f t="shared" si="66"/>
        <v>0</v>
      </c>
      <c r="BN81">
        <f t="shared" si="67"/>
        <v>2000000</v>
      </c>
      <c r="BO81">
        <f t="shared" si="68"/>
        <v>0</v>
      </c>
      <c r="BP81">
        <f t="shared" si="69"/>
        <v>0</v>
      </c>
      <c r="BQ81">
        <f t="shared" si="70"/>
        <v>0</v>
      </c>
      <c r="BR81">
        <f t="shared" si="71"/>
        <v>2000000</v>
      </c>
      <c r="BS81">
        <f t="shared" si="72"/>
        <v>0</v>
      </c>
      <c r="BT81">
        <f t="shared" si="73"/>
        <v>2000000</v>
      </c>
      <c r="BU81">
        <f t="shared" si="74"/>
        <v>0</v>
      </c>
      <c r="BV81">
        <f t="shared" si="75"/>
        <v>2000000</v>
      </c>
      <c r="BW81">
        <f t="shared" si="76"/>
        <v>0</v>
      </c>
      <c r="BX81">
        <f t="shared" si="77"/>
        <v>2000000</v>
      </c>
      <c r="BY81">
        <f t="shared" si="78"/>
        <v>0</v>
      </c>
      <c r="CC81">
        <v>0</v>
      </c>
      <c r="CD81">
        <v>0</v>
      </c>
      <c r="CE81">
        <v>2000000</v>
      </c>
      <c r="CF81">
        <v>0</v>
      </c>
      <c r="CG81">
        <v>0</v>
      </c>
      <c r="CH81">
        <v>0</v>
      </c>
      <c r="CI81">
        <v>2000000</v>
      </c>
      <c r="CJ81">
        <v>0</v>
      </c>
      <c r="CK81">
        <v>2000000</v>
      </c>
      <c r="CL81">
        <v>0</v>
      </c>
      <c r="CM81">
        <v>2000000</v>
      </c>
      <c r="CN81">
        <v>0</v>
      </c>
      <c r="CO81">
        <v>2000000</v>
      </c>
      <c r="CP81">
        <v>0</v>
      </c>
      <c r="CU81">
        <f t="shared" si="79"/>
        <v>0</v>
      </c>
      <c r="CV81">
        <f t="shared" si="80"/>
        <v>1.2</v>
      </c>
      <c r="CW81">
        <f t="shared" si="81"/>
        <v>0</v>
      </c>
      <c r="CX81">
        <f t="shared" si="82"/>
        <v>1.2</v>
      </c>
      <c r="CY81">
        <f t="shared" si="83"/>
        <v>1.2</v>
      </c>
      <c r="CZ81">
        <f t="shared" si="84"/>
        <v>1.2</v>
      </c>
      <c r="DA81">
        <f t="shared" si="85"/>
        <v>1.2</v>
      </c>
      <c r="DE81" t="str">
        <f t="shared" si="86"/>
        <v>No Deal</v>
      </c>
      <c r="DF81">
        <f t="shared" si="87"/>
        <v>4</v>
      </c>
      <c r="DG81" t="str">
        <f t="shared" si="88"/>
        <v>No Deal</v>
      </c>
      <c r="DH81">
        <f t="shared" si="89"/>
        <v>4</v>
      </c>
      <c r="DI81">
        <f t="shared" si="90"/>
        <v>4</v>
      </c>
      <c r="DJ81">
        <f t="shared" si="91"/>
        <v>4</v>
      </c>
      <c r="DK81">
        <f t="shared" si="92"/>
        <v>4</v>
      </c>
      <c r="DP81" t="str">
        <f t="shared" si="93"/>
        <v>N</v>
      </c>
      <c r="DQ81" t="str">
        <f t="shared" si="94"/>
        <v>N</v>
      </c>
      <c r="DR81" t="str">
        <f t="shared" si="95"/>
        <v>N</v>
      </c>
      <c r="DS81" t="str">
        <f t="shared" si="96"/>
        <v>N</v>
      </c>
      <c r="DT81" t="str">
        <f t="shared" si="97"/>
        <v>N</v>
      </c>
      <c r="DU81" t="str">
        <f t="shared" si="98"/>
        <v>N</v>
      </c>
      <c r="DV81" t="str">
        <f t="shared" si="99"/>
        <v>N</v>
      </c>
      <c r="DW81" t="str">
        <f t="shared" si="100"/>
        <v>Y</v>
      </c>
      <c r="DX81" t="str">
        <f t="shared" si="101"/>
        <v>Y</v>
      </c>
      <c r="DY81" t="str">
        <f t="shared" si="102"/>
        <v>Y</v>
      </c>
      <c r="DZ81" t="str">
        <f t="shared" si="103"/>
        <v>Y</v>
      </c>
      <c r="EA81" t="str">
        <f t="shared" si="104"/>
        <v>N</v>
      </c>
      <c r="EB81" t="str">
        <f t="shared" si="105"/>
        <v>N</v>
      </c>
      <c r="EC81" t="str">
        <f t="shared" si="106"/>
        <v>N</v>
      </c>
      <c r="ED81" t="str">
        <f t="shared" si="107"/>
        <v>N</v>
      </c>
      <c r="EE81" t="str">
        <f t="shared" si="108"/>
        <v>Y</v>
      </c>
      <c r="EF81" t="str">
        <f t="shared" si="109"/>
        <v>Y</v>
      </c>
      <c r="EG81" t="str">
        <f t="shared" si="110"/>
        <v>Y</v>
      </c>
      <c r="EH81" t="str">
        <f t="shared" si="111"/>
        <v>Y</v>
      </c>
      <c r="EI81" t="str">
        <f t="shared" si="112"/>
        <v>Y</v>
      </c>
      <c r="EJ81" t="str">
        <f t="shared" si="113"/>
        <v>Y</v>
      </c>
    </row>
    <row r="82" spans="1:140" x14ac:dyDescent="0.3">
      <c r="A82">
        <v>81</v>
      </c>
      <c r="B82" s="2" t="s">
        <v>278</v>
      </c>
      <c r="C82" s="2" t="s">
        <v>279</v>
      </c>
      <c r="D82" s="2" t="s">
        <v>280</v>
      </c>
      <c r="E82">
        <v>15000000</v>
      </c>
      <c r="F82">
        <v>2</v>
      </c>
      <c r="G82" s="2" t="s">
        <v>70</v>
      </c>
      <c r="H82">
        <v>0</v>
      </c>
      <c r="I82">
        <v>0</v>
      </c>
      <c r="J82">
        <v>0</v>
      </c>
      <c r="K82">
        <v>0</v>
      </c>
      <c r="L82" t="s">
        <v>70</v>
      </c>
      <c r="M82" t="s">
        <v>403</v>
      </c>
      <c r="N82" t="s">
        <v>403</v>
      </c>
      <c r="O82" t="s">
        <v>403</v>
      </c>
      <c r="P82" t="s">
        <v>403</v>
      </c>
      <c r="Q82" t="s">
        <v>403</v>
      </c>
      <c r="R82" t="s">
        <v>403</v>
      </c>
      <c r="S82" t="s">
        <v>403</v>
      </c>
      <c r="T82">
        <f t="shared" si="58"/>
        <v>0</v>
      </c>
      <c r="U82">
        <f t="shared" si="59"/>
        <v>4</v>
      </c>
      <c r="V82" s="2"/>
      <c r="W82" t="s">
        <v>523</v>
      </c>
      <c r="X82" t="s">
        <v>524</v>
      </c>
      <c r="Y82" t="s">
        <v>525</v>
      </c>
      <c r="Z82" t="s">
        <v>526</v>
      </c>
      <c r="AK82" t="str">
        <f t="shared" si="60"/>
        <v xml:space="preserve"> Priyam Vohra, Umesh Gajera, Chetan Kanani, Mahatava Sheta, ,  </v>
      </c>
      <c r="AL82">
        <f t="shared" si="61"/>
        <v>75</v>
      </c>
      <c r="AM82">
        <f t="shared" si="62"/>
        <v>0</v>
      </c>
      <c r="BH82">
        <f t="shared" si="63"/>
        <v>150</v>
      </c>
      <c r="BI82">
        <f t="shared" si="64"/>
        <v>0</v>
      </c>
      <c r="BL82">
        <f t="shared" si="65"/>
        <v>0</v>
      </c>
      <c r="BM82">
        <f t="shared" si="66"/>
        <v>0</v>
      </c>
      <c r="BN82">
        <f t="shared" si="67"/>
        <v>0</v>
      </c>
      <c r="BO82">
        <f t="shared" si="68"/>
        <v>0</v>
      </c>
      <c r="BP82">
        <f t="shared" si="69"/>
        <v>0</v>
      </c>
      <c r="BQ82">
        <f t="shared" si="70"/>
        <v>0</v>
      </c>
      <c r="BR82">
        <f t="shared" si="71"/>
        <v>0</v>
      </c>
      <c r="BS82">
        <f t="shared" si="72"/>
        <v>0</v>
      </c>
      <c r="BT82">
        <f t="shared" si="73"/>
        <v>0</v>
      </c>
      <c r="BU82">
        <f t="shared" si="74"/>
        <v>0</v>
      </c>
      <c r="BV82">
        <f t="shared" si="75"/>
        <v>0</v>
      </c>
      <c r="BW82">
        <f t="shared" si="76"/>
        <v>0</v>
      </c>
      <c r="BX82">
        <f t="shared" si="77"/>
        <v>0</v>
      </c>
      <c r="BY82">
        <f t="shared" si="78"/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U82">
        <f t="shared" si="79"/>
        <v>0</v>
      </c>
      <c r="CV82">
        <f t="shared" si="80"/>
        <v>0</v>
      </c>
      <c r="CW82">
        <f t="shared" si="81"/>
        <v>0</v>
      </c>
      <c r="CX82">
        <f t="shared" si="82"/>
        <v>0</v>
      </c>
      <c r="CY82">
        <f t="shared" si="83"/>
        <v>0</v>
      </c>
      <c r="CZ82">
        <f t="shared" si="84"/>
        <v>0</v>
      </c>
      <c r="DA82">
        <f t="shared" si="85"/>
        <v>0</v>
      </c>
      <c r="DE82" t="str">
        <f t="shared" si="86"/>
        <v>No Deal</v>
      </c>
      <c r="DF82" t="str">
        <f t="shared" si="87"/>
        <v>No Deal</v>
      </c>
      <c r="DG82" t="str">
        <f t="shared" si="88"/>
        <v>No Deal</v>
      </c>
      <c r="DH82" t="str">
        <f t="shared" si="89"/>
        <v>No Deal</v>
      </c>
      <c r="DI82" t="str">
        <f t="shared" si="90"/>
        <v>No Deal</v>
      </c>
      <c r="DJ82" t="str">
        <f t="shared" si="91"/>
        <v>No Deal</v>
      </c>
      <c r="DK82" t="str">
        <f t="shared" si="92"/>
        <v>No Deal</v>
      </c>
      <c r="DP82" t="str">
        <f t="shared" si="93"/>
        <v>N</v>
      </c>
      <c r="DQ82" t="str">
        <f t="shared" si="94"/>
        <v>N</v>
      </c>
      <c r="DR82" t="str">
        <f t="shared" si="95"/>
        <v>N</v>
      </c>
      <c r="DS82" t="str">
        <f t="shared" si="96"/>
        <v>N</v>
      </c>
      <c r="DT82" t="str">
        <f t="shared" si="97"/>
        <v>N</v>
      </c>
      <c r="DU82" t="str">
        <f t="shared" si="98"/>
        <v>N</v>
      </c>
      <c r="DV82" t="str">
        <f t="shared" si="99"/>
        <v>N</v>
      </c>
      <c r="DW82" t="str">
        <f t="shared" si="100"/>
        <v>N</v>
      </c>
      <c r="DX82" t="str">
        <f t="shared" si="101"/>
        <v>N</v>
      </c>
      <c r="DY82" t="str">
        <f t="shared" si="102"/>
        <v>N</v>
      </c>
      <c r="DZ82" t="str">
        <f t="shared" si="103"/>
        <v>N</v>
      </c>
      <c r="EA82" t="str">
        <f t="shared" si="104"/>
        <v>N</v>
      </c>
      <c r="EB82" t="str">
        <f t="shared" si="105"/>
        <v>N</v>
      </c>
      <c r="EC82" t="str">
        <f t="shared" si="106"/>
        <v>N</v>
      </c>
      <c r="ED82" t="str">
        <f t="shared" si="107"/>
        <v>N</v>
      </c>
      <c r="EE82" t="str">
        <f t="shared" si="108"/>
        <v>N</v>
      </c>
      <c r="EF82" t="str">
        <f t="shared" si="109"/>
        <v>N</v>
      </c>
      <c r="EG82" t="str">
        <f t="shared" si="110"/>
        <v>N</v>
      </c>
      <c r="EH82" t="str">
        <f t="shared" si="111"/>
        <v>N</v>
      </c>
      <c r="EI82" t="str">
        <f t="shared" si="112"/>
        <v>N</v>
      </c>
      <c r="EJ82" t="str">
        <f t="shared" si="113"/>
        <v>N</v>
      </c>
    </row>
    <row r="83" spans="1:140" x14ac:dyDescent="0.3">
      <c r="A83">
        <v>82</v>
      </c>
      <c r="B83" s="2" t="s">
        <v>281</v>
      </c>
      <c r="C83" s="2" t="s">
        <v>282</v>
      </c>
      <c r="D83" s="2" t="s">
        <v>283</v>
      </c>
      <c r="E83">
        <v>5000000</v>
      </c>
      <c r="F83">
        <v>8</v>
      </c>
      <c r="G83" s="2" t="s">
        <v>284</v>
      </c>
      <c r="H83">
        <v>5000000</v>
      </c>
      <c r="I83">
        <v>50</v>
      </c>
      <c r="J83">
        <v>0</v>
      </c>
      <c r="K83">
        <v>0</v>
      </c>
      <c r="L83" t="s">
        <v>395</v>
      </c>
      <c r="M83" t="s">
        <v>403</v>
      </c>
      <c r="N83" t="s">
        <v>403</v>
      </c>
      <c r="O83" t="s">
        <v>403</v>
      </c>
      <c r="P83" t="s">
        <v>403</v>
      </c>
      <c r="Q83" t="s">
        <v>404</v>
      </c>
      <c r="R83" t="s">
        <v>403</v>
      </c>
      <c r="S83" t="s">
        <v>403</v>
      </c>
      <c r="T83">
        <f t="shared" si="58"/>
        <v>1</v>
      </c>
      <c r="U83">
        <f t="shared" si="59"/>
        <v>1</v>
      </c>
      <c r="V83" s="2"/>
      <c r="W83" t="s">
        <v>527</v>
      </c>
      <c r="AK83" t="str">
        <f t="shared" si="60"/>
        <v xml:space="preserve">Vidushi Vijayvergia, , , , ,  </v>
      </c>
      <c r="AL83">
        <f t="shared" si="61"/>
        <v>6.25</v>
      </c>
      <c r="AM83">
        <f t="shared" si="62"/>
        <v>1</v>
      </c>
      <c r="BH83">
        <f t="shared" si="63"/>
        <v>50</v>
      </c>
      <c r="BI83">
        <f t="shared" si="64"/>
        <v>50</v>
      </c>
      <c r="BL83">
        <f t="shared" si="65"/>
        <v>0</v>
      </c>
      <c r="BM83">
        <f t="shared" si="66"/>
        <v>0</v>
      </c>
      <c r="BN83">
        <f t="shared" si="67"/>
        <v>0</v>
      </c>
      <c r="BO83">
        <f t="shared" si="68"/>
        <v>0</v>
      </c>
      <c r="BP83">
        <f t="shared" si="69"/>
        <v>0</v>
      </c>
      <c r="BQ83">
        <f t="shared" si="70"/>
        <v>0</v>
      </c>
      <c r="BR83">
        <f t="shared" si="71"/>
        <v>0</v>
      </c>
      <c r="BS83">
        <f t="shared" si="72"/>
        <v>0</v>
      </c>
      <c r="BT83">
        <f t="shared" si="73"/>
        <v>0</v>
      </c>
      <c r="BU83">
        <f t="shared" si="74"/>
        <v>0</v>
      </c>
      <c r="BV83">
        <f t="shared" si="75"/>
        <v>5000000</v>
      </c>
      <c r="BW83">
        <f t="shared" si="76"/>
        <v>0</v>
      </c>
      <c r="BX83">
        <f t="shared" si="77"/>
        <v>0</v>
      </c>
      <c r="BY83">
        <f t="shared" si="78"/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5000000</v>
      </c>
      <c r="CN83">
        <v>0</v>
      </c>
      <c r="CO83">
        <v>0</v>
      </c>
      <c r="CP83">
        <v>0</v>
      </c>
      <c r="CU83">
        <f t="shared" si="79"/>
        <v>0</v>
      </c>
      <c r="CV83">
        <f t="shared" si="80"/>
        <v>0</v>
      </c>
      <c r="CW83">
        <f t="shared" si="81"/>
        <v>0</v>
      </c>
      <c r="CX83">
        <f t="shared" si="82"/>
        <v>0</v>
      </c>
      <c r="CY83">
        <f t="shared" si="83"/>
        <v>0</v>
      </c>
      <c r="CZ83">
        <f t="shared" si="84"/>
        <v>50</v>
      </c>
      <c r="DA83">
        <f t="shared" si="85"/>
        <v>0</v>
      </c>
      <c r="DE83" t="str">
        <f t="shared" si="86"/>
        <v>No Deal</v>
      </c>
      <c r="DF83" t="str">
        <f t="shared" si="87"/>
        <v>No Deal</v>
      </c>
      <c r="DG83" t="str">
        <f t="shared" si="88"/>
        <v>No Deal</v>
      </c>
      <c r="DH83" t="str">
        <f t="shared" si="89"/>
        <v>No Deal</v>
      </c>
      <c r="DI83" t="str">
        <f t="shared" si="90"/>
        <v>No Deal</v>
      </c>
      <c r="DJ83">
        <f t="shared" si="91"/>
        <v>0</v>
      </c>
      <c r="DK83" t="str">
        <f t="shared" si="92"/>
        <v>No Deal</v>
      </c>
      <c r="DP83" t="str">
        <f t="shared" si="93"/>
        <v>N</v>
      </c>
      <c r="DQ83" t="str">
        <f t="shared" si="94"/>
        <v>N</v>
      </c>
      <c r="DR83" t="str">
        <f t="shared" si="95"/>
        <v>N</v>
      </c>
      <c r="DS83" t="str">
        <f t="shared" si="96"/>
        <v>N</v>
      </c>
      <c r="DT83" t="str">
        <f t="shared" si="97"/>
        <v>N</v>
      </c>
      <c r="DU83" t="str">
        <f t="shared" si="98"/>
        <v>N</v>
      </c>
      <c r="DV83" t="str">
        <f t="shared" si="99"/>
        <v>N</v>
      </c>
      <c r="DW83" t="str">
        <f t="shared" si="100"/>
        <v>N</v>
      </c>
      <c r="DX83" t="str">
        <f t="shared" si="101"/>
        <v>N</v>
      </c>
      <c r="DY83" t="str">
        <f t="shared" si="102"/>
        <v>N</v>
      </c>
      <c r="DZ83" t="str">
        <f t="shared" si="103"/>
        <v>N</v>
      </c>
      <c r="EA83" t="str">
        <f t="shared" si="104"/>
        <v>N</v>
      </c>
      <c r="EB83" t="str">
        <f t="shared" si="105"/>
        <v>N</v>
      </c>
      <c r="EC83" t="str">
        <f t="shared" si="106"/>
        <v>N</v>
      </c>
      <c r="ED83" t="str">
        <f t="shared" si="107"/>
        <v>N</v>
      </c>
      <c r="EE83" t="str">
        <f t="shared" si="108"/>
        <v>N</v>
      </c>
      <c r="EF83" t="str">
        <f t="shared" si="109"/>
        <v>N</v>
      </c>
      <c r="EG83" t="str">
        <f t="shared" si="110"/>
        <v>N</v>
      </c>
      <c r="EH83" t="str">
        <f t="shared" si="111"/>
        <v>N</v>
      </c>
      <c r="EI83" t="str">
        <f t="shared" si="112"/>
        <v>N</v>
      </c>
      <c r="EJ83" t="str">
        <f t="shared" si="113"/>
        <v>N</v>
      </c>
    </row>
    <row r="84" spans="1:140" x14ac:dyDescent="0.3">
      <c r="A84">
        <v>83</v>
      </c>
      <c r="B84" s="2" t="s">
        <v>32</v>
      </c>
      <c r="C84" s="2" t="s">
        <v>285</v>
      </c>
      <c r="D84" s="2" t="s">
        <v>286</v>
      </c>
      <c r="E84">
        <v>5000000</v>
      </c>
      <c r="F84">
        <v>10</v>
      </c>
      <c r="G84" s="2" t="s">
        <v>70</v>
      </c>
      <c r="H84">
        <v>0</v>
      </c>
      <c r="I84">
        <v>0</v>
      </c>
      <c r="J84">
        <v>0</v>
      </c>
      <c r="K84">
        <v>0</v>
      </c>
      <c r="L84" t="s">
        <v>70</v>
      </c>
      <c r="M84" t="s">
        <v>403</v>
      </c>
      <c r="N84" t="s">
        <v>403</v>
      </c>
      <c r="O84" t="s">
        <v>403</v>
      </c>
      <c r="P84" t="s">
        <v>403</v>
      </c>
      <c r="Q84" t="s">
        <v>403</v>
      </c>
      <c r="R84" t="s">
        <v>403</v>
      </c>
      <c r="S84" t="s">
        <v>403</v>
      </c>
      <c r="T84">
        <f t="shared" si="58"/>
        <v>0</v>
      </c>
      <c r="U84">
        <f t="shared" si="59"/>
        <v>3</v>
      </c>
      <c r="V84" s="2"/>
      <c r="W84" t="s">
        <v>528</v>
      </c>
      <c r="X84" t="s">
        <v>529</v>
      </c>
      <c r="Y84" t="s">
        <v>530</v>
      </c>
      <c r="AK84" t="str">
        <f t="shared" si="60"/>
        <v xml:space="preserve">Rameshkumar Patel, Chandrakanth Bhai Patel, Jay Umretiya, , ,  </v>
      </c>
      <c r="AL84">
        <f t="shared" si="61"/>
        <v>5</v>
      </c>
      <c r="AM84">
        <f t="shared" si="62"/>
        <v>0</v>
      </c>
      <c r="BH84">
        <f t="shared" si="63"/>
        <v>50</v>
      </c>
      <c r="BI84">
        <f t="shared" si="64"/>
        <v>0</v>
      </c>
      <c r="BL84">
        <f t="shared" si="65"/>
        <v>0</v>
      </c>
      <c r="BM84">
        <f t="shared" si="66"/>
        <v>0</v>
      </c>
      <c r="BN84">
        <f t="shared" si="67"/>
        <v>0</v>
      </c>
      <c r="BO84">
        <f t="shared" si="68"/>
        <v>0</v>
      </c>
      <c r="BP84">
        <f t="shared" si="69"/>
        <v>0</v>
      </c>
      <c r="BQ84">
        <f t="shared" si="70"/>
        <v>0</v>
      </c>
      <c r="BR84">
        <f t="shared" si="71"/>
        <v>0</v>
      </c>
      <c r="BS84">
        <f t="shared" si="72"/>
        <v>0</v>
      </c>
      <c r="BT84">
        <f t="shared" si="73"/>
        <v>0</v>
      </c>
      <c r="BU84">
        <f t="shared" si="74"/>
        <v>0</v>
      </c>
      <c r="BV84">
        <f t="shared" si="75"/>
        <v>0</v>
      </c>
      <c r="BW84">
        <f t="shared" si="76"/>
        <v>0</v>
      </c>
      <c r="BX84">
        <f t="shared" si="77"/>
        <v>0</v>
      </c>
      <c r="BY84">
        <f t="shared" si="78"/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U84">
        <f t="shared" si="79"/>
        <v>0</v>
      </c>
      <c r="CV84">
        <f t="shared" si="80"/>
        <v>0</v>
      </c>
      <c r="CW84">
        <f t="shared" si="81"/>
        <v>0</v>
      </c>
      <c r="CX84">
        <f t="shared" si="82"/>
        <v>0</v>
      </c>
      <c r="CY84">
        <f t="shared" si="83"/>
        <v>0</v>
      </c>
      <c r="CZ84">
        <f t="shared" si="84"/>
        <v>0</v>
      </c>
      <c r="DA84">
        <f t="shared" si="85"/>
        <v>0</v>
      </c>
      <c r="DE84" t="str">
        <f t="shared" si="86"/>
        <v>No Deal</v>
      </c>
      <c r="DF84" t="str">
        <f t="shared" si="87"/>
        <v>No Deal</v>
      </c>
      <c r="DG84" t="str">
        <f t="shared" si="88"/>
        <v>No Deal</v>
      </c>
      <c r="DH84" t="str">
        <f t="shared" si="89"/>
        <v>No Deal</v>
      </c>
      <c r="DI84" t="str">
        <f t="shared" si="90"/>
        <v>No Deal</v>
      </c>
      <c r="DJ84" t="str">
        <f t="shared" si="91"/>
        <v>No Deal</v>
      </c>
      <c r="DK84" t="str">
        <f t="shared" si="92"/>
        <v>No Deal</v>
      </c>
      <c r="DP84" t="str">
        <f t="shared" si="93"/>
        <v>N</v>
      </c>
      <c r="DQ84" t="str">
        <f t="shared" si="94"/>
        <v>N</v>
      </c>
      <c r="DR84" t="str">
        <f t="shared" si="95"/>
        <v>N</v>
      </c>
      <c r="DS84" t="str">
        <f t="shared" si="96"/>
        <v>N</v>
      </c>
      <c r="DT84" t="str">
        <f t="shared" si="97"/>
        <v>N</v>
      </c>
      <c r="DU84" t="str">
        <f t="shared" si="98"/>
        <v>N</v>
      </c>
      <c r="DV84" t="str">
        <f t="shared" si="99"/>
        <v>N</v>
      </c>
      <c r="DW84" t="str">
        <f t="shared" si="100"/>
        <v>N</v>
      </c>
      <c r="DX84" t="str">
        <f t="shared" si="101"/>
        <v>N</v>
      </c>
      <c r="DY84" t="str">
        <f t="shared" si="102"/>
        <v>N</v>
      </c>
      <c r="DZ84" t="str">
        <f t="shared" si="103"/>
        <v>N</v>
      </c>
      <c r="EA84" t="str">
        <f t="shared" si="104"/>
        <v>N</v>
      </c>
      <c r="EB84" t="str">
        <f t="shared" si="105"/>
        <v>N</v>
      </c>
      <c r="EC84" t="str">
        <f t="shared" si="106"/>
        <v>N</v>
      </c>
      <c r="ED84" t="str">
        <f t="shared" si="107"/>
        <v>N</v>
      </c>
      <c r="EE84" t="str">
        <f t="shared" si="108"/>
        <v>N</v>
      </c>
      <c r="EF84" t="str">
        <f t="shared" si="109"/>
        <v>N</v>
      </c>
      <c r="EG84" t="str">
        <f t="shared" si="110"/>
        <v>N</v>
      </c>
      <c r="EH84" t="str">
        <f t="shared" si="111"/>
        <v>N</v>
      </c>
      <c r="EI84" t="str">
        <f t="shared" si="112"/>
        <v>N</v>
      </c>
      <c r="EJ84" t="str">
        <f t="shared" si="113"/>
        <v>N</v>
      </c>
    </row>
    <row r="85" spans="1:140" x14ac:dyDescent="0.3">
      <c r="A85">
        <v>84</v>
      </c>
      <c r="B85" s="2" t="s">
        <v>33</v>
      </c>
      <c r="C85" s="2" t="s">
        <v>287</v>
      </c>
      <c r="D85" s="2" t="s">
        <v>288</v>
      </c>
      <c r="E85">
        <v>6500000</v>
      </c>
      <c r="F85">
        <v>1</v>
      </c>
      <c r="G85" s="2" t="s">
        <v>289</v>
      </c>
      <c r="H85">
        <v>6500000</v>
      </c>
      <c r="I85">
        <v>3</v>
      </c>
      <c r="J85">
        <v>0</v>
      </c>
      <c r="K85">
        <v>0</v>
      </c>
      <c r="L85" t="s">
        <v>395</v>
      </c>
      <c r="M85" t="s">
        <v>403</v>
      </c>
      <c r="N85" t="s">
        <v>403</v>
      </c>
      <c r="O85" t="s">
        <v>404</v>
      </c>
      <c r="P85" t="s">
        <v>403</v>
      </c>
      <c r="Q85" t="s">
        <v>403</v>
      </c>
      <c r="R85" t="s">
        <v>403</v>
      </c>
      <c r="S85" t="s">
        <v>403</v>
      </c>
      <c r="T85">
        <f t="shared" si="58"/>
        <v>1</v>
      </c>
      <c r="U85">
        <f t="shared" si="59"/>
        <v>2</v>
      </c>
      <c r="V85" s="2"/>
      <c r="W85" t="s">
        <v>531</v>
      </c>
      <c r="X85" t="s">
        <v>532</v>
      </c>
      <c r="AK85" t="str">
        <f t="shared" si="60"/>
        <v xml:space="preserve">Vijay Kumar, Ranodeep Saha, , , ,  </v>
      </c>
      <c r="AL85">
        <f t="shared" si="61"/>
        <v>65</v>
      </c>
      <c r="AM85">
        <f t="shared" si="62"/>
        <v>21.666666666666664</v>
      </c>
      <c r="BH85">
        <f t="shared" si="63"/>
        <v>65</v>
      </c>
      <c r="BI85">
        <f t="shared" si="64"/>
        <v>65</v>
      </c>
      <c r="BL85">
        <f t="shared" si="65"/>
        <v>0</v>
      </c>
      <c r="BM85">
        <f t="shared" si="66"/>
        <v>0</v>
      </c>
      <c r="BN85">
        <f t="shared" si="67"/>
        <v>0</v>
      </c>
      <c r="BO85">
        <f t="shared" si="68"/>
        <v>0</v>
      </c>
      <c r="BP85">
        <f t="shared" si="69"/>
        <v>0</v>
      </c>
      <c r="BQ85">
        <f t="shared" si="70"/>
        <v>0</v>
      </c>
      <c r="BR85">
        <f t="shared" si="71"/>
        <v>0</v>
      </c>
      <c r="BS85">
        <f t="shared" si="72"/>
        <v>0</v>
      </c>
      <c r="BT85">
        <f t="shared" si="73"/>
        <v>6500000</v>
      </c>
      <c r="BU85">
        <f t="shared" si="74"/>
        <v>0</v>
      </c>
      <c r="BV85">
        <f t="shared" si="75"/>
        <v>0</v>
      </c>
      <c r="BW85">
        <f t="shared" si="76"/>
        <v>0</v>
      </c>
      <c r="BX85">
        <f t="shared" si="77"/>
        <v>0</v>
      </c>
      <c r="BY85">
        <f t="shared" si="78"/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6500000</v>
      </c>
      <c r="CL85">
        <v>0</v>
      </c>
      <c r="CM85">
        <v>0</v>
      </c>
      <c r="CN85">
        <v>0</v>
      </c>
      <c r="CO85">
        <v>0</v>
      </c>
      <c r="CP85">
        <v>0</v>
      </c>
      <c r="CU85">
        <f t="shared" si="79"/>
        <v>0</v>
      </c>
      <c r="CV85">
        <f t="shared" si="80"/>
        <v>0</v>
      </c>
      <c r="CW85">
        <f t="shared" si="81"/>
        <v>0</v>
      </c>
      <c r="CX85">
        <f t="shared" si="82"/>
        <v>0</v>
      </c>
      <c r="CY85">
        <f t="shared" si="83"/>
        <v>3</v>
      </c>
      <c r="CZ85">
        <f t="shared" si="84"/>
        <v>0</v>
      </c>
      <c r="DA85">
        <f t="shared" si="85"/>
        <v>0</v>
      </c>
      <c r="DE85" t="str">
        <f t="shared" si="86"/>
        <v>No Deal</v>
      </c>
      <c r="DF85" t="str">
        <f t="shared" si="87"/>
        <v>No Deal</v>
      </c>
      <c r="DG85" t="str">
        <f t="shared" si="88"/>
        <v>No Deal</v>
      </c>
      <c r="DH85" t="str">
        <f t="shared" si="89"/>
        <v>No Deal</v>
      </c>
      <c r="DI85">
        <f t="shared" si="90"/>
        <v>0</v>
      </c>
      <c r="DJ85" t="str">
        <f t="shared" si="91"/>
        <v>No Deal</v>
      </c>
      <c r="DK85" t="str">
        <f t="shared" si="92"/>
        <v>No Deal</v>
      </c>
      <c r="DP85" t="str">
        <f t="shared" si="93"/>
        <v>N</v>
      </c>
      <c r="DQ85" t="str">
        <f t="shared" si="94"/>
        <v>N</v>
      </c>
      <c r="DR85" t="str">
        <f t="shared" si="95"/>
        <v>N</v>
      </c>
      <c r="DS85" t="str">
        <f t="shared" si="96"/>
        <v>N</v>
      </c>
      <c r="DT85" t="str">
        <f t="shared" si="97"/>
        <v>N</v>
      </c>
      <c r="DU85" t="str">
        <f t="shared" si="98"/>
        <v>N</v>
      </c>
      <c r="DV85" t="str">
        <f t="shared" si="99"/>
        <v>N</v>
      </c>
      <c r="DW85" t="str">
        <f t="shared" si="100"/>
        <v>N</v>
      </c>
      <c r="DX85" t="str">
        <f t="shared" si="101"/>
        <v>N</v>
      </c>
      <c r="DY85" t="str">
        <f t="shared" si="102"/>
        <v>N</v>
      </c>
      <c r="DZ85" t="str">
        <f t="shared" si="103"/>
        <v>N</v>
      </c>
      <c r="EA85" t="str">
        <f t="shared" si="104"/>
        <v>N</v>
      </c>
      <c r="EB85" t="str">
        <f t="shared" si="105"/>
        <v>N</v>
      </c>
      <c r="EC85" t="str">
        <f t="shared" si="106"/>
        <v>N</v>
      </c>
      <c r="ED85" t="str">
        <f t="shared" si="107"/>
        <v>N</v>
      </c>
      <c r="EE85" t="str">
        <f t="shared" si="108"/>
        <v>N</v>
      </c>
      <c r="EF85" t="str">
        <f t="shared" si="109"/>
        <v>N</v>
      </c>
      <c r="EG85" t="str">
        <f t="shared" si="110"/>
        <v>N</v>
      </c>
      <c r="EH85" t="str">
        <f t="shared" si="111"/>
        <v>N</v>
      </c>
      <c r="EI85" t="str">
        <f t="shared" si="112"/>
        <v>N</v>
      </c>
      <c r="EJ85" t="str">
        <f t="shared" si="113"/>
        <v>N</v>
      </c>
    </row>
    <row r="86" spans="1:140" x14ac:dyDescent="0.3">
      <c r="A86">
        <v>85</v>
      </c>
      <c r="B86" s="2" t="s">
        <v>34</v>
      </c>
      <c r="C86" s="2" t="s">
        <v>290</v>
      </c>
      <c r="D86" s="2" t="s">
        <v>286</v>
      </c>
      <c r="E86">
        <v>5000000</v>
      </c>
      <c r="F86">
        <v>10</v>
      </c>
      <c r="G86" s="2" t="s">
        <v>70</v>
      </c>
      <c r="H86">
        <v>0</v>
      </c>
      <c r="I86">
        <v>0</v>
      </c>
      <c r="J86">
        <v>0</v>
      </c>
      <c r="K86">
        <v>0</v>
      </c>
      <c r="L86" t="s">
        <v>70</v>
      </c>
      <c r="M86" t="s">
        <v>403</v>
      </c>
      <c r="N86" t="s">
        <v>403</v>
      </c>
      <c r="O86" t="s">
        <v>403</v>
      </c>
      <c r="P86" t="s">
        <v>403</v>
      </c>
      <c r="Q86" t="s">
        <v>403</v>
      </c>
      <c r="R86" t="s">
        <v>403</v>
      </c>
      <c r="S86" t="s">
        <v>403</v>
      </c>
      <c r="T86">
        <f t="shared" si="58"/>
        <v>0</v>
      </c>
      <c r="U86">
        <f t="shared" si="59"/>
        <v>1</v>
      </c>
      <c r="V86" s="2"/>
      <c r="W86" t="s">
        <v>533</v>
      </c>
      <c r="AK86" t="str">
        <f t="shared" si="60"/>
        <v xml:space="preserve">Bhupinder Madaan, , , , ,  </v>
      </c>
      <c r="AL86">
        <f t="shared" si="61"/>
        <v>5</v>
      </c>
      <c r="AM86">
        <f t="shared" si="62"/>
        <v>0</v>
      </c>
      <c r="BH86">
        <f t="shared" si="63"/>
        <v>50</v>
      </c>
      <c r="BI86">
        <f t="shared" si="64"/>
        <v>0</v>
      </c>
      <c r="BL86">
        <f t="shared" si="65"/>
        <v>0</v>
      </c>
      <c r="BM86">
        <f t="shared" si="66"/>
        <v>0</v>
      </c>
      <c r="BN86">
        <f t="shared" si="67"/>
        <v>0</v>
      </c>
      <c r="BO86">
        <f t="shared" si="68"/>
        <v>0</v>
      </c>
      <c r="BP86">
        <f t="shared" si="69"/>
        <v>0</v>
      </c>
      <c r="BQ86">
        <f t="shared" si="70"/>
        <v>0</v>
      </c>
      <c r="BR86">
        <f t="shared" si="71"/>
        <v>0</v>
      </c>
      <c r="BS86">
        <f t="shared" si="72"/>
        <v>0</v>
      </c>
      <c r="BT86">
        <f t="shared" si="73"/>
        <v>0</v>
      </c>
      <c r="BU86">
        <f t="shared" si="74"/>
        <v>0</v>
      </c>
      <c r="BV86">
        <f t="shared" si="75"/>
        <v>0</v>
      </c>
      <c r="BW86">
        <f t="shared" si="76"/>
        <v>0</v>
      </c>
      <c r="BX86">
        <f t="shared" si="77"/>
        <v>0</v>
      </c>
      <c r="BY86">
        <f t="shared" si="78"/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U86">
        <f t="shared" si="79"/>
        <v>0</v>
      </c>
      <c r="CV86">
        <f t="shared" si="80"/>
        <v>0</v>
      </c>
      <c r="CW86">
        <f t="shared" si="81"/>
        <v>0</v>
      </c>
      <c r="CX86">
        <f t="shared" si="82"/>
        <v>0</v>
      </c>
      <c r="CY86">
        <f t="shared" si="83"/>
        <v>0</v>
      </c>
      <c r="CZ86">
        <f t="shared" si="84"/>
        <v>0</v>
      </c>
      <c r="DA86">
        <f t="shared" si="85"/>
        <v>0</v>
      </c>
      <c r="DE86" t="str">
        <f t="shared" si="86"/>
        <v>No Deal</v>
      </c>
      <c r="DF86" t="str">
        <f t="shared" si="87"/>
        <v>No Deal</v>
      </c>
      <c r="DG86" t="str">
        <f t="shared" si="88"/>
        <v>No Deal</v>
      </c>
      <c r="DH86" t="str">
        <f t="shared" si="89"/>
        <v>No Deal</v>
      </c>
      <c r="DI86" t="str">
        <f t="shared" si="90"/>
        <v>No Deal</v>
      </c>
      <c r="DJ86" t="str">
        <f t="shared" si="91"/>
        <v>No Deal</v>
      </c>
      <c r="DK86" t="str">
        <f t="shared" si="92"/>
        <v>No Deal</v>
      </c>
      <c r="DP86" t="str">
        <f t="shared" si="93"/>
        <v>N</v>
      </c>
      <c r="DQ86" t="str">
        <f t="shared" si="94"/>
        <v>N</v>
      </c>
      <c r="DR86" t="str">
        <f t="shared" si="95"/>
        <v>N</v>
      </c>
      <c r="DS86" t="str">
        <f t="shared" si="96"/>
        <v>N</v>
      </c>
      <c r="DT86" t="str">
        <f t="shared" si="97"/>
        <v>N</v>
      </c>
      <c r="DU86" t="str">
        <f t="shared" si="98"/>
        <v>N</v>
      </c>
      <c r="DV86" t="str">
        <f t="shared" si="99"/>
        <v>N</v>
      </c>
      <c r="DW86" t="str">
        <f t="shared" si="100"/>
        <v>N</v>
      </c>
      <c r="DX86" t="str">
        <f t="shared" si="101"/>
        <v>N</v>
      </c>
      <c r="DY86" t="str">
        <f t="shared" si="102"/>
        <v>N</v>
      </c>
      <c r="DZ86" t="str">
        <f t="shared" si="103"/>
        <v>N</v>
      </c>
      <c r="EA86" t="str">
        <f t="shared" si="104"/>
        <v>N</v>
      </c>
      <c r="EB86" t="str">
        <f t="shared" si="105"/>
        <v>N</v>
      </c>
      <c r="EC86" t="str">
        <f t="shared" si="106"/>
        <v>N</v>
      </c>
      <c r="ED86" t="str">
        <f t="shared" si="107"/>
        <v>N</v>
      </c>
      <c r="EE86" t="str">
        <f t="shared" si="108"/>
        <v>N</v>
      </c>
      <c r="EF86" t="str">
        <f t="shared" si="109"/>
        <v>N</v>
      </c>
      <c r="EG86" t="str">
        <f t="shared" si="110"/>
        <v>N</v>
      </c>
      <c r="EH86" t="str">
        <f t="shared" si="111"/>
        <v>N</v>
      </c>
      <c r="EI86" t="str">
        <f t="shared" si="112"/>
        <v>N</v>
      </c>
      <c r="EJ86" t="str">
        <f t="shared" si="113"/>
        <v>N</v>
      </c>
    </row>
    <row r="87" spans="1:140" x14ac:dyDescent="0.3">
      <c r="A87">
        <v>86</v>
      </c>
      <c r="B87" s="2" t="s">
        <v>35</v>
      </c>
      <c r="C87" s="2" t="s">
        <v>291</v>
      </c>
      <c r="D87" s="2" t="s">
        <v>292</v>
      </c>
      <c r="E87">
        <v>101</v>
      </c>
      <c r="F87">
        <v>2</v>
      </c>
      <c r="G87" s="2" t="s">
        <v>293</v>
      </c>
      <c r="H87">
        <v>101</v>
      </c>
      <c r="I87">
        <v>4</v>
      </c>
      <c r="J87">
        <v>0</v>
      </c>
      <c r="K87">
        <v>0</v>
      </c>
      <c r="L87" t="s">
        <v>395</v>
      </c>
      <c r="M87" t="s">
        <v>404</v>
      </c>
      <c r="N87" t="s">
        <v>403</v>
      </c>
      <c r="O87" t="s">
        <v>404</v>
      </c>
      <c r="P87" t="s">
        <v>403</v>
      </c>
      <c r="Q87" t="s">
        <v>404</v>
      </c>
      <c r="R87" t="s">
        <v>403</v>
      </c>
      <c r="S87" t="s">
        <v>404</v>
      </c>
      <c r="T87">
        <f t="shared" si="58"/>
        <v>4</v>
      </c>
      <c r="U87">
        <f t="shared" si="59"/>
        <v>1</v>
      </c>
      <c r="V87" s="2"/>
      <c r="W87" t="s">
        <v>534</v>
      </c>
      <c r="AK87" t="str">
        <f t="shared" si="60"/>
        <v xml:space="preserve">Nihaal Singh Adarsh, , , , ,  </v>
      </c>
      <c r="AL87">
        <f t="shared" si="61"/>
        <v>5.0500000000000002E-4</v>
      </c>
      <c r="AM87">
        <f t="shared" si="62"/>
        <v>2.5250000000000001E-4</v>
      </c>
      <c r="BH87">
        <f t="shared" si="63"/>
        <v>1.01E-3</v>
      </c>
      <c r="BI87">
        <f t="shared" si="64"/>
        <v>1.01E-3</v>
      </c>
      <c r="BL87">
        <f t="shared" si="65"/>
        <v>0</v>
      </c>
      <c r="BM87">
        <f t="shared" si="66"/>
        <v>0</v>
      </c>
      <c r="BN87">
        <f t="shared" si="67"/>
        <v>25.25</v>
      </c>
      <c r="BO87">
        <f t="shared" si="68"/>
        <v>0</v>
      </c>
      <c r="BP87">
        <f t="shared" si="69"/>
        <v>0</v>
      </c>
      <c r="BQ87">
        <f t="shared" si="70"/>
        <v>0</v>
      </c>
      <c r="BR87">
        <f t="shared" si="71"/>
        <v>25.25</v>
      </c>
      <c r="BS87">
        <f t="shared" si="72"/>
        <v>0</v>
      </c>
      <c r="BT87">
        <f t="shared" si="73"/>
        <v>25.25</v>
      </c>
      <c r="BU87">
        <f t="shared" si="74"/>
        <v>0</v>
      </c>
      <c r="BV87">
        <f t="shared" si="75"/>
        <v>25.25</v>
      </c>
      <c r="BW87">
        <f t="shared" si="76"/>
        <v>0</v>
      </c>
      <c r="BX87">
        <f t="shared" si="77"/>
        <v>0</v>
      </c>
      <c r="BY87">
        <f t="shared" si="78"/>
        <v>0</v>
      </c>
      <c r="CC87">
        <v>0</v>
      </c>
      <c r="CD87">
        <v>0</v>
      </c>
      <c r="CE87">
        <v>25.25</v>
      </c>
      <c r="CF87">
        <v>0</v>
      </c>
      <c r="CG87">
        <v>0</v>
      </c>
      <c r="CH87">
        <v>0</v>
      </c>
      <c r="CI87">
        <v>25.25</v>
      </c>
      <c r="CJ87">
        <v>0</v>
      </c>
      <c r="CK87">
        <v>25.25</v>
      </c>
      <c r="CL87">
        <v>0</v>
      </c>
      <c r="CM87">
        <v>25.25</v>
      </c>
      <c r="CN87">
        <v>0</v>
      </c>
      <c r="CO87">
        <v>0</v>
      </c>
      <c r="CP87">
        <v>0</v>
      </c>
      <c r="CU87">
        <f t="shared" si="79"/>
        <v>0</v>
      </c>
      <c r="CV87">
        <f t="shared" si="80"/>
        <v>1</v>
      </c>
      <c r="CW87">
        <f t="shared" si="81"/>
        <v>0</v>
      </c>
      <c r="CX87">
        <f t="shared" si="82"/>
        <v>1</v>
      </c>
      <c r="CY87">
        <f t="shared" si="83"/>
        <v>1</v>
      </c>
      <c r="CZ87">
        <f t="shared" si="84"/>
        <v>1</v>
      </c>
      <c r="DA87">
        <f t="shared" si="85"/>
        <v>0</v>
      </c>
      <c r="DE87" t="str">
        <f t="shared" si="86"/>
        <v>No Deal</v>
      </c>
      <c r="DF87">
        <f t="shared" si="87"/>
        <v>3</v>
      </c>
      <c r="DG87" t="str">
        <f t="shared" si="88"/>
        <v>No Deal</v>
      </c>
      <c r="DH87">
        <f t="shared" si="89"/>
        <v>3</v>
      </c>
      <c r="DI87">
        <f t="shared" si="90"/>
        <v>3</v>
      </c>
      <c r="DJ87">
        <f t="shared" si="91"/>
        <v>3</v>
      </c>
      <c r="DK87" t="str">
        <f t="shared" si="92"/>
        <v>No Deal</v>
      </c>
      <c r="DP87" t="str">
        <f t="shared" si="93"/>
        <v>N</v>
      </c>
      <c r="DQ87" t="str">
        <f t="shared" si="94"/>
        <v>N</v>
      </c>
      <c r="DR87" t="str">
        <f t="shared" si="95"/>
        <v>N</v>
      </c>
      <c r="DS87" t="str">
        <f t="shared" si="96"/>
        <v>N</v>
      </c>
      <c r="DT87" t="str">
        <f t="shared" si="97"/>
        <v>N</v>
      </c>
      <c r="DU87" t="str">
        <f t="shared" si="98"/>
        <v>N</v>
      </c>
      <c r="DV87" t="str">
        <f t="shared" si="99"/>
        <v>N</v>
      </c>
      <c r="DW87" t="str">
        <f t="shared" si="100"/>
        <v>Y</v>
      </c>
      <c r="DX87" t="str">
        <f t="shared" si="101"/>
        <v>Y</v>
      </c>
      <c r="DY87" t="str">
        <f t="shared" si="102"/>
        <v>Y</v>
      </c>
      <c r="DZ87" t="str">
        <f t="shared" si="103"/>
        <v>N</v>
      </c>
      <c r="EA87" t="str">
        <f t="shared" si="104"/>
        <v>N</v>
      </c>
      <c r="EB87" t="str">
        <f t="shared" si="105"/>
        <v>N</v>
      </c>
      <c r="EC87" t="str">
        <f t="shared" si="106"/>
        <v>N</v>
      </c>
      <c r="ED87" t="str">
        <f t="shared" si="107"/>
        <v>N</v>
      </c>
      <c r="EE87" t="str">
        <f t="shared" si="108"/>
        <v>Y</v>
      </c>
      <c r="EF87" t="str">
        <f t="shared" si="109"/>
        <v>Y</v>
      </c>
      <c r="EG87" t="str">
        <f t="shared" si="110"/>
        <v>N</v>
      </c>
      <c r="EH87" t="str">
        <f t="shared" si="111"/>
        <v>Y</v>
      </c>
      <c r="EI87" t="str">
        <f t="shared" si="112"/>
        <v>N</v>
      </c>
      <c r="EJ87" t="str">
        <f t="shared" si="113"/>
        <v>N</v>
      </c>
    </row>
    <row r="88" spans="1:140" x14ac:dyDescent="0.3">
      <c r="A88">
        <v>87</v>
      </c>
      <c r="B88" s="2" t="s">
        <v>36</v>
      </c>
      <c r="C88" s="2" t="s">
        <v>294</v>
      </c>
      <c r="D88" s="2" t="s">
        <v>295</v>
      </c>
      <c r="E88">
        <v>6000000</v>
      </c>
      <c r="F88">
        <v>5</v>
      </c>
      <c r="G88" s="2" t="s">
        <v>70</v>
      </c>
      <c r="H88">
        <v>0</v>
      </c>
      <c r="I88">
        <v>0</v>
      </c>
      <c r="J88">
        <v>0</v>
      </c>
      <c r="K88">
        <v>0</v>
      </c>
      <c r="L88" t="s">
        <v>70</v>
      </c>
      <c r="M88" t="s">
        <v>403</v>
      </c>
      <c r="N88" t="s">
        <v>403</v>
      </c>
      <c r="O88" t="s">
        <v>403</v>
      </c>
      <c r="P88" t="s">
        <v>403</v>
      </c>
      <c r="Q88" t="s">
        <v>403</v>
      </c>
      <c r="R88" t="s">
        <v>403</v>
      </c>
      <c r="S88" t="s">
        <v>403</v>
      </c>
      <c r="T88">
        <f t="shared" si="58"/>
        <v>0</v>
      </c>
      <c r="U88">
        <f t="shared" si="59"/>
        <v>6</v>
      </c>
      <c r="V88" s="2"/>
      <c r="W88" t="s">
        <v>535</v>
      </c>
      <c r="X88" t="s">
        <v>536</v>
      </c>
      <c r="Y88" t="s">
        <v>537</v>
      </c>
      <c r="Z88" t="s">
        <v>619</v>
      </c>
      <c r="AA88" t="s">
        <v>620</v>
      </c>
      <c r="AB88" t="s">
        <v>621</v>
      </c>
      <c r="AK88" t="str">
        <f t="shared" si="60"/>
        <v>Shreyansh, Konark, Aakarsh, Anant, Udit,  Bhavya</v>
      </c>
      <c r="AL88">
        <f t="shared" si="61"/>
        <v>12</v>
      </c>
      <c r="AM88">
        <f t="shared" si="62"/>
        <v>0</v>
      </c>
      <c r="BH88">
        <f t="shared" si="63"/>
        <v>60</v>
      </c>
      <c r="BI88">
        <f t="shared" si="64"/>
        <v>0</v>
      </c>
      <c r="BL88">
        <f t="shared" si="65"/>
        <v>0</v>
      </c>
      <c r="BM88">
        <f t="shared" si="66"/>
        <v>0</v>
      </c>
      <c r="BN88">
        <f t="shared" si="67"/>
        <v>0</v>
      </c>
      <c r="BO88">
        <f t="shared" si="68"/>
        <v>0</v>
      </c>
      <c r="BP88">
        <f t="shared" si="69"/>
        <v>0</v>
      </c>
      <c r="BQ88">
        <f t="shared" si="70"/>
        <v>0</v>
      </c>
      <c r="BR88">
        <f t="shared" si="71"/>
        <v>0</v>
      </c>
      <c r="BS88">
        <f t="shared" si="72"/>
        <v>0</v>
      </c>
      <c r="BT88">
        <f t="shared" si="73"/>
        <v>0</v>
      </c>
      <c r="BU88">
        <f t="shared" si="74"/>
        <v>0</v>
      </c>
      <c r="BV88">
        <f t="shared" si="75"/>
        <v>0</v>
      </c>
      <c r="BW88">
        <f t="shared" si="76"/>
        <v>0</v>
      </c>
      <c r="BX88">
        <f t="shared" si="77"/>
        <v>0</v>
      </c>
      <c r="BY88">
        <f t="shared" si="78"/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U88">
        <f t="shared" si="79"/>
        <v>0</v>
      </c>
      <c r="CV88">
        <f t="shared" si="80"/>
        <v>0</v>
      </c>
      <c r="CW88">
        <f t="shared" si="81"/>
        <v>0</v>
      </c>
      <c r="CX88">
        <f t="shared" si="82"/>
        <v>0</v>
      </c>
      <c r="CY88">
        <f t="shared" si="83"/>
        <v>0</v>
      </c>
      <c r="CZ88">
        <f t="shared" si="84"/>
        <v>0</v>
      </c>
      <c r="DA88">
        <f t="shared" si="85"/>
        <v>0</v>
      </c>
      <c r="DE88" t="str">
        <f t="shared" si="86"/>
        <v>No Deal</v>
      </c>
      <c r="DF88" t="str">
        <f t="shared" si="87"/>
        <v>No Deal</v>
      </c>
      <c r="DG88" t="str">
        <f t="shared" si="88"/>
        <v>No Deal</v>
      </c>
      <c r="DH88" t="str">
        <f t="shared" si="89"/>
        <v>No Deal</v>
      </c>
      <c r="DI88" t="str">
        <f t="shared" si="90"/>
        <v>No Deal</v>
      </c>
      <c r="DJ88" t="str">
        <f t="shared" si="91"/>
        <v>No Deal</v>
      </c>
      <c r="DK88" t="str">
        <f t="shared" si="92"/>
        <v>No Deal</v>
      </c>
      <c r="DP88" t="str">
        <f t="shared" si="93"/>
        <v>N</v>
      </c>
      <c r="DQ88" t="str">
        <f t="shared" si="94"/>
        <v>N</v>
      </c>
      <c r="DR88" t="str">
        <f t="shared" si="95"/>
        <v>N</v>
      </c>
      <c r="DS88" t="str">
        <f t="shared" si="96"/>
        <v>N</v>
      </c>
      <c r="DT88" t="str">
        <f t="shared" si="97"/>
        <v>N</v>
      </c>
      <c r="DU88" t="str">
        <f t="shared" si="98"/>
        <v>N</v>
      </c>
      <c r="DV88" t="str">
        <f t="shared" si="99"/>
        <v>N</v>
      </c>
      <c r="DW88" t="str">
        <f t="shared" si="100"/>
        <v>N</v>
      </c>
      <c r="DX88" t="str">
        <f t="shared" si="101"/>
        <v>N</v>
      </c>
      <c r="DY88" t="str">
        <f t="shared" si="102"/>
        <v>N</v>
      </c>
      <c r="DZ88" t="str">
        <f t="shared" si="103"/>
        <v>N</v>
      </c>
      <c r="EA88" t="str">
        <f t="shared" si="104"/>
        <v>N</v>
      </c>
      <c r="EB88" t="str">
        <f t="shared" si="105"/>
        <v>N</v>
      </c>
      <c r="EC88" t="str">
        <f t="shared" si="106"/>
        <v>N</v>
      </c>
      <c r="ED88" t="str">
        <f t="shared" si="107"/>
        <v>N</v>
      </c>
      <c r="EE88" t="str">
        <f t="shared" si="108"/>
        <v>N</v>
      </c>
      <c r="EF88" t="str">
        <f t="shared" si="109"/>
        <v>N</v>
      </c>
      <c r="EG88" t="str">
        <f t="shared" si="110"/>
        <v>N</v>
      </c>
      <c r="EH88" t="str">
        <f t="shared" si="111"/>
        <v>N</v>
      </c>
      <c r="EI88" t="str">
        <f t="shared" si="112"/>
        <v>N</v>
      </c>
      <c r="EJ88" t="str">
        <f t="shared" si="113"/>
        <v>N</v>
      </c>
    </row>
    <row r="89" spans="1:140" x14ac:dyDescent="0.3">
      <c r="A89">
        <v>88</v>
      </c>
      <c r="B89" s="2" t="s">
        <v>37</v>
      </c>
      <c r="C89" s="2" t="s">
        <v>296</v>
      </c>
      <c r="D89" s="2" t="s">
        <v>258</v>
      </c>
      <c r="E89">
        <v>10000000</v>
      </c>
      <c r="F89">
        <v>1</v>
      </c>
      <c r="G89" s="2" t="s">
        <v>297</v>
      </c>
      <c r="H89">
        <v>10000000</v>
      </c>
      <c r="I89">
        <v>4</v>
      </c>
      <c r="J89">
        <v>0</v>
      </c>
      <c r="K89">
        <v>0</v>
      </c>
      <c r="L89" t="s">
        <v>395</v>
      </c>
      <c r="M89" t="s">
        <v>403</v>
      </c>
      <c r="N89" t="s">
        <v>403</v>
      </c>
      <c r="O89" t="s">
        <v>403</v>
      </c>
      <c r="P89" t="s">
        <v>403</v>
      </c>
      <c r="Q89" t="s">
        <v>404</v>
      </c>
      <c r="R89" t="s">
        <v>403</v>
      </c>
      <c r="S89" t="s">
        <v>403</v>
      </c>
      <c r="T89">
        <f t="shared" si="58"/>
        <v>1</v>
      </c>
      <c r="U89">
        <f t="shared" si="59"/>
        <v>3</v>
      </c>
      <c r="V89" s="2"/>
      <c r="W89" t="s">
        <v>538</v>
      </c>
      <c r="X89" t="s">
        <v>539</v>
      </c>
      <c r="Y89" t="s">
        <v>540</v>
      </c>
      <c r="AK89" t="str">
        <f t="shared" si="60"/>
        <v xml:space="preserve"> Ravi Mathur, Deepak Bhuvneshwari Uniyal, Shilpa Arora, , ,  </v>
      </c>
      <c r="AL89">
        <f t="shared" si="61"/>
        <v>100</v>
      </c>
      <c r="AM89">
        <f t="shared" si="62"/>
        <v>25</v>
      </c>
      <c r="BH89">
        <f t="shared" si="63"/>
        <v>100</v>
      </c>
      <c r="BI89">
        <f t="shared" si="64"/>
        <v>100</v>
      </c>
      <c r="BL89">
        <f t="shared" si="65"/>
        <v>0</v>
      </c>
      <c r="BM89">
        <f t="shared" si="66"/>
        <v>0</v>
      </c>
      <c r="BN89">
        <f t="shared" si="67"/>
        <v>0</v>
      </c>
      <c r="BO89">
        <f t="shared" si="68"/>
        <v>0</v>
      </c>
      <c r="BP89">
        <f t="shared" si="69"/>
        <v>0</v>
      </c>
      <c r="BQ89">
        <f t="shared" si="70"/>
        <v>0</v>
      </c>
      <c r="BR89">
        <f t="shared" si="71"/>
        <v>0</v>
      </c>
      <c r="BS89">
        <f t="shared" si="72"/>
        <v>0</v>
      </c>
      <c r="BT89">
        <f t="shared" si="73"/>
        <v>0</v>
      </c>
      <c r="BU89">
        <f t="shared" si="74"/>
        <v>0</v>
      </c>
      <c r="BV89">
        <f t="shared" si="75"/>
        <v>10000000</v>
      </c>
      <c r="BW89">
        <f t="shared" si="76"/>
        <v>0</v>
      </c>
      <c r="BX89">
        <f t="shared" si="77"/>
        <v>0</v>
      </c>
      <c r="BY89">
        <f t="shared" si="78"/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10000000</v>
      </c>
      <c r="CN89">
        <v>0</v>
      </c>
      <c r="CO89">
        <v>0</v>
      </c>
      <c r="CP89">
        <v>0</v>
      </c>
      <c r="CU89">
        <f t="shared" si="79"/>
        <v>0</v>
      </c>
      <c r="CV89">
        <f t="shared" si="80"/>
        <v>0</v>
      </c>
      <c r="CW89">
        <f t="shared" si="81"/>
        <v>0</v>
      </c>
      <c r="CX89">
        <f t="shared" si="82"/>
        <v>0</v>
      </c>
      <c r="CY89">
        <f t="shared" si="83"/>
        <v>0</v>
      </c>
      <c r="CZ89">
        <f t="shared" si="84"/>
        <v>4</v>
      </c>
      <c r="DA89">
        <f t="shared" si="85"/>
        <v>0</v>
      </c>
      <c r="DE89" t="str">
        <f t="shared" si="86"/>
        <v>No Deal</v>
      </c>
      <c r="DF89" t="str">
        <f t="shared" si="87"/>
        <v>No Deal</v>
      </c>
      <c r="DG89" t="str">
        <f t="shared" si="88"/>
        <v>No Deal</v>
      </c>
      <c r="DH89" t="str">
        <f t="shared" si="89"/>
        <v>No Deal</v>
      </c>
      <c r="DI89" t="str">
        <f t="shared" si="90"/>
        <v>No Deal</v>
      </c>
      <c r="DJ89">
        <f t="shared" si="91"/>
        <v>0</v>
      </c>
      <c r="DK89" t="str">
        <f t="shared" si="92"/>
        <v>No Deal</v>
      </c>
      <c r="DP89" t="str">
        <f t="shared" si="93"/>
        <v>N</v>
      </c>
      <c r="DQ89" t="str">
        <f t="shared" si="94"/>
        <v>N</v>
      </c>
      <c r="DR89" t="str">
        <f t="shared" si="95"/>
        <v>N</v>
      </c>
      <c r="DS89" t="str">
        <f t="shared" si="96"/>
        <v>N</v>
      </c>
      <c r="DT89" t="str">
        <f t="shared" si="97"/>
        <v>N</v>
      </c>
      <c r="DU89" t="str">
        <f t="shared" si="98"/>
        <v>N</v>
      </c>
      <c r="DV89" t="str">
        <f t="shared" si="99"/>
        <v>N</v>
      </c>
      <c r="DW89" t="str">
        <f t="shared" si="100"/>
        <v>N</v>
      </c>
      <c r="DX89" t="str">
        <f t="shared" si="101"/>
        <v>N</v>
      </c>
      <c r="DY89" t="str">
        <f t="shared" si="102"/>
        <v>N</v>
      </c>
      <c r="DZ89" t="str">
        <f t="shared" si="103"/>
        <v>N</v>
      </c>
      <c r="EA89" t="str">
        <f t="shared" si="104"/>
        <v>N</v>
      </c>
      <c r="EB89" t="str">
        <f t="shared" si="105"/>
        <v>N</v>
      </c>
      <c r="EC89" t="str">
        <f t="shared" si="106"/>
        <v>N</v>
      </c>
      <c r="ED89" t="str">
        <f t="shared" si="107"/>
        <v>N</v>
      </c>
      <c r="EE89" t="str">
        <f t="shared" si="108"/>
        <v>N</v>
      </c>
      <c r="EF89" t="str">
        <f t="shared" si="109"/>
        <v>N</v>
      </c>
      <c r="EG89" t="str">
        <f t="shared" si="110"/>
        <v>N</v>
      </c>
      <c r="EH89" t="str">
        <f t="shared" si="111"/>
        <v>N</v>
      </c>
      <c r="EI89" t="str">
        <f t="shared" si="112"/>
        <v>N</v>
      </c>
      <c r="EJ89" t="str">
        <f t="shared" si="113"/>
        <v>N</v>
      </c>
    </row>
    <row r="90" spans="1:140" x14ac:dyDescent="0.3">
      <c r="A90">
        <v>89</v>
      </c>
      <c r="B90" s="2" t="s">
        <v>38</v>
      </c>
      <c r="C90" s="2" t="s">
        <v>298</v>
      </c>
      <c r="D90" s="2" t="s">
        <v>299</v>
      </c>
      <c r="E90">
        <v>7500000</v>
      </c>
      <c r="F90">
        <v>4</v>
      </c>
      <c r="G90" s="2" t="s">
        <v>300</v>
      </c>
      <c r="H90">
        <v>10000000</v>
      </c>
      <c r="I90">
        <v>15</v>
      </c>
      <c r="J90">
        <v>0</v>
      </c>
      <c r="K90">
        <v>0</v>
      </c>
      <c r="L90" t="s">
        <v>395</v>
      </c>
      <c r="M90" t="s">
        <v>403</v>
      </c>
      <c r="N90" t="s">
        <v>403</v>
      </c>
      <c r="O90" t="s">
        <v>403</v>
      </c>
      <c r="P90" t="s">
        <v>403</v>
      </c>
      <c r="Q90" t="s">
        <v>404</v>
      </c>
      <c r="R90" t="s">
        <v>404</v>
      </c>
      <c r="S90" t="s">
        <v>404</v>
      </c>
      <c r="T90">
        <f t="shared" si="58"/>
        <v>3</v>
      </c>
      <c r="U90">
        <f t="shared" si="59"/>
        <v>3</v>
      </c>
      <c r="V90" s="2"/>
      <c r="W90" t="s">
        <v>541</v>
      </c>
      <c r="X90" t="s">
        <v>542</v>
      </c>
      <c r="Y90" t="s">
        <v>543</v>
      </c>
      <c r="AK90" t="str">
        <f t="shared" si="60"/>
        <v xml:space="preserve">Vishal Chaudhary, Malvika Gaekwad, Jaywant Patil, , ,  </v>
      </c>
      <c r="AL90">
        <f t="shared" si="61"/>
        <v>18.75</v>
      </c>
      <c r="AM90">
        <f t="shared" si="62"/>
        <v>6.6666666666666661</v>
      </c>
      <c r="BH90">
        <f t="shared" si="63"/>
        <v>75</v>
      </c>
      <c r="BI90">
        <f t="shared" si="64"/>
        <v>100</v>
      </c>
      <c r="BL90">
        <f t="shared" si="65"/>
        <v>0</v>
      </c>
      <c r="BM90">
        <f t="shared" si="66"/>
        <v>0</v>
      </c>
      <c r="BN90">
        <f t="shared" si="67"/>
        <v>0</v>
      </c>
      <c r="BO90">
        <f t="shared" si="68"/>
        <v>0</v>
      </c>
      <c r="BP90">
        <f t="shared" si="69"/>
        <v>0</v>
      </c>
      <c r="BQ90">
        <f t="shared" si="70"/>
        <v>0</v>
      </c>
      <c r="BR90">
        <f t="shared" si="71"/>
        <v>3333333.3333333335</v>
      </c>
      <c r="BS90">
        <f t="shared" si="72"/>
        <v>0</v>
      </c>
      <c r="BT90">
        <f t="shared" si="73"/>
        <v>0</v>
      </c>
      <c r="BU90">
        <f t="shared" si="74"/>
        <v>0</v>
      </c>
      <c r="BV90">
        <f t="shared" si="75"/>
        <v>3333333.3333333335</v>
      </c>
      <c r="BW90">
        <f t="shared" si="76"/>
        <v>0</v>
      </c>
      <c r="BX90">
        <f t="shared" si="77"/>
        <v>3333333.3333333335</v>
      </c>
      <c r="BY90">
        <f t="shared" si="78"/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3333333.3333333335</v>
      </c>
      <c r="CJ90">
        <v>0</v>
      </c>
      <c r="CK90">
        <v>0</v>
      </c>
      <c r="CL90">
        <v>0</v>
      </c>
      <c r="CM90">
        <v>3333333.3333333335</v>
      </c>
      <c r="CN90">
        <v>0</v>
      </c>
      <c r="CO90">
        <v>3333333.3333333335</v>
      </c>
      <c r="CP90">
        <v>0</v>
      </c>
      <c r="CU90">
        <f t="shared" si="79"/>
        <v>0</v>
      </c>
      <c r="CV90">
        <f t="shared" si="80"/>
        <v>0</v>
      </c>
      <c r="CW90">
        <f t="shared" si="81"/>
        <v>0</v>
      </c>
      <c r="CX90">
        <f t="shared" si="82"/>
        <v>5</v>
      </c>
      <c r="CY90">
        <f t="shared" si="83"/>
        <v>0</v>
      </c>
      <c r="CZ90">
        <f t="shared" si="84"/>
        <v>5</v>
      </c>
      <c r="DA90">
        <f t="shared" si="85"/>
        <v>5</v>
      </c>
      <c r="DE90" t="str">
        <f t="shared" si="86"/>
        <v>No Deal</v>
      </c>
      <c r="DF90" t="str">
        <f t="shared" si="87"/>
        <v>No Deal</v>
      </c>
      <c r="DG90" t="str">
        <f t="shared" si="88"/>
        <v>No Deal</v>
      </c>
      <c r="DH90">
        <f t="shared" si="89"/>
        <v>2</v>
      </c>
      <c r="DI90" t="str">
        <f t="shared" si="90"/>
        <v>No Deal</v>
      </c>
      <c r="DJ90">
        <f t="shared" si="91"/>
        <v>2</v>
      </c>
      <c r="DK90">
        <f t="shared" si="92"/>
        <v>2</v>
      </c>
      <c r="DP90" t="str">
        <f t="shared" si="93"/>
        <v>N</v>
      </c>
      <c r="DQ90" t="str">
        <f t="shared" si="94"/>
        <v>N</v>
      </c>
      <c r="DR90" t="str">
        <f t="shared" si="95"/>
        <v>N</v>
      </c>
      <c r="DS90" t="str">
        <f t="shared" si="96"/>
        <v>N</v>
      </c>
      <c r="DT90" t="str">
        <f t="shared" si="97"/>
        <v>N</v>
      </c>
      <c r="DU90" t="str">
        <f t="shared" si="98"/>
        <v>N</v>
      </c>
      <c r="DV90" t="str">
        <f t="shared" si="99"/>
        <v>N</v>
      </c>
      <c r="DW90" t="str">
        <f t="shared" si="100"/>
        <v>N</v>
      </c>
      <c r="DX90" t="str">
        <f t="shared" si="101"/>
        <v>N</v>
      </c>
      <c r="DY90" t="str">
        <f t="shared" si="102"/>
        <v>N</v>
      </c>
      <c r="DZ90" t="str">
        <f t="shared" si="103"/>
        <v>N</v>
      </c>
      <c r="EA90" t="str">
        <f t="shared" si="104"/>
        <v>N</v>
      </c>
      <c r="EB90" t="str">
        <f t="shared" si="105"/>
        <v>N</v>
      </c>
      <c r="EC90" t="str">
        <f t="shared" si="106"/>
        <v>N</v>
      </c>
      <c r="ED90" t="str">
        <f t="shared" si="107"/>
        <v>N</v>
      </c>
      <c r="EE90" t="str">
        <f t="shared" si="108"/>
        <v>N</v>
      </c>
      <c r="EF90" t="str">
        <f t="shared" si="109"/>
        <v>Y</v>
      </c>
      <c r="EG90" t="str">
        <f t="shared" si="110"/>
        <v>Y</v>
      </c>
      <c r="EH90" t="str">
        <f t="shared" si="111"/>
        <v>N</v>
      </c>
      <c r="EI90" t="str">
        <f t="shared" si="112"/>
        <v>N</v>
      </c>
      <c r="EJ90" t="str">
        <f t="shared" si="113"/>
        <v>Y</v>
      </c>
    </row>
    <row r="91" spans="1:140" ht="15" x14ac:dyDescent="0.35">
      <c r="A91">
        <v>90</v>
      </c>
      <c r="B91" s="2" t="s">
        <v>39</v>
      </c>
      <c r="C91" s="2" t="s">
        <v>301</v>
      </c>
      <c r="D91" s="2" t="s">
        <v>302</v>
      </c>
      <c r="E91">
        <v>9000000</v>
      </c>
      <c r="F91">
        <v>5</v>
      </c>
      <c r="G91" s="2" t="s">
        <v>70</v>
      </c>
      <c r="H91">
        <v>0</v>
      </c>
      <c r="I91">
        <v>0</v>
      </c>
      <c r="J91">
        <v>0</v>
      </c>
      <c r="K91">
        <v>0</v>
      </c>
      <c r="L91" t="s">
        <v>70</v>
      </c>
      <c r="M91" t="s">
        <v>403</v>
      </c>
      <c r="N91" t="s">
        <v>403</v>
      </c>
      <c r="O91" t="s">
        <v>403</v>
      </c>
      <c r="P91" t="s">
        <v>403</v>
      </c>
      <c r="Q91" t="s">
        <v>403</v>
      </c>
      <c r="R91" t="s">
        <v>403</v>
      </c>
      <c r="S91" t="s">
        <v>403</v>
      </c>
      <c r="T91">
        <f t="shared" si="58"/>
        <v>0</v>
      </c>
      <c r="U91">
        <f t="shared" si="59"/>
        <v>2</v>
      </c>
      <c r="V91" s="2"/>
      <c r="W91" s="3" t="s">
        <v>544</v>
      </c>
      <c r="X91" t="s">
        <v>545</v>
      </c>
      <c r="AK91" t="str">
        <f t="shared" si="60"/>
        <v xml:space="preserve">Zamzeer Ahamed, Jameela Ruhi, , , ,  </v>
      </c>
      <c r="AL91">
        <f t="shared" si="61"/>
        <v>18</v>
      </c>
      <c r="AM91">
        <f t="shared" si="62"/>
        <v>0</v>
      </c>
      <c r="BH91">
        <f t="shared" si="63"/>
        <v>90</v>
      </c>
      <c r="BI91">
        <f t="shared" si="64"/>
        <v>0</v>
      </c>
      <c r="BL91">
        <f t="shared" si="65"/>
        <v>0</v>
      </c>
      <c r="BM91">
        <f t="shared" si="66"/>
        <v>0</v>
      </c>
      <c r="BN91">
        <f t="shared" si="67"/>
        <v>0</v>
      </c>
      <c r="BO91">
        <f t="shared" si="68"/>
        <v>0</v>
      </c>
      <c r="BP91">
        <f t="shared" si="69"/>
        <v>0</v>
      </c>
      <c r="BQ91">
        <f t="shared" si="70"/>
        <v>0</v>
      </c>
      <c r="BR91">
        <f t="shared" si="71"/>
        <v>0</v>
      </c>
      <c r="BS91">
        <f t="shared" si="72"/>
        <v>0</v>
      </c>
      <c r="BT91">
        <f t="shared" si="73"/>
        <v>0</v>
      </c>
      <c r="BU91">
        <f t="shared" si="74"/>
        <v>0</v>
      </c>
      <c r="BV91">
        <f t="shared" si="75"/>
        <v>0</v>
      </c>
      <c r="BW91">
        <f t="shared" si="76"/>
        <v>0</v>
      </c>
      <c r="BX91">
        <f t="shared" si="77"/>
        <v>0</v>
      </c>
      <c r="BY91">
        <f t="shared" si="78"/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U91">
        <f t="shared" si="79"/>
        <v>0</v>
      </c>
      <c r="CV91">
        <f t="shared" si="80"/>
        <v>0</v>
      </c>
      <c r="CW91">
        <f t="shared" si="81"/>
        <v>0</v>
      </c>
      <c r="CX91">
        <f t="shared" si="82"/>
        <v>0</v>
      </c>
      <c r="CY91">
        <f t="shared" si="83"/>
        <v>0</v>
      </c>
      <c r="CZ91">
        <f t="shared" si="84"/>
        <v>0</v>
      </c>
      <c r="DA91">
        <f t="shared" si="85"/>
        <v>0</v>
      </c>
      <c r="DE91" t="str">
        <f t="shared" si="86"/>
        <v>No Deal</v>
      </c>
      <c r="DF91" t="str">
        <f t="shared" si="87"/>
        <v>No Deal</v>
      </c>
      <c r="DG91" t="str">
        <f t="shared" si="88"/>
        <v>No Deal</v>
      </c>
      <c r="DH91" t="str">
        <f t="shared" si="89"/>
        <v>No Deal</v>
      </c>
      <c r="DI91" t="str">
        <f t="shared" si="90"/>
        <v>No Deal</v>
      </c>
      <c r="DJ91" t="str">
        <f t="shared" si="91"/>
        <v>No Deal</v>
      </c>
      <c r="DK91" t="str">
        <f t="shared" si="92"/>
        <v>No Deal</v>
      </c>
      <c r="DP91" t="str">
        <f t="shared" si="93"/>
        <v>N</v>
      </c>
      <c r="DQ91" t="str">
        <f t="shared" si="94"/>
        <v>N</v>
      </c>
      <c r="DR91" t="str">
        <f t="shared" si="95"/>
        <v>N</v>
      </c>
      <c r="DS91" t="str">
        <f t="shared" si="96"/>
        <v>N</v>
      </c>
      <c r="DT91" t="str">
        <f t="shared" si="97"/>
        <v>N</v>
      </c>
      <c r="DU91" t="str">
        <f t="shared" si="98"/>
        <v>N</v>
      </c>
      <c r="DV91" t="str">
        <f t="shared" si="99"/>
        <v>N</v>
      </c>
      <c r="DW91" t="str">
        <f t="shared" si="100"/>
        <v>N</v>
      </c>
      <c r="DX91" t="str">
        <f t="shared" si="101"/>
        <v>N</v>
      </c>
      <c r="DY91" t="str">
        <f t="shared" si="102"/>
        <v>N</v>
      </c>
      <c r="DZ91" t="str">
        <f t="shared" si="103"/>
        <v>N</v>
      </c>
      <c r="EA91" t="str">
        <f t="shared" si="104"/>
        <v>N</v>
      </c>
      <c r="EB91" t="str">
        <f t="shared" si="105"/>
        <v>N</v>
      </c>
      <c r="EC91" t="str">
        <f t="shared" si="106"/>
        <v>N</v>
      </c>
      <c r="ED91" t="str">
        <f t="shared" si="107"/>
        <v>N</v>
      </c>
      <c r="EE91" t="str">
        <f t="shared" si="108"/>
        <v>N</v>
      </c>
      <c r="EF91" t="str">
        <f t="shared" si="109"/>
        <v>N</v>
      </c>
      <c r="EG91" t="str">
        <f t="shared" si="110"/>
        <v>N</v>
      </c>
      <c r="EH91" t="str">
        <f t="shared" si="111"/>
        <v>N</v>
      </c>
      <c r="EI91" t="str">
        <f t="shared" si="112"/>
        <v>N</v>
      </c>
      <c r="EJ91" t="str">
        <f t="shared" si="113"/>
        <v>N</v>
      </c>
    </row>
    <row r="92" spans="1:140" x14ac:dyDescent="0.3">
      <c r="A92">
        <v>91</v>
      </c>
      <c r="B92" s="2" t="s">
        <v>303</v>
      </c>
      <c r="C92" s="2" t="s">
        <v>304</v>
      </c>
      <c r="D92" s="2" t="s">
        <v>305</v>
      </c>
      <c r="E92">
        <v>5000000</v>
      </c>
      <c r="F92">
        <v>5</v>
      </c>
      <c r="G92" s="2" t="s">
        <v>306</v>
      </c>
      <c r="H92">
        <v>5000000</v>
      </c>
      <c r="I92">
        <v>30</v>
      </c>
      <c r="J92">
        <v>0</v>
      </c>
      <c r="K92">
        <v>0</v>
      </c>
      <c r="L92" t="s">
        <v>395</v>
      </c>
      <c r="M92" t="s">
        <v>403</v>
      </c>
      <c r="N92" t="s">
        <v>403</v>
      </c>
      <c r="O92" t="s">
        <v>403</v>
      </c>
      <c r="P92" t="s">
        <v>403</v>
      </c>
      <c r="Q92" t="s">
        <v>404</v>
      </c>
      <c r="R92" t="s">
        <v>404</v>
      </c>
      <c r="S92" t="s">
        <v>404</v>
      </c>
      <c r="T92">
        <f t="shared" si="58"/>
        <v>3</v>
      </c>
      <c r="U92">
        <f t="shared" si="59"/>
        <v>0</v>
      </c>
      <c r="V92" s="2"/>
      <c r="AK92" t="str">
        <f t="shared" si="60"/>
        <v xml:space="preserve">, , , , ,  </v>
      </c>
      <c r="AL92">
        <f t="shared" si="61"/>
        <v>10</v>
      </c>
      <c r="AM92">
        <f t="shared" si="62"/>
        <v>1.6666666666666665</v>
      </c>
      <c r="BH92">
        <f t="shared" si="63"/>
        <v>50</v>
      </c>
      <c r="BI92">
        <f t="shared" si="64"/>
        <v>50</v>
      </c>
      <c r="BL92">
        <f t="shared" si="65"/>
        <v>0</v>
      </c>
      <c r="BM92">
        <f t="shared" si="66"/>
        <v>0</v>
      </c>
      <c r="BN92">
        <f t="shared" si="67"/>
        <v>0</v>
      </c>
      <c r="BO92">
        <f t="shared" si="68"/>
        <v>0</v>
      </c>
      <c r="BP92">
        <f t="shared" si="69"/>
        <v>0</v>
      </c>
      <c r="BQ92">
        <f t="shared" si="70"/>
        <v>0</v>
      </c>
      <c r="BR92">
        <f t="shared" si="71"/>
        <v>1666666.6666666667</v>
      </c>
      <c r="BS92">
        <f t="shared" si="72"/>
        <v>0</v>
      </c>
      <c r="BT92">
        <f t="shared" si="73"/>
        <v>0</v>
      </c>
      <c r="BU92">
        <f t="shared" si="74"/>
        <v>0</v>
      </c>
      <c r="BV92">
        <f t="shared" si="75"/>
        <v>1666666.6666666667</v>
      </c>
      <c r="BW92">
        <f t="shared" si="76"/>
        <v>0</v>
      </c>
      <c r="BX92">
        <f t="shared" si="77"/>
        <v>1666666.6666666667</v>
      </c>
      <c r="BY92">
        <f t="shared" si="78"/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1666666.6666666667</v>
      </c>
      <c r="CJ92">
        <v>0</v>
      </c>
      <c r="CK92">
        <v>0</v>
      </c>
      <c r="CL92">
        <v>0</v>
      </c>
      <c r="CM92">
        <v>1666666.6666666667</v>
      </c>
      <c r="CN92">
        <v>0</v>
      </c>
      <c r="CO92">
        <v>1666666.6666666667</v>
      </c>
      <c r="CP92">
        <v>0</v>
      </c>
      <c r="CU92">
        <f t="shared" si="79"/>
        <v>0</v>
      </c>
      <c r="CV92">
        <f t="shared" si="80"/>
        <v>0</v>
      </c>
      <c r="CW92">
        <f t="shared" si="81"/>
        <v>0</v>
      </c>
      <c r="CX92">
        <f t="shared" si="82"/>
        <v>10</v>
      </c>
      <c r="CY92">
        <f t="shared" si="83"/>
        <v>0</v>
      </c>
      <c r="CZ92">
        <f t="shared" si="84"/>
        <v>10</v>
      </c>
      <c r="DA92">
        <f t="shared" si="85"/>
        <v>10</v>
      </c>
      <c r="DE92" t="str">
        <f t="shared" si="86"/>
        <v>No Deal</v>
      </c>
      <c r="DF92" t="str">
        <f t="shared" si="87"/>
        <v>No Deal</v>
      </c>
      <c r="DG92" t="str">
        <f t="shared" si="88"/>
        <v>No Deal</v>
      </c>
      <c r="DH92">
        <f t="shared" si="89"/>
        <v>2</v>
      </c>
      <c r="DI92" t="str">
        <f t="shared" si="90"/>
        <v>No Deal</v>
      </c>
      <c r="DJ92">
        <f t="shared" si="91"/>
        <v>2</v>
      </c>
      <c r="DK92">
        <f t="shared" si="92"/>
        <v>2</v>
      </c>
      <c r="DP92" t="str">
        <f t="shared" si="93"/>
        <v>N</v>
      </c>
      <c r="DQ92" t="str">
        <f t="shared" si="94"/>
        <v>N</v>
      </c>
      <c r="DR92" t="str">
        <f t="shared" si="95"/>
        <v>N</v>
      </c>
      <c r="DS92" t="str">
        <f t="shared" si="96"/>
        <v>N</v>
      </c>
      <c r="DT92" t="str">
        <f t="shared" si="97"/>
        <v>N</v>
      </c>
      <c r="DU92" t="str">
        <f t="shared" si="98"/>
        <v>N</v>
      </c>
      <c r="DV92" t="str">
        <f t="shared" si="99"/>
        <v>N</v>
      </c>
      <c r="DW92" t="str">
        <f t="shared" si="100"/>
        <v>N</v>
      </c>
      <c r="DX92" t="str">
        <f t="shared" si="101"/>
        <v>N</v>
      </c>
      <c r="DY92" t="str">
        <f t="shared" si="102"/>
        <v>N</v>
      </c>
      <c r="DZ92" t="str">
        <f t="shared" si="103"/>
        <v>N</v>
      </c>
      <c r="EA92" t="str">
        <f t="shared" si="104"/>
        <v>N</v>
      </c>
      <c r="EB92" t="str">
        <f t="shared" si="105"/>
        <v>N</v>
      </c>
      <c r="EC92" t="str">
        <f t="shared" si="106"/>
        <v>N</v>
      </c>
      <c r="ED92" t="str">
        <f t="shared" si="107"/>
        <v>N</v>
      </c>
      <c r="EE92" t="str">
        <f t="shared" si="108"/>
        <v>N</v>
      </c>
      <c r="EF92" t="str">
        <f t="shared" si="109"/>
        <v>Y</v>
      </c>
      <c r="EG92" t="str">
        <f t="shared" si="110"/>
        <v>Y</v>
      </c>
      <c r="EH92" t="str">
        <f t="shared" si="111"/>
        <v>N</v>
      </c>
      <c r="EI92" t="str">
        <f t="shared" si="112"/>
        <v>N</v>
      </c>
      <c r="EJ92" t="str">
        <f t="shared" si="113"/>
        <v>Y</v>
      </c>
    </row>
    <row r="93" spans="1:140" x14ac:dyDescent="0.3">
      <c r="A93">
        <v>92</v>
      </c>
      <c r="B93" s="2" t="s">
        <v>40</v>
      </c>
      <c r="C93" s="2" t="s">
        <v>307</v>
      </c>
      <c r="D93" s="2" t="s">
        <v>249</v>
      </c>
      <c r="E93">
        <v>7500000</v>
      </c>
      <c r="F93">
        <v>5</v>
      </c>
      <c r="G93" s="2" t="s">
        <v>308</v>
      </c>
      <c r="H93">
        <v>7500000</v>
      </c>
      <c r="I93">
        <v>21</v>
      </c>
      <c r="J93">
        <v>0</v>
      </c>
      <c r="K93">
        <v>0</v>
      </c>
      <c r="L93" t="s">
        <v>395</v>
      </c>
      <c r="M93" t="s">
        <v>403</v>
      </c>
      <c r="N93" t="s">
        <v>403</v>
      </c>
      <c r="O93" t="s">
        <v>404</v>
      </c>
      <c r="P93" t="s">
        <v>403</v>
      </c>
      <c r="Q93" t="s">
        <v>403</v>
      </c>
      <c r="R93" t="s">
        <v>404</v>
      </c>
      <c r="S93" t="s">
        <v>404</v>
      </c>
      <c r="T93">
        <f t="shared" si="58"/>
        <v>3</v>
      </c>
      <c r="U93">
        <f t="shared" si="59"/>
        <v>1</v>
      </c>
      <c r="V93" s="2"/>
      <c r="W93" t="s">
        <v>546</v>
      </c>
      <c r="AK93" t="str">
        <f t="shared" si="60"/>
        <v xml:space="preserve">Sairaj Gaurish Dhond, , , , ,  </v>
      </c>
      <c r="AL93">
        <f t="shared" si="61"/>
        <v>15</v>
      </c>
      <c r="AM93">
        <f t="shared" si="62"/>
        <v>3.5714285714285716</v>
      </c>
      <c r="BH93">
        <f t="shared" si="63"/>
        <v>75</v>
      </c>
      <c r="BI93">
        <f t="shared" si="64"/>
        <v>75</v>
      </c>
      <c r="BL93">
        <f t="shared" si="65"/>
        <v>0</v>
      </c>
      <c r="BM93">
        <f t="shared" si="66"/>
        <v>0</v>
      </c>
      <c r="BN93">
        <f t="shared" si="67"/>
        <v>0</v>
      </c>
      <c r="BO93">
        <f t="shared" si="68"/>
        <v>0</v>
      </c>
      <c r="BP93">
        <f t="shared" si="69"/>
        <v>0</v>
      </c>
      <c r="BQ93">
        <f t="shared" si="70"/>
        <v>0</v>
      </c>
      <c r="BR93">
        <f t="shared" si="71"/>
        <v>2500000</v>
      </c>
      <c r="BS93">
        <f t="shared" si="72"/>
        <v>0</v>
      </c>
      <c r="BT93">
        <f t="shared" si="73"/>
        <v>2500000</v>
      </c>
      <c r="BU93">
        <f t="shared" si="74"/>
        <v>0</v>
      </c>
      <c r="BV93">
        <f t="shared" si="75"/>
        <v>0</v>
      </c>
      <c r="BW93">
        <f t="shared" si="76"/>
        <v>0</v>
      </c>
      <c r="BX93">
        <f t="shared" si="77"/>
        <v>2500000</v>
      </c>
      <c r="BY93">
        <f t="shared" si="78"/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2500000</v>
      </c>
      <c r="CJ93">
        <v>0</v>
      </c>
      <c r="CK93">
        <v>2500000</v>
      </c>
      <c r="CL93">
        <v>0</v>
      </c>
      <c r="CM93">
        <v>0</v>
      </c>
      <c r="CN93">
        <v>0</v>
      </c>
      <c r="CO93">
        <v>2500000</v>
      </c>
      <c r="CP93">
        <v>0</v>
      </c>
      <c r="CU93">
        <f t="shared" si="79"/>
        <v>0</v>
      </c>
      <c r="CV93">
        <f t="shared" si="80"/>
        <v>0</v>
      </c>
      <c r="CW93">
        <f t="shared" si="81"/>
        <v>0</v>
      </c>
      <c r="CX93">
        <f t="shared" si="82"/>
        <v>7</v>
      </c>
      <c r="CY93">
        <f t="shared" si="83"/>
        <v>7</v>
      </c>
      <c r="CZ93">
        <f t="shared" si="84"/>
        <v>0</v>
      </c>
      <c r="DA93">
        <f t="shared" si="85"/>
        <v>7</v>
      </c>
      <c r="DE93" t="str">
        <f t="shared" si="86"/>
        <v>No Deal</v>
      </c>
      <c r="DF93" t="str">
        <f t="shared" si="87"/>
        <v>No Deal</v>
      </c>
      <c r="DG93" t="str">
        <f t="shared" si="88"/>
        <v>No Deal</v>
      </c>
      <c r="DH93">
        <f t="shared" si="89"/>
        <v>2</v>
      </c>
      <c r="DI93">
        <f t="shared" si="90"/>
        <v>2</v>
      </c>
      <c r="DJ93" t="str">
        <f t="shared" si="91"/>
        <v>No Deal</v>
      </c>
      <c r="DK93">
        <f t="shared" si="92"/>
        <v>2</v>
      </c>
      <c r="DP93" t="str">
        <f t="shared" si="93"/>
        <v>N</v>
      </c>
      <c r="DQ93" t="str">
        <f t="shared" si="94"/>
        <v>N</v>
      </c>
      <c r="DR93" t="str">
        <f t="shared" si="95"/>
        <v>N</v>
      </c>
      <c r="DS93" t="str">
        <f t="shared" si="96"/>
        <v>N</v>
      </c>
      <c r="DT93" t="str">
        <f t="shared" si="97"/>
        <v>N</v>
      </c>
      <c r="DU93" t="str">
        <f t="shared" si="98"/>
        <v>N</v>
      </c>
      <c r="DV93" t="str">
        <f t="shared" si="99"/>
        <v>N</v>
      </c>
      <c r="DW93" t="str">
        <f t="shared" si="100"/>
        <v>N</v>
      </c>
      <c r="DX93" t="str">
        <f t="shared" si="101"/>
        <v>N</v>
      </c>
      <c r="DY93" t="str">
        <f t="shared" si="102"/>
        <v>N</v>
      </c>
      <c r="DZ93" t="str">
        <f t="shared" si="103"/>
        <v>N</v>
      </c>
      <c r="EA93" t="str">
        <f t="shared" si="104"/>
        <v>N</v>
      </c>
      <c r="EB93" t="str">
        <f t="shared" si="105"/>
        <v>N</v>
      </c>
      <c r="EC93" t="str">
        <f t="shared" si="106"/>
        <v>N</v>
      </c>
      <c r="ED93" t="str">
        <f t="shared" si="107"/>
        <v>N</v>
      </c>
      <c r="EE93" t="str">
        <f t="shared" si="108"/>
        <v>Y</v>
      </c>
      <c r="EF93" t="str">
        <f t="shared" si="109"/>
        <v>N</v>
      </c>
      <c r="EG93" t="str">
        <f t="shared" si="110"/>
        <v>Y</v>
      </c>
      <c r="EH93" t="str">
        <f t="shared" si="111"/>
        <v>N</v>
      </c>
      <c r="EI93" t="str">
        <f t="shared" si="112"/>
        <v>Y</v>
      </c>
      <c r="EJ93" t="str">
        <f t="shared" si="113"/>
        <v>N</v>
      </c>
    </row>
    <row r="94" spans="1:140" x14ac:dyDescent="0.3">
      <c r="A94">
        <v>93</v>
      </c>
      <c r="B94" s="2" t="s">
        <v>41</v>
      </c>
      <c r="C94" s="2" t="s">
        <v>309</v>
      </c>
      <c r="D94" s="2" t="s">
        <v>310</v>
      </c>
      <c r="E94">
        <v>7500000</v>
      </c>
      <c r="F94">
        <v>3</v>
      </c>
      <c r="G94" s="2" t="s">
        <v>70</v>
      </c>
      <c r="H94">
        <v>0</v>
      </c>
      <c r="I94">
        <v>0</v>
      </c>
      <c r="J94">
        <v>0</v>
      </c>
      <c r="K94">
        <v>0</v>
      </c>
      <c r="L94" t="s">
        <v>70</v>
      </c>
      <c r="M94" t="s">
        <v>403</v>
      </c>
      <c r="N94" t="s">
        <v>403</v>
      </c>
      <c r="O94" t="s">
        <v>403</v>
      </c>
      <c r="P94" t="s">
        <v>403</v>
      </c>
      <c r="Q94" t="s">
        <v>403</v>
      </c>
      <c r="R94" t="s">
        <v>403</v>
      </c>
      <c r="S94" t="s">
        <v>403</v>
      </c>
      <c r="T94">
        <f t="shared" si="58"/>
        <v>0</v>
      </c>
      <c r="U94">
        <f t="shared" si="59"/>
        <v>2</v>
      </c>
      <c r="V94" s="2"/>
      <c r="W94" t="s">
        <v>547</v>
      </c>
      <c r="X94" t="s">
        <v>548</v>
      </c>
      <c r="AK94" t="str">
        <f t="shared" si="60"/>
        <v xml:space="preserve">Chirag Visaria, Sneha Visaria, , , ,  </v>
      </c>
      <c r="AL94">
        <f t="shared" si="61"/>
        <v>25</v>
      </c>
      <c r="AM94">
        <f t="shared" si="62"/>
        <v>0</v>
      </c>
      <c r="BH94">
        <f t="shared" si="63"/>
        <v>75</v>
      </c>
      <c r="BI94">
        <f t="shared" si="64"/>
        <v>0</v>
      </c>
      <c r="BL94">
        <f t="shared" si="65"/>
        <v>0</v>
      </c>
      <c r="BM94">
        <f t="shared" si="66"/>
        <v>0</v>
      </c>
      <c r="BN94">
        <f t="shared" si="67"/>
        <v>0</v>
      </c>
      <c r="BO94">
        <f t="shared" si="68"/>
        <v>0</v>
      </c>
      <c r="BP94">
        <f t="shared" si="69"/>
        <v>0</v>
      </c>
      <c r="BQ94">
        <f t="shared" si="70"/>
        <v>0</v>
      </c>
      <c r="BR94">
        <f t="shared" si="71"/>
        <v>0</v>
      </c>
      <c r="BS94">
        <f t="shared" si="72"/>
        <v>0</v>
      </c>
      <c r="BT94">
        <f t="shared" si="73"/>
        <v>0</v>
      </c>
      <c r="BU94">
        <f t="shared" si="74"/>
        <v>0</v>
      </c>
      <c r="BV94">
        <f t="shared" si="75"/>
        <v>0</v>
      </c>
      <c r="BW94">
        <f t="shared" si="76"/>
        <v>0</v>
      </c>
      <c r="BX94">
        <f t="shared" si="77"/>
        <v>0</v>
      </c>
      <c r="BY94">
        <f t="shared" si="78"/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U94">
        <f t="shared" si="79"/>
        <v>0</v>
      </c>
      <c r="CV94">
        <f t="shared" si="80"/>
        <v>0</v>
      </c>
      <c r="CW94">
        <f t="shared" si="81"/>
        <v>0</v>
      </c>
      <c r="CX94">
        <f t="shared" si="82"/>
        <v>0</v>
      </c>
      <c r="CY94">
        <f t="shared" si="83"/>
        <v>0</v>
      </c>
      <c r="CZ94">
        <f t="shared" si="84"/>
        <v>0</v>
      </c>
      <c r="DA94">
        <f t="shared" si="85"/>
        <v>0</v>
      </c>
      <c r="DE94" t="str">
        <f t="shared" si="86"/>
        <v>No Deal</v>
      </c>
      <c r="DF94" t="str">
        <f t="shared" si="87"/>
        <v>No Deal</v>
      </c>
      <c r="DG94" t="str">
        <f t="shared" si="88"/>
        <v>No Deal</v>
      </c>
      <c r="DH94" t="str">
        <f t="shared" si="89"/>
        <v>No Deal</v>
      </c>
      <c r="DI94" t="str">
        <f t="shared" si="90"/>
        <v>No Deal</v>
      </c>
      <c r="DJ94" t="str">
        <f t="shared" si="91"/>
        <v>No Deal</v>
      </c>
      <c r="DK94" t="str">
        <f t="shared" si="92"/>
        <v>No Deal</v>
      </c>
      <c r="DP94" t="str">
        <f t="shared" si="93"/>
        <v>N</v>
      </c>
      <c r="DQ94" t="str">
        <f t="shared" si="94"/>
        <v>N</v>
      </c>
      <c r="DR94" t="str">
        <f t="shared" si="95"/>
        <v>N</v>
      </c>
      <c r="DS94" t="str">
        <f t="shared" si="96"/>
        <v>N</v>
      </c>
      <c r="DT94" t="str">
        <f t="shared" si="97"/>
        <v>N</v>
      </c>
      <c r="DU94" t="str">
        <f t="shared" si="98"/>
        <v>N</v>
      </c>
      <c r="DV94" t="str">
        <f t="shared" si="99"/>
        <v>N</v>
      </c>
      <c r="DW94" t="str">
        <f t="shared" si="100"/>
        <v>N</v>
      </c>
      <c r="DX94" t="str">
        <f t="shared" si="101"/>
        <v>N</v>
      </c>
      <c r="DY94" t="str">
        <f t="shared" si="102"/>
        <v>N</v>
      </c>
      <c r="DZ94" t="str">
        <f t="shared" si="103"/>
        <v>N</v>
      </c>
      <c r="EA94" t="str">
        <f t="shared" si="104"/>
        <v>N</v>
      </c>
      <c r="EB94" t="str">
        <f t="shared" si="105"/>
        <v>N</v>
      </c>
      <c r="EC94" t="str">
        <f t="shared" si="106"/>
        <v>N</v>
      </c>
      <c r="ED94" t="str">
        <f t="shared" si="107"/>
        <v>N</v>
      </c>
      <c r="EE94" t="str">
        <f t="shared" si="108"/>
        <v>N</v>
      </c>
      <c r="EF94" t="str">
        <f t="shared" si="109"/>
        <v>N</v>
      </c>
      <c r="EG94" t="str">
        <f t="shared" si="110"/>
        <v>N</v>
      </c>
      <c r="EH94" t="str">
        <f t="shared" si="111"/>
        <v>N</v>
      </c>
      <c r="EI94" t="str">
        <f t="shared" si="112"/>
        <v>N</v>
      </c>
      <c r="EJ94" t="str">
        <f t="shared" si="113"/>
        <v>N</v>
      </c>
    </row>
    <row r="95" spans="1:140" x14ac:dyDescent="0.3">
      <c r="A95">
        <v>94</v>
      </c>
      <c r="B95" s="2" t="s">
        <v>311</v>
      </c>
      <c r="C95" s="2" t="s">
        <v>312</v>
      </c>
      <c r="D95" s="2" t="s">
        <v>313</v>
      </c>
      <c r="E95">
        <v>10000000</v>
      </c>
      <c r="F95">
        <v>3.5</v>
      </c>
      <c r="G95" s="2" t="s">
        <v>70</v>
      </c>
      <c r="H95">
        <v>0</v>
      </c>
      <c r="I95">
        <v>0</v>
      </c>
      <c r="J95">
        <v>0</v>
      </c>
      <c r="K95">
        <v>0</v>
      </c>
      <c r="L95" t="s">
        <v>70</v>
      </c>
      <c r="M95" t="s">
        <v>403</v>
      </c>
      <c r="N95" t="s">
        <v>403</v>
      </c>
      <c r="O95" t="s">
        <v>403</v>
      </c>
      <c r="P95" t="s">
        <v>403</v>
      </c>
      <c r="Q95" t="s">
        <v>403</v>
      </c>
      <c r="R95" t="s">
        <v>403</v>
      </c>
      <c r="S95" t="s">
        <v>403</v>
      </c>
      <c r="T95">
        <f t="shared" si="58"/>
        <v>0</v>
      </c>
      <c r="U95">
        <f t="shared" si="59"/>
        <v>2</v>
      </c>
      <c r="V95" s="2"/>
      <c r="W95" t="s">
        <v>549</v>
      </c>
      <c r="X95" t="s">
        <v>550</v>
      </c>
      <c r="AK95" t="str">
        <f t="shared" si="60"/>
        <v xml:space="preserve">Soham Donde, Amir Mulani, , , ,  </v>
      </c>
      <c r="AL95">
        <f t="shared" si="61"/>
        <v>28.571428571428573</v>
      </c>
      <c r="AM95">
        <f t="shared" si="62"/>
        <v>0</v>
      </c>
      <c r="BH95">
        <f t="shared" si="63"/>
        <v>100</v>
      </c>
      <c r="BI95">
        <f t="shared" si="64"/>
        <v>0</v>
      </c>
      <c r="BL95">
        <f t="shared" si="65"/>
        <v>0</v>
      </c>
      <c r="BM95">
        <f t="shared" si="66"/>
        <v>0</v>
      </c>
      <c r="BN95">
        <f t="shared" si="67"/>
        <v>0</v>
      </c>
      <c r="BO95">
        <f t="shared" si="68"/>
        <v>0</v>
      </c>
      <c r="BP95">
        <f t="shared" si="69"/>
        <v>0</v>
      </c>
      <c r="BQ95">
        <f t="shared" si="70"/>
        <v>0</v>
      </c>
      <c r="BR95">
        <f t="shared" si="71"/>
        <v>0</v>
      </c>
      <c r="BS95">
        <f t="shared" si="72"/>
        <v>0</v>
      </c>
      <c r="BT95">
        <f t="shared" si="73"/>
        <v>0</v>
      </c>
      <c r="BU95">
        <f t="shared" si="74"/>
        <v>0</v>
      </c>
      <c r="BV95">
        <f t="shared" si="75"/>
        <v>0</v>
      </c>
      <c r="BW95">
        <f t="shared" si="76"/>
        <v>0</v>
      </c>
      <c r="BX95">
        <f t="shared" si="77"/>
        <v>0</v>
      </c>
      <c r="BY95">
        <f t="shared" si="78"/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U95">
        <f t="shared" si="79"/>
        <v>0</v>
      </c>
      <c r="CV95">
        <f t="shared" si="80"/>
        <v>0</v>
      </c>
      <c r="CW95">
        <f t="shared" si="81"/>
        <v>0</v>
      </c>
      <c r="CX95">
        <f t="shared" si="82"/>
        <v>0</v>
      </c>
      <c r="CY95">
        <f t="shared" si="83"/>
        <v>0</v>
      </c>
      <c r="CZ95">
        <f t="shared" si="84"/>
        <v>0</v>
      </c>
      <c r="DA95">
        <f t="shared" si="85"/>
        <v>0</v>
      </c>
      <c r="DE95" t="str">
        <f t="shared" si="86"/>
        <v>No Deal</v>
      </c>
      <c r="DF95" t="str">
        <f t="shared" si="87"/>
        <v>No Deal</v>
      </c>
      <c r="DG95" t="str">
        <f t="shared" si="88"/>
        <v>No Deal</v>
      </c>
      <c r="DH95" t="str">
        <f t="shared" si="89"/>
        <v>No Deal</v>
      </c>
      <c r="DI95" t="str">
        <f t="shared" si="90"/>
        <v>No Deal</v>
      </c>
      <c r="DJ95" t="str">
        <f t="shared" si="91"/>
        <v>No Deal</v>
      </c>
      <c r="DK95" t="str">
        <f t="shared" si="92"/>
        <v>No Deal</v>
      </c>
      <c r="DP95" t="str">
        <f t="shared" si="93"/>
        <v>N</v>
      </c>
      <c r="DQ95" t="str">
        <f t="shared" si="94"/>
        <v>N</v>
      </c>
      <c r="DR95" t="str">
        <f t="shared" si="95"/>
        <v>N</v>
      </c>
      <c r="DS95" t="str">
        <f t="shared" si="96"/>
        <v>N</v>
      </c>
      <c r="DT95" t="str">
        <f t="shared" si="97"/>
        <v>N</v>
      </c>
      <c r="DU95" t="str">
        <f t="shared" si="98"/>
        <v>N</v>
      </c>
      <c r="DV95" t="str">
        <f t="shared" si="99"/>
        <v>N</v>
      </c>
      <c r="DW95" t="str">
        <f t="shared" si="100"/>
        <v>N</v>
      </c>
      <c r="DX95" t="str">
        <f t="shared" si="101"/>
        <v>N</v>
      </c>
      <c r="DY95" t="str">
        <f t="shared" si="102"/>
        <v>N</v>
      </c>
      <c r="DZ95" t="str">
        <f t="shared" si="103"/>
        <v>N</v>
      </c>
      <c r="EA95" t="str">
        <f t="shared" si="104"/>
        <v>N</v>
      </c>
      <c r="EB95" t="str">
        <f t="shared" si="105"/>
        <v>N</v>
      </c>
      <c r="EC95" t="str">
        <f t="shared" si="106"/>
        <v>N</v>
      </c>
      <c r="ED95" t="str">
        <f t="shared" si="107"/>
        <v>N</v>
      </c>
      <c r="EE95" t="str">
        <f t="shared" si="108"/>
        <v>N</v>
      </c>
      <c r="EF95" t="str">
        <f t="shared" si="109"/>
        <v>N</v>
      </c>
      <c r="EG95" t="str">
        <f t="shared" si="110"/>
        <v>N</v>
      </c>
      <c r="EH95" t="str">
        <f t="shared" si="111"/>
        <v>N</v>
      </c>
      <c r="EI95" t="str">
        <f t="shared" si="112"/>
        <v>N</v>
      </c>
      <c r="EJ95" t="str">
        <f t="shared" si="113"/>
        <v>N</v>
      </c>
    </row>
    <row r="96" spans="1:140" x14ac:dyDescent="0.3">
      <c r="A96">
        <v>95</v>
      </c>
      <c r="B96" s="2" t="s">
        <v>314</v>
      </c>
      <c r="C96" s="2" t="s">
        <v>315</v>
      </c>
      <c r="D96" s="2" t="s">
        <v>187</v>
      </c>
      <c r="E96">
        <v>7500000</v>
      </c>
      <c r="F96">
        <v>15</v>
      </c>
      <c r="G96" s="2" t="s">
        <v>70</v>
      </c>
      <c r="H96">
        <v>0</v>
      </c>
      <c r="I96">
        <v>0</v>
      </c>
      <c r="J96">
        <v>0</v>
      </c>
      <c r="K96">
        <v>0</v>
      </c>
      <c r="L96" t="s">
        <v>70</v>
      </c>
      <c r="M96" t="s">
        <v>403</v>
      </c>
      <c r="N96" t="s">
        <v>403</v>
      </c>
      <c r="O96" t="s">
        <v>403</v>
      </c>
      <c r="P96" t="s">
        <v>403</v>
      </c>
      <c r="Q96" t="s">
        <v>403</v>
      </c>
      <c r="R96" t="s">
        <v>403</v>
      </c>
      <c r="S96" t="s">
        <v>403</v>
      </c>
      <c r="T96">
        <f t="shared" si="58"/>
        <v>0</v>
      </c>
      <c r="U96">
        <f t="shared" si="59"/>
        <v>1</v>
      </c>
      <c r="V96" s="2"/>
      <c r="W96" t="s">
        <v>551</v>
      </c>
      <c r="AK96" t="str">
        <f t="shared" si="60"/>
        <v xml:space="preserve">Rohit Warrier, , , , ,  </v>
      </c>
      <c r="AL96">
        <f t="shared" si="61"/>
        <v>5</v>
      </c>
      <c r="AM96">
        <f t="shared" si="62"/>
        <v>0</v>
      </c>
      <c r="BH96">
        <f t="shared" si="63"/>
        <v>75</v>
      </c>
      <c r="BI96">
        <f t="shared" si="64"/>
        <v>0</v>
      </c>
      <c r="BL96">
        <f t="shared" si="65"/>
        <v>0</v>
      </c>
      <c r="BM96">
        <f t="shared" si="66"/>
        <v>0</v>
      </c>
      <c r="BN96">
        <f t="shared" si="67"/>
        <v>0</v>
      </c>
      <c r="BO96">
        <f t="shared" si="68"/>
        <v>0</v>
      </c>
      <c r="BP96">
        <f t="shared" si="69"/>
        <v>0</v>
      </c>
      <c r="BQ96">
        <f t="shared" si="70"/>
        <v>0</v>
      </c>
      <c r="BR96">
        <f t="shared" si="71"/>
        <v>0</v>
      </c>
      <c r="BS96">
        <f t="shared" si="72"/>
        <v>0</v>
      </c>
      <c r="BT96">
        <f t="shared" si="73"/>
        <v>0</v>
      </c>
      <c r="BU96">
        <f t="shared" si="74"/>
        <v>0</v>
      </c>
      <c r="BV96">
        <f t="shared" si="75"/>
        <v>0</v>
      </c>
      <c r="BW96">
        <f t="shared" si="76"/>
        <v>0</v>
      </c>
      <c r="BX96">
        <f t="shared" si="77"/>
        <v>0</v>
      </c>
      <c r="BY96">
        <f t="shared" si="78"/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U96">
        <f t="shared" si="79"/>
        <v>0</v>
      </c>
      <c r="CV96">
        <f t="shared" si="80"/>
        <v>0</v>
      </c>
      <c r="CW96">
        <f t="shared" si="81"/>
        <v>0</v>
      </c>
      <c r="CX96">
        <f t="shared" si="82"/>
        <v>0</v>
      </c>
      <c r="CY96">
        <f t="shared" si="83"/>
        <v>0</v>
      </c>
      <c r="CZ96">
        <f t="shared" si="84"/>
        <v>0</v>
      </c>
      <c r="DA96">
        <f t="shared" si="85"/>
        <v>0</v>
      </c>
      <c r="DE96" t="str">
        <f t="shared" si="86"/>
        <v>No Deal</v>
      </c>
      <c r="DF96" t="str">
        <f t="shared" si="87"/>
        <v>No Deal</v>
      </c>
      <c r="DG96" t="str">
        <f t="shared" si="88"/>
        <v>No Deal</v>
      </c>
      <c r="DH96" t="str">
        <f t="shared" si="89"/>
        <v>No Deal</v>
      </c>
      <c r="DI96" t="str">
        <f t="shared" si="90"/>
        <v>No Deal</v>
      </c>
      <c r="DJ96" t="str">
        <f t="shared" si="91"/>
        <v>No Deal</v>
      </c>
      <c r="DK96" t="str">
        <f t="shared" si="92"/>
        <v>No Deal</v>
      </c>
      <c r="DP96" t="str">
        <f t="shared" si="93"/>
        <v>N</v>
      </c>
      <c r="DQ96" t="str">
        <f t="shared" si="94"/>
        <v>N</v>
      </c>
      <c r="DR96" t="str">
        <f t="shared" si="95"/>
        <v>N</v>
      </c>
      <c r="DS96" t="str">
        <f t="shared" si="96"/>
        <v>N</v>
      </c>
      <c r="DT96" t="str">
        <f t="shared" si="97"/>
        <v>N</v>
      </c>
      <c r="DU96" t="str">
        <f t="shared" si="98"/>
        <v>N</v>
      </c>
      <c r="DV96" t="str">
        <f t="shared" si="99"/>
        <v>N</v>
      </c>
      <c r="DW96" t="str">
        <f t="shared" si="100"/>
        <v>N</v>
      </c>
      <c r="DX96" t="str">
        <f t="shared" si="101"/>
        <v>N</v>
      </c>
      <c r="DY96" t="str">
        <f t="shared" si="102"/>
        <v>N</v>
      </c>
      <c r="DZ96" t="str">
        <f t="shared" si="103"/>
        <v>N</v>
      </c>
      <c r="EA96" t="str">
        <f t="shared" si="104"/>
        <v>N</v>
      </c>
      <c r="EB96" t="str">
        <f t="shared" si="105"/>
        <v>N</v>
      </c>
      <c r="EC96" t="str">
        <f t="shared" si="106"/>
        <v>N</v>
      </c>
      <c r="ED96" t="str">
        <f t="shared" si="107"/>
        <v>N</v>
      </c>
      <c r="EE96" t="str">
        <f t="shared" si="108"/>
        <v>N</v>
      </c>
      <c r="EF96" t="str">
        <f t="shared" si="109"/>
        <v>N</v>
      </c>
      <c r="EG96" t="str">
        <f t="shared" si="110"/>
        <v>N</v>
      </c>
      <c r="EH96" t="str">
        <f t="shared" si="111"/>
        <v>N</v>
      </c>
      <c r="EI96" t="str">
        <f t="shared" si="112"/>
        <v>N</v>
      </c>
      <c r="EJ96" t="str">
        <f t="shared" si="113"/>
        <v>N</v>
      </c>
    </row>
    <row r="97" spans="1:140" x14ac:dyDescent="0.3">
      <c r="A97">
        <v>96</v>
      </c>
      <c r="B97" s="2" t="s">
        <v>42</v>
      </c>
      <c r="C97" s="2" t="s">
        <v>316</v>
      </c>
      <c r="D97" s="2" t="s">
        <v>317</v>
      </c>
      <c r="E97">
        <v>8000000</v>
      </c>
      <c r="F97">
        <v>1</v>
      </c>
      <c r="G97" s="2" t="s">
        <v>318</v>
      </c>
      <c r="H97">
        <v>8000000</v>
      </c>
      <c r="I97">
        <v>6</v>
      </c>
      <c r="J97">
        <v>0</v>
      </c>
      <c r="K97">
        <v>0</v>
      </c>
      <c r="L97" t="s">
        <v>395</v>
      </c>
      <c r="M97" t="s">
        <v>403</v>
      </c>
      <c r="N97" t="s">
        <v>403</v>
      </c>
      <c r="O97" t="s">
        <v>404</v>
      </c>
      <c r="P97" t="s">
        <v>403</v>
      </c>
      <c r="Q97" t="s">
        <v>403</v>
      </c>
      <c r="R97" t="s">
        <v>404</v>
      </c>
      <c r="S97" t="s">
        <v>403</v>
      </c>
      <c r="T97">
        <f t="shared" si="58"/>
        <v>2</v>
      </c>
      <c r="U97">
        <f t="shared" si="59"/>
        <v>2</v>
      </c>
      <c r="V97" s="2"/>
      <c r="W97" t="s">
        <v>552</v>
      </c>
      <c r="X97" t="s">
        <v>553</v>
      </c>
      <c r="AK97" t="str">
        <f t="shared" si="60"/>
        <v xml:space="preserve">Suhail Chandhok, Arvind Sivdas, , , ,  </v>
      </c>
      <c r="AL97">
        <f t="shared" si="61"/>
        <v>80</v>
      </c>
      <c r="AM97">
        <f t="shared" si="62"/>
        <v>13.333333333333332</v>
      </c>
      <c r="BH97">
        <f t="shared" si="63"/>
        <v>80</v>
      </c>
      <c r="BI97">
        <f t="shared" si="64"/>
        <v>80</v>
      </c>
      <c r="BL97">
        <f t="shared" si="65"/>
        <v>0</v>
      </c>
      <c r="BM97">
        <f t="shared" si="66"/>
        <v>0</v>
      </c>
      <c r="BN97">
        <f t="shared" si="67"/>
        <v>0</v>
      </c>
      <c r="BO97">
        <f t="shared" si="68"/>
        <v>0</v>
      </c>
      <c r="BP97">
        <f t="shared" si="69"/>
        <v>0</v>
      </c>
      <c r="BQ97">
        <f t="shared" si="70"/>
        <v>0</v>
      </c>
      <c r="BR97">
        <f t="shared" si="71"/>
        <v>0</v>
      </c>
      <c r="BS97">
        <f t="shared" si="72"/>
        <v>0</v>
      </c>
      <c r="BT97">
        <f t="shared" si="73"/>
        <v>4000000</v>
      </c>
      <c r="BU97">
        <f t="shared" si="74"/>
        <v>0</v>
      </c>
      <c r="BV97">
        <f t="shared" si="75"/>
        <v>0</v>
      </c>
      <c r="BW97">
        <f t="shared" si="76"/>
        <v>0</v>
      </c>
      <c r="BX97">
        <f t="shared" si="77"/>
        <v>4000000</v>
      </c>
      <c r="BY97">
        <f t="shared" si="78"/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4000000</v>
      </c>
      <c r="CL97">
        <v>0</v>
      </c>
      <c r="CM97">
        <v>0</v>
      </c>
      <c r="CN97">
        <v>0</v>
      </c>
      <c r="CO97">
        <v>4000000</v>
      </c>
      <c r="CP97">
        <v>0</v>
      </c>
      <c r="CU97">
        <f t="shared" si="79"/>
        <v>0</v>
      </c>
      <c r="CV97">
        <f t="shared" si="80"/>
        <v>0</v>
      </c>
      <c r="CW97">
        <f t="shared" si="81"/>
        <v>0</v>
      </c>
      <c r="CX97">
        <f t="shared" si="82"/>
        <v>0</v>
      </c>
      <c r="CY97">
        <f t="shared" si="83"/>
        <v>3</v>
      </c>
      <c r="CZ97">
        <f t="shared" si="84"/>
        <v>0</v>
      </c>
      <c r="DA97">
        <f t="shared" si="85"/>
        <v>3</v>
      </c>
      <c r="DE97" t="str">
        <f t="shared" si="86"/>
        <v>No Deal</v>
      </c>
      <c r="DF97" t="str">
        <f t="shared" si="87"/>
        <v>No Deal</v>
      </c>
      <c r="DG97" t="str">
        <f t="shared" si="88"/>
        <v>No Deal</v>
      </c>
      <c r="DH97" t="str">
        <f t="shared" si="89"/>
        <v>No Deal</v>
      </c>
      <c r="DI97">
        <f t="shared" si="90"/>
        <v>1</v>
      </c>
      <c r="DJ97" t="str">
        <f t="shared" si="91"/>
        <v>No Deal</v>
      </c>
      <c r="DK97">
        <f t="shared" si="92"/>
        <v>1</v>
      </c>
      <c r="DP97" t="str">
        <f t="shared" si="93"/>
        <v>N</v>
      </c>
      <c r="DQ97" t="str">
        <f t="shared" si="94"/>
        <v>N</v>
      </c>
      <c r="DR97" t="str">
        <f t="shared" si="95"/>
        <v>N</v>
      </c>
      <c r="DS97" t="str">
        <f t="shared" si="96"/>
        <v>N</v>
      </c>
      <c r="DT97" t="str">
        <f t="shared" si="97"/>
        <v>N</v>
      </c>
      <c r="DU97" t="str">
        <f t="shared" si="98"/>
        <v>N</v>
      </c>
      <c r="DV97" t="str">
        <f t="shared" si="99"/>
        <v>N</v>
      </c>
      <c r="DW97" t="str">
        <f t="shared" si="100"/>
        <v>N</v>
      </c>
      <c r="DX97" t="str">
        <f t="shared" si="101"/>
        <v>N</v>
      </c>
      <c r="DY97" t="str">
        <f t="shared" si="102"/>
        <v>N</v>
      </c>
      <c r="DZ97" t="str">
        <f t="shared" si="103"/>
        <v>N</v>
      </c>
      <c r="EA97" t="str">
        <f t="shared" si="104"/>
        <v>N</v>
      </c>
      <c r="EB97" t="str">
        <f t="shared" si="105"/>
        <v>N</v>
      </c>
      <c r="EC97" t="str">
        <f t="shared" si="106"/>
        <v>N</v>
      </c>
      <c r="ED97" t="str">
        <f t="shared" si="107"/>
        <v>N</v>
      </c>
      <c r="EE97" t="str">
        <f t="shared" si="108"/>
        <v>N</v>
      </c>
      <c r="EF97" t="str">
        <f t="shared" si="109"/>
        <v>N</v>
      </c>
      <c r="EG97" t="str">
        <f t="shared" si="110"/>
        <v>N</v>
      </c>
      <c r="EH97" t="str">
        <f t="shared" si="111"/>
        <v>N</v>
      </c>
      <c r="EI97" t="str">
        <f t="shared" si="112"/>
        <v>Y</v>
      </c>
      <c r="EJ97" t="str">
        <f t="shared" si="113"/>
        <v>N</v>
      </c>
    </row>
    <row r="98" spans="1:140" x14ac:dyDescent="0.3">
      <c r="A98">
        <v>97</v>
      </c>
      <c r="B98" s="2" t="s">
        <v>319</v>
      </c>
      <c r="C98" s="2" t="s">
        <v>320</v>
      </c>
      <c r="D98" s="2" t="s">
        <v>321</v>
      </c>
      <c r="E98">
        <v>30000000</v>
      </c>
      <c r="F98">
        <v>1</v>
      </c>
      <c r="G98" s="2" t="s">
        <v>70</v>
      </c>
      <c r="H98">
        <v>0</v>
      </c>
      <c r="I98">
        <v>0</v>
      </c>
      <c r="J98">
        <v>0</v>
      </c>
      <c r="K98">
        <v>0</v>
      </c>
      <c r="L98" t="s">
        <v>70</v>
      </c>
      <c r="M98" t="s">
        <v>403</v>
      </c>
      <c r="N98" t="s">
        <v>403</v>
      </c>
      <c r="O98" t="s">
        <v>403</v>
      </c>
      <c r="P98" t="s">
        <v>403</v>
      </c>
      <c r="Q98" t="s">
        <v>403</v>
      </c>
      <c r="R98" t="s">
        <v>403</v>
      </c>
      <c r="S98" t="s">
        <v>403</v>
      </c>
      <c r="T98">
        <f t="shared" si="58"/>
        <v>0</v>
      </c>
      <c r="U98">
        <f t="shared" si="59"/>
        <v>2</v>
      </c>
      <c r="V98" s="2"/>
      <c r="W98" t="s">
        <v>554</v>
      </c>
      <c r="X98" t="s">
        <v>555</v>
      </c>
      <c r="AK98" t="str">
        <f t="shared" si="60"/>
        <v xml:space="preserve">Nidhi Gupta, Anuj Bhagat, , , ,  </v>
      </c>
      <c r="AL98">
        <f t="shared" si="61"/>
        <v>300</v>
      </c>
      <c r="AM98">
        <f t="shared" si="62"/>
        <v>0</v>
      </c>
      <c r="BH98">
        <f t="shared" si="63"/>
        <v>300</v>
      </c>
      <c r="BI98">
        <f t="shared" si="64"/>
        <v>0</v>
      </c>
      <c r="BL98">
        <f t="shared" si="65"/>
        <v>0</v>
      </c>
      <c r="BM98">
        <f t="shared" si="66"/>
        <v>0</v>
      </c>
      <c r="BN98">
        <f t="shared" si="67"/>
        <v>0</v>
      </c>
      <c r="BO98">
        <f t="shared" si="68"/>
        <v>0</v>
      </c>
      <c r="BP98">
        <f t="shared" si="69"/>
        <v>0</v>
      </c>
      <c r="BQ98">
        <f t="shared" si="70"/>
        <v>0</v>
      </c>
      <c r="BR98">
        <f t="shared" si="71"/>
        <v>0</v>
      </c>
      <c r="BS98">
        <f t="shared" si="72"/>
        <v>0</v>
      </c>
      <c r="BT98">
        <f t="shared" si="73"/>
        <v>0</v>
      </c>
      <c r="BU98">
        <f t="shared" si="74"/>
        <v>0</v>
      </c>
      <c r="BV98">
        <f t="shared" si="75"/>
        <v>0</v>
      </c>
      <c r="BW98">
        <f t="shared" si="76"/>
        <v>0</v>
      </c>
      <c r="BX98">
        <f t="shared" si="77"/>
        <v>0</v>
      </c>
      <c r="BY98">
        <f t="shared" si="78"/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U98">
        <f t="shared" si="79"/>
        <v>0</v>
      </c>
      <c r="CV98">
        <f t="shared" si="80"/>
        <v>0</v>
      </c>
      <c r="CW98">
        <f t="shared" si="81"/>
        <v>0</v>
      </c>
      <c r="CX98">
        <f t="shared" si="82"/>
        <v>0</v>
      </c>
      <c r="CY98">
        <f t="shared" si="83"/>
        <v>0</v>
      </c>
      <c r="CZ98">
        <f t="shared" si="84"/>
        <v>0</v>
      </c>
      <c r="DA98">
        <f t="shared" si="85"/>
        <v>0</v>
      </c>
      <c r="DE98" t="str">
        <f t="shared" si="86"/>
        <v>No Deal</v>
      </c>
      <c r="DF98" t="str">
        <f t="shared" si="87"/>
        <v>No Deal</v>
      </c>
      <c r="DG98" t="str">
        <f t="shared" si="88"/>
        <v>No Deal</v>
      </c>
      <c r="DH98" t="str">
        <f t="shared" si="89"/>
        <v>No Deal</v>
      </c>
      <c r="DI98" t="str">
        <f t="shared" si="90"/>
        <v>No Deal</v>
      </c>
      <c r="DJ98" t="str">
        <f t="shared" si="91"/>
        <v>No Deal</v>
      </c>
      <c r="DK98" t="str">
        <f t="shared" si="92"/>
        <v>No Deal</v>
      </c>
      <c r="DP98" t="str">
        <f t="shared" si="93"/>
        <v>N</v>
      </c>
      <c r="DQ98" t="str">
        <f t="shared" si="94"/>
        <v>N</v>
      </c>
      <c r="DR98" t="str">
        <f t="shared" si="95"/>
        <v>N</v>
      </c>
      <c r="DS98" t="str">
        <f t="shared" si="96"/>
        <v>N</v>
      </c>
      <c r="DT98" t="str">
        <f t="shared" si="97"/>
        <v>N</v>
      </c>
      <c r="DU98" t="str">
        <f t="shared" si="98"/>
        <v>N</v>
      </c>
      <c r="DV98" t="str">
        <f t="shared" si="99"/>
        <v>N</v>
      </c>
      <c r="DW98" t="str">
        <f t="shared" si="100"/>
        <v>N</v>
      </c>
      <c r="DX98" t="str">
        <f t="shared" si="101"/>
        <v>N</v>
      </c>
      <c r="DY98" t="str">
        <f t="shared" si="102"/>
        <v>N</v>
      </c>
      <c r="DZ98" t="str">
        <f t="shared" si="103"/>
        <v>N</v>
      </c>
      <c r="EA98" t="str">
        <f t="shared" si="104"/>
        <v>N</v>
      </c>
      <c r="EB98" t="str">
        <f t="shared" si="105"/>
        <v>N</v>
      </c>
      <c r="EC98" t="str">
        <f t="shared" si="106"/>
        <v>N</v>
      </c>
      <c r="ED98" t="str">
        <f t="shared" si="107"/>
        <v>N</v>
      </c>
      <c r="EE98" t="str">
        <f t="shared" si="108"/>
        <v>N</v>
      </c>
      <c r="EF98" t="str">
        <f t="shared" si="109"/>
        <v>N</v>
      </c>
      <c r="EG98" t="str">
        <f t="shared" si="110"/>
        <v>N</v>
      </c>
      <c r="EH98" t="str">
        <f t="shared" si="111"/>
        <v>N</v>
      </c>
      <c r="EI98" t="str">
        <f t="shared" si="112"/>
        <v>N</v>
      </c>
      <c r="EJ98" t="str">
        <f t="shared" si="113"/>
        <v>N</v>
      </c>
    </row>
    <row r="99" spans="1:140" ht="15" x14ac:dyDescent="0.35">
      <c r="A99">
        <v>98</v>
      </c>
      <c r="B99" s="2" t="s">
        <v>43</v>
      </c>
      <c r="C99" s="2" t="s">
        <v>322</v>
      </c>
      <c r="D99" s="2" t="s">
        <v>114</v>
      </c>
      <c r="E99">
        <v>5000000</v>
      </c>
      <c r="F99">
        <v>7.5</v>
      </c>
      <c r="G99" s="2" t="s">
        <v>70</v>
      </c>
      <c r="H99">
        <v>0</v>
      </c>
      <c r="I99">
        <v>0</v>
      </c>
      <c r="J99">
        <v>0</v>
      </c>
      <c r="K99">
        <v>0</v>
      </c>
      <c r="L99" t="s">
        <v>70</v>
      </c>
      <c r="M99" t="s">
        <v>403</v>
      </c>
      <c r="N99" t="s">
        <v>403</v>
      </c>
      <c r="O99" t="s">
        <v>403</v>
      </c>
      <c r="P99" t="s">
        <v>403</v>
      </c>
      <c r="Q99" t="s">
        <v>403</v>
      </c>
      <c r="R99" t="s">
        <v>403</v>
      </c>
      <c r="S99" t="s">
        <v>403</v>
      </c>
      <c r="T99">
        <f t="shared" si="58"/>
        <v>0</v>
      </c>
      <c r="U99">
        <f t="shared" si="59"/>
        <v>1</v>
      </c>
      <c r="V99" s="2"/>
      <c r="W99" s="3" t="s">
        <v>556</v>
      </c>
      <c r="AK99" t="str">
        <f t="shared" si="60"/>
        <v xml:space="preserve">Mayank Pareek, , , , ,  </v>
      </c>
      <c r="AL99">
        <f t="shared" si="61"/>
        <v>6.6666666666666661</v>
      </c>
      <c r="AM99">
        <f t="shared" si="62"/>
        <v>0</v>
      </c>
      <c r="BH99">
        <f t="shared" si="63"/>
        <v>50</v>
      </c>
      <c r="BI99">
        <f t="shared" si="64"/>
        <v>0</v>
      </c>
      <c r="BL99">
        <f t="shared" si="65"/>
        <v>0</v>
      </c>
      <c r="BM99">
        <f t="shared" si="66"/>
        <v>0</v>
      </c>
      <c r="BN99">
        <f t="shared" si="67"/>
        <v>0</v>
      </c>
      <c r="BO99">
        <f t="shared" si="68"/>
        <v>0</v>
      </c>
      <c r="BP99">
        <f t="shared" si="69"/>
        <v>0</v>
      </c>
      <c r="BQ99">
        <f t="shared" si="70"/>
        <v>0</v>
      </c>
      <c r="BR99">
        <f t="shared" si="71"/>
        <v>0</v>
      </c>
      <c r="BS99">
        <f t="shared" si="72"/>
        <v>0</v>
      </c>
      <c r="BT99">
        <f t="shared" si="73"/>
        <v>0</v>
      </c>
      <c r="BU99">
        <f t="shared" si="74"/>
        <v>0</v>
      </c>
      <c r="BV99">
        <f t="shared" si="75"/>
        <v>0</v>
      </c>
      <c r="BW99">
        <f t="shared" si="76"/>
        <v>0</v>
      </c>
      <c r="BX99">
        <f t="shared" si="77"/>
        <v>0</v>
      </c>
      <c r="BY99">
        <f t="shared" si="78"/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U99">
        <f t="shared" si="79"/>
        <v>0</v>
      </c>
      <c r="CV99">
        <f t="shared" si="80"/>
        <v>0</v>
      </c>
      <c r="CW99">
        <f t="shared" si="81"/>
        <v>0</v>
      </c>
      <c r="CX99">
        <f t="shared" si="82"/>
        <v>0</v>
      </c>
      <c r="CY99">
        <f t="shared" si="83"/>
        <v>0</v>
      </c>
      <c r="CZ99">
        <f t="shared" si="84"/>
        <v>0</v>
      </c>
      <c r="DA99">
        <f t="shared" si="85"/>
        <v>0</v>
      </c>
      <c r="DE99" t="str">
        <f t="shared" si="86"/>
        <v>No Deal</v>
      </c>
      <c r="DF99" t="str">
        <f t="shared" si="87"/>
        <v>No Deal</v>
      </c>
      <c r="DG99" t="str">
        <f t="shared" si="88"/>
        <v>No Deal</v>
      </c>
      <c r="DH99" t="str">
        <f t="shared" si="89"/>
        <v>No Deal</v>
      </c>
      <c r="DI99" t="str">
        <f t="shared" si="90"/>
        <v>No Deal</v>
      </c>
      <c r="DJ99" t="str">
        <f t="shared" si="91"/>
        <v>No Deal</v>
      </c>
      <c r="DK99" t="str">
        <f t="shared" si="92"/>
        <v>No Deal</v>
      </c>
      <c r="DP99" t="str">
        <f t="shared" si="93"/>
        <v>N</v>
      </c>
      <c r="DQ99" t="str">
        <f t="shared" si="94"/>
        <v>N</v>
      </c>
      <c r="DR99" t="str">
        <f t="shared" si="95"/>
        <v>N</v>
      </c>
      <c r="DS99" t="str">
        <f t="shared" si="96"/>
        <v>N</v>
      </c>
      <c r="DT99" t="str">
        <f t="shared" si="97"/>
        <v>N</v>
      </c>
      <c r="DU99" t="str">
        <f t="shared" si="98"/>
        <v>N</v>
      </c>
      <c r="DV99" t="str">
        <f t="shared" si="99"/>
        <v>N</v>
      </c>
      <c r="DW99" t="str">
        <f t="shared" si="100"/>
        <v>N</v>
      </c>
      <c r="DX99" t="str">
        <f t="shared" si="101"/>
        <v>N</v>
      </c>
      <c r="DY99" t="str">
        <f t="shared" si="102"/>
        <v>N</v>
      </c>
      <c r="DZ99" t="str">
        <f t="shared" si="103"/>
        <v>N</v>
      </c>
      <c r="EA99" t="str">
        <f t="shared" si="104"/>
        <v>N</v>
      </c>
      <c r="EB99" t="str">
        <f t="shared" si="105"/>
        <v>N</v>
      </c>
      <c r="EC99" t="str">
        <f t="shared" si="106"/>
        <v>N</v>
      </c>
      <c r="ED99" t="str">
        <f t="shared" si="107"/>
        <v>N</v>
      </c>
      <c r="EE99" t="str">
        <f t="shared" si="108"/>
        <v>N</v>
      </c>
      <c r="EF99" t="str">
        <f t="shared" si="109"/>
        <v>N</v>
      </c>
      <c r="EG99" t="str">
        <f t="shared" si="110"/>
        <v>N</v>
      </c>
      <c r="EH99" t="str">
        <f t="shared" si="111"/>
        <v>N</v>
      </c>
      <c r="EI99" t="str">
        <f t="shared" si="112"/>
        <v>N</v>
      </c>
      <c r="EJ99" t="str">
        <f t="shared" si="113"/>
        <v>N</v>
      </c>
    </row>
    <row r="100" spans="1:140" x14ac:dyDescent="0.3">
      <c r="A100">
        <v>99</v>
      </c>
      <c r="B100" s="2" t="s">
        <v>44</v>
      </c>
      <c r="C100" s="2" t="s">
        <v>323</v>
      </c>
      <c r="D100" s="2" t="s">
        <v>87</v>
      </c>
      <c r="E100">
        <v>5000000</v>
      </c>
      <c r="F100">
        <v>10</v>
      </c>
      <c r="G100" s="2" t="s">
        <v>70</v>
      </c>
      <c r="H100">
        <v>0</v>
      </c>
      <c r="I100">
        <v>0</v>
      </c>
      <c r="J100">
        <v>0</v>
      </c>
      <c r="K100">
        <v>0</v>
      </c>
      <c r="L100" t="s">
        <v>70</v>
      </c>
      <c r="M100" t="s">
        <v>403</v>
      </c>
      <c r="N100" t="s">
        <v>403</v>
      </c>
      <c r="O100" t="s">
        <v>403</v>
      </c>
      <c r="P100" t="s">
        <v>403</v>
      </c>
      <c r="Q100" t="s">
        <v>403</v>
      </c>
      <c r="R100" t="s">
        <v>403</v>
      </c>
      <c r="S100" t="s">
        <v>403</v>
      </c>
      <c r="T100">
        <f t="shared" si="58"/>
        <v>0</v>
      </c>
      <c r="U100">
        <f t="shared" si="59"/>
        <v>2</v>
      </c>
      <c r="V100" s="2"/>
      <c r="W100" t="s">
        <v>557</v>
      </c>
      <c r="X100" t="s">
        <v>558</v>
      </c>
      <c r="AK100" t="str">
        <f t="shared" si="60"/>
        <v xml:space="preserve">Shikha Shah, Madhu Shah, , , ,  </v>
      </c>
      <c r="AL100">
        <f t="shared" si="61"/>
        <v>5</v>
      </c>
      <c r="AM100">
        <f t="shared" si="62"/>
        <v>0</v>
      </c>
      <c r="BH100">
        <f t="shared" si="63"/>
        <v>50</v>
      </c>
      <c r="BI100">
        <f t="shared" si="64"/>
        <v>0</v>
      </c>
      <c r="BL100">
        <f t="shared" si="65"/>
        <v>0</v>
      </c>
      <c r="BM100">
        <f t="shared" si="66"/>
        <v>0</v>
      </c>
      <c r="BN100">
        <f t="shared" si="67"/>
        <v>0</v>
      </c>
      <c r="BO100">
        <f t="shared" si="68"/>
        <v>0</v>
      </c>
      <c r="BP100">
        <f t="shared" si="69"/>
        <v>0</v>
      </c>
      <c r="BQ100">
        <f t="shared" si="70"/>
        <v>0</v>
      </c>
      <c r="BR100">
        <f t="shared" si="71"/>
        <v>0</v>
      </c>
      <c r="BS100">
        <f t="shared" si="72"/>
        <v>0</v>
      </c>
      <c r="BT100">
        <f t="shared" si="73"/>
        <v>0</v>
      </c>
      <c r="BU100">
        <f t="shared" si="74"/>
        <v>0</v>
      </c>
      <c r="BV100">
        <f t="shared" si="75"/>
        <v>0</v>
      </c>
      <c r="BW100">
        <f t="shared" si="76"/>
        <v>0</v>
      </c>
      <c r="BX100">
        <f t="shared" si="77"/>
        <v>0</v>
      </c>
      <c r="BY100">
        <f t="shared" si="78"/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U100">
        <f t="shared" si="79"/>
        <v>0</v>
      </c>
      <c r="CV100">
        <f t="shared" si="80"/>
        <v>0</v>
      </c>
      <c r="CW100">
        <f t="shared" si="81"/>
        <v>0</v>
      </c>
      <c r="CX100">
        <f t="shared" si="82"/>
        <v>0</v>
      </c>
      <c r="CY100">
        <f t="shared" si="83"/>
        <v>0</v>
      </c>
      <c r="CZ100">
        <f t="shared" si="84"/>
        <v>0</v>
      </c>
      <c r="DA100">
        <f t="shared" si="85"/>
        <v>0</v>
      </c>
      <c r="DE100" t="str">
        <f t="shared" si="86"/>
        <v>No Deal</v>
      </c>
      <c r="DF100" t="str">
        <f t="shared" si="87"/>
        <v>No Deal</v>
      </c>
      <c r="DG100" t="str">
        <f t="shared" si="88"/>
        <v>No Deal</v>
      </c>
      <c r="DH100" t="str">
        <f t="shared" si="89"/>
        <v>No Deal</v>
      </c>
      <c r="DI100" t="str">
        <f t="shared" si="90"/>
        <v>No Deal</v>
      </c>
      <c r="DJ100" t="str">
        <f t="shared" si="91"/>
        <v>No Deal</v>
      </c>
      <c r="DK100" t="str">
        <f t="shared" si="92"/>
        <v>No Deal</v>
      </c>
      <c r="DP100" t="str">
        <f t="shared" si="93"/>
        <v>N</v>
      </c>
      <c r="DQ100" t="str">
        <f t="shared" si="94"/>
        <v>N</v>
      </c>
      <c r="DR100" t="str">
        <f t="shared" si="95"/>
        <v>N</v>
      </c>
      <c r="DS100" t="str">
        <f t="shared" si="96"/>
        <v>N</v>
      </c>
      <c r="DT100" t="str">
        <f t="shared" si="97"/>
        <v>N</v>
      </c>
      <c r="DU100" t="str">
        <f t="shared" si="98"/>
        <v>N</v>
      </c>
      <c r="DV100" t="str">
        <f t="shared" si="99"/>
        <v>N</v>
      </c>
      <c r="DW100" t="str">
        <f t="shared" si="100"/>
        <v>N</v>
      </c>
      <c r="DX100" t="str">
        <f t="shared" si="101"/>
        <v>N</v>
      </c>
      <c r="DY100" t="str">
        <f t="shared" si="102"/>
        <v>N</v>
      </c>
      <c r="DZ100" t="str">
        <f t="shared" si="103"/>
        <v>N</v>
      </c>
      <c r="EA100" t="str">
        <f t="shared" si="104"/>
        <v>N</v>
      </c>
      <c r="EB100" t="str">
        <f t="shared" si="105"/>
        <v>N</v>
      </c>
      <c r="EC100" t="str">
        <f t="shared" si="106"/>
        <v>N</v>
      </c>
      <c r="ED100" t="str">
        <f t="shared" si="107"/>
        <v>N</v>
      </c>
      <c r="EE100" t="str">
        <f t="shared" si="108"/>
        <v>N</v>
      </c>
      <c r="EF100" t="str">
        <f t="shared" si="109"/>
        <v>N</v>
      </c>
      <c r="EG100" t="str">
        <f t="shared" si="110"/>
        <v>N</v>
      </c>
      <c r="EH100" t="str">
        <f t="shared" si="111"/>
        <v>N</v>
      </c>
      <c r="EI100" t="str">
        <f t="shared" si="112"/>
        <v>N</v>
      </c>
      <c r="EJ100" t="str">
        <f t="shared" si="113"/>
        <v>N</v>
      </c>
    </row>
    <row r="101" spans="1:140" x14ac:dyDescent="0.3">
      <c r="A101">
        <v>100</v>
      </c>
      <c r="B101" s="2" t="s">
        <v>45</v>
      </c>
      <c r="C101" s="2" t="s">
        <v>324</v>
      </c>
      <c r="D101" s="2" t="s">
        <v>325</v>
      </c>
      <c r="E101">
        <v>6000000</v>
      </c>
      <c r="F101">
        <v>2.5</v>
      </c>
      <c r="G101" s="2" t="s">
        <v>70</v>
      </c>
      <c r="H101">
        <v>0</v>
      </c>
      <c r="I101">
        <v>0</v>
      </c>
      <c r="J101">
        <v>0</v>
      </c>
      <c r="K101">
        <v>0</v>
      </c>
      <c r="L101" t="s">
        <v>70</v>
      </c>
      <c r="M101" t="s">
        <v>403</v>
      </c>
      <c r="N101" t="s">
        <v>403</v>
      </c>
      <c r="O101" t="s">
        <v>403</v>
      </c>
      <c r="P101" t="s">
        <v>403</v>
      </c>
      <c r="Q101" t="s">
        <v>403</v>
      </c>
      <c r="R101" t="s">
        <v>403</v>
      </c>
      <c r="S101" t="s">
        <v>403</v>
      </c>
      <c r="T101">
        <f t="shared" si="58"/>
        <v>0</v>
      </c>
      <c r="U101">
        <f t="shared" si="59"/>
        <v>2</v>
      </c>
      <c r="V101" s="2"/>
      <c r="W101" t="s">
        <v>559</v>
      </c>
      <c r="X101" t="s">
        <v>560</v>
      </c>
      <c r="AK101" t="str">
        <f t="shared" si="60"/>
        <v xml:space="preserve">Nikky Kumar Jha, Rashmi Jha, , , ,  </v>
      </c>
      <c r="AL101">
        <f t="shared" si="61"/>
        <v>24</v>
      </c>
      <c r="AM101">
        <f t="shared" si="62"/>
        <v>0</v>
      </c>
      <c r="BH101">
        <f t="shared" si="63"/>
        <v>60</v>
      </c>
      <c r="BI101">
        <f t="shared" si="64"/>
        <v>0</v>
      </c>
      <c r="BL101">
        <f t="shared" si="65"/>
        <v>0</v>
      </c>
      <c r="BM101">
        <f t="shared" si="66"/>
        <v>0</v>
      </c>
      <c r="BN101">
        <f t="shared" si="67"/>
        <v>0</v>
      </c>
      <c r="BO101">
        <f t="shared" si="68"/>
        <v>0</v>
      </c>
      <c r="BP101">
        <f t="shared" si="69"/>
        <v>0</v>
      </c>
      <c r="BQ101">
        <f t="shared" si="70"/>
        <v>0</v>
      </c>
      <c r="BR101">
        <f t="shared" si="71"/>
        <v>0</v>
      </c>
      <c r="BS101">
        <f t="shared" si="72"/>
        <v>0</v>
      </c>
      <c r="BT101">
        <f t="shared" si="73"/>
        <v>0</v>
      </c>
      <c r="BU101">
        <f t="shared" si="74"/>
        <v>0</v>
      </c>
      <c r="BV101">
        <f t="shared" si="75"/>
        <v>0</v>
      </c>
      <c r="BW101">
        <f t="shared" si="76"/>
        <v>0</v>
      </c>
      <c r="BX101">
        <f t="shared" si="77"/>
        <v>0</v>
      </c>
      <c r="BY101">
        <f t="shared" si="78"/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U101">
        <f t="shared" si="79"/>
        <v>0</v>
      </c>
      <c r="CV101">
        <f t="shared" si="80"/>
        <v>0</v>
      </c>
      <c r="CW101">
        <f t="shared" si="81"/>
        <v>0</v>
      </c>
      <c r="CX101">
        <f t="shared" si="82"/>
        <v>0</v>
      </c>
      <c r="CY101">
        <f t="shared" si="83"/>
        <v>0</v>
      </c>
      <c r="CZ101">
        <f t="shared" si="84"/>
        <v>0</v>
      </c>
      <c r="DA101">
        <f t="shared" si="85"/>
        <v>0</v>
      </c>
      <c r="DE101" t="str">
        <f t="shared" si="86"/>
        <v>No Deal</v>
      </c>
      <c r="DF101" t="str">
        <f t="shared" si="87"/>
        <v>No Deal</v>
      </c>
      <c r="DG101" t="str">
        <f t="shared" si="88"/>
        <v>No Deal</v>
      </c>
      <c r="DH101" t="str">
        <f t="shared" si="89"/>
        <v>No Deal</v>
      </c>
      <c r="DI101" t="str">
        <f t="shared" si="90"/>
        <v>No Deal</v>
      </c>
      <c r="DJ101" t="str">
        <f t="shared" si="91"/>
        <v>No Deal</v>
      </c>
      <c r="DK101" t="str">
        <f t="shared" si="92"/>
        <v>No Deal</v>
      </c>
      <c r="DP101" t="str">
        <f t="shared" si="93"/>
        <v>N</v>
      </c>
      <c r="DQ101" t="str">
        <f t="shared" si="94"/>
        <v>N</v>
      </c>
      <c r="DR101" t="str">
        <f t="shared" si="95"/>
        <v>N</v>
      </c>
      <c r="DS101" t="str">
        <f t="shared" si="96"/>
        <v>N</v>
      </c>
      <c r="DT101" t="str">
        <f t="shared" si="97"/>
        <v>N</v>
      </c>
      <c r="DU101" t="str">
        <f t="shared" si="98"/>
        <v>N</v>
      </c>
      <c r="DV101" t="str">
        <f t="shared" si="99"/>
        <v>N</v>
      </c>
      <c r="DW101" t="str">
        <f t="shared" si="100"/>
        <v>N</v>
      </c>
      <c r="DX101" t="str">
        <f t="shared" si="101"/>
        <v>N</v>
      </c>
      <c r="DY101" t="str">
        <f t="shared" si="102"/>
        <v>N</v>
      </c>
      <c r="DZ101" t="str">
        <f t="shared" si="103"/>
        <v>N</v>
      </c>
      <c r="EA101" t="str">
        <f t="shared" si="104"/>
        <v>N</v>
      </c>
      <c r="EB101" t="str">
        <f t="shared" si="105"/>
        <v>N</v>
      </c>
      <c r="EC101" t="str">
        <f t="shared" si="106"/>
        <v>N</v>
      </c>
      <c r="ED101" t="str">
        <f t="shared" si="107"/>
        <v>N</v>
      </c>
      <c r="EE101" t="str">
        <f t="shared" si="108"/>
        <v>N</v>
      </c>
      <c r="EF101" t="str">
        <f t="shared" si="109"/>
        <v>N</v>
      </c>
      <c r="EG101" t="str">
        <f t="shared" si="110"/>
        <v>N</v>
      </c>
      <c r="EH101" t="str">
        <f t="shared" si="111"/>
        <v>N</v>
      </c>
      <c r="EI101" t="str">
        <f t="shared" si="112"/>
        <v>N</v>
      </c>
      <c r="EJ101" t="str">
        <f t="shared" si="113"/>
        <v>N</v>
      </c>
    </row>
    <row r="102" spans="1:140" x14ac:dyDescent="0.3">
      <c r="A102">
        <v>101</v>
      </c>
      <c r="B102" s="2" t="s">
        <v>326</v>
      </c>
      <c r="C102" s="2" t="s">
        <v>327</v>
      </c>
      <c r="D102" s="2" t="s">
        <v>328</v>
      </c>
      <c r="E102">
        <v>7500000</v>
      </c>
      <c r="F102">
        <v>2</v>
      </c>
      <c r="G102" s="2" t="s">
        <v>329</v>
      </c>
      <c r="H102">
        <v>7500000</v>
      </c>
      <c r="I102">
        <v>2.68</v>
      </c>
      <c r="J102">
        <v>0</v>
      </c>
      <c r="K102">
        <v>0</v>
      </c>
      <c r="L102" t="s">
        <v>395</v>
      </c>
      <c r="M102" t="s">
        <v>403</v>
      </c>
      <c r="N102" t="s">
        <v>403</v>
      </c>
      <c r="O102" t="s">
        <v>403</v>
      </c>
      <c r="P102" t="s">
        <v>404</v>
      </c>
      <c r="Q102" t="s">
        <v>403</v>
      </c>
      <c r="R102" t="s">
        <v>403</v>
      </c>
      <c r="S102" t="s">
        <v>403</v>
      </c>
      <c r="T102">
        <f t="shared" si="58"/>
        <v>1</v>
      </c>
      <c r="U102">
        <f t="shared" si="59"/>
        <v>3</v>
      </c>
      <c r="V102" s="2"/>
      <c r="W102" t="s">
        <v>561</v>
      </c>
      <c r="X102" t="s">
        <v>562</v>
      </c>
      <c r="Y102" t="s">
        <v>563</v>
      </c>
      <c r="AK102" t="str">
        <f t="shared" si="60"/>
        <v xml:space="preserve">Sandeep Acharya, Abhilesh Gupta, Ramanath Padmanabhan, , ,  </v>
      </c>
      <c r="AL102">
        <f t="shared" si="61"/>
        <v>37.5</v>
      </c>
      <c r="AM102">
        <f t="shared" si="62"/>
        <v>27.985074626865671</v>
      </c>
      <c r="BH102">
        <f t="shared" si="63"/>
        <v>75</v>
      </c>
      <c r="BI102">
        <f t="shared" si="64"/>
        <v>75</v>
      </c>
      <c r="BL102">
        <f t="shared" si="65"/>
        <v>7500000</v>
      </c>
      <c r="BM102">
        <f t="shared" si="66"/>
        <v>0</v>
      </c>
      <c r="BN102">
        <f t="shared" si="67"/>
        <v>0</v>
      </c>
      <c r="BO102">
        <f t="shared" si="68"/>
        <v>0</v>
      </c>
      <c r="BP102">
        <f t="shared" si="69"/>
        <v>0</v>
      </c>
      <c r="BQ102">
        <f t="shared" si="70"/>
        <v>0</v>
      </c>
      <c r="BR102">
        <f t="shared" si="71"/>
        <v>0</v>
      </c>
      <c r="BS102">
        <f t="shared" si="72"/>
        <v>0</v>
      </c>
      <c r="BT102">
        <f t="shared" si="73"/>
        <v>0</v>
      </c>
      <c r="BU102">
        <f t="shared" si="74"/>
        <v>0</v>
      </c>
      <c r="BV102">
        <f t="shared" si="75"/>
        <v>0</v>
      </c>
      <c r="BW102">
        <f t="shared" si="76"/>
        <v>0</v>
      </c>
      <c r="BX102">
        <f t="shared" si="77"/>
        <v>0</v>
      </c>
      <c r="BY102">
        <f t="shared" si="78"/>
        <v>0</v>
      </c>
      <c r="CC102">
        <v>7500000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U102">
        <f t="shared" si="79"/>
        <v>2.68</v>
      </c>
      <c r="CV102">
        <f t="shared" si="80"/>
        <v>0</v>
      </c>
      <c r="CW102">
        <f t="shared" si="81"/>
        <v>0</v>
      </c>
      <c r="CX102">
        <f t="shared" si="82"/>
        <v>0</v>
      </c>
      <c r="CY102">
        <f t="shared" si="83"/>
        <v>0</v>
      </c>
      <c r="CZ102">
        <f t="shared" si="84"/>
        <v>0</v>
      </c>
      <c r="DA102">
        <f t="shared" si="85"/>
        <v>0</v>
      </c>
      <c r="DE102">
        <f t="shared" si="86"/>
        <v>0</v>
      </c>
      <c r="DF102" t="str">
        <f t="shared" si="87"/>
        <v>No Deal</v>
      </c>
      <c r="DG102" t="str">
        <f t="shared" si="88"/>
        <v>No Deal</v>
      </c>
      <c r="DH102" t="str">
        <f t="shared" si="89"/>
        <v>No Deal</v>
      </c>
      <c r="DI102" t="str">
        <f t="shared" si="90"/>
        <v>No Deal</v>
      </c>
      <c r="DJ102" t="str">
        <f t="shared" si="91"/>
        <v>No Deal</v>
      </c>
      <c r="DK102" t="str">
        <f t="shared" si="92"/>
        <v>No Deal</v>
      </c>
      <c r="DP102" t="str">
        <f t="shared" si="93"/>
        <v>N</v>
      </c>
      <c r="DQ102" t="str">
        <f t="shared" si="94"/>
        <v>N</v>
      </c>
      <c r="DR102" t="str">
        <f t="shared" si="95"/>
        <v>N</v>
      </c>
      <c r="DS102" t="str">
        <f t="shared" si="96"/>
        <v>N</v>
      </c>
      <c r="DT102" t="str">
        <f t="shared" si="97"/>
        <v>N</v>
      </c>
      <c r="DU102" t="str">
        <f t="shared" si="98"/>
        <v>N</v>
      </c>
      <c r="DV102" t="str">
        <f t="shared" si="99"/>
        <v>N</v>
      </c>
      <c r="DW102" t="str">
        <f t="shared" si="100"/>
        <v>N</v>
      </c>
      <c r="DX102" t="str">
        <f t="shared" si="101"/>
        <v>N</v>
      </c>
      <c r="DY102" t="str">
        <f t="shared" si="102"/>
        <v>N</v>
      </c>
      <c r="DZ102" t="str">
        <f t="shared" si="103"/>
        <v>N</v>
      </c>
      <c r="EA102" t="str">
        <f t="shared" si="104"/>
        <v>N</v>
      </c>
      <c r="EB102" t="str">
        <f t="shared" si="105"/>
        <v>N</v>
      </c>
      <c r="EC102" t="str">
        <f t="shared" si="106"/>
        <v>N</v>
      </c>
      <c r="ED102" t="str">
        <f t="shared" si="107"/>
        <v>N</v>
      </c>
      <c r="EE102" t="str">
        <f t="shared" si="108"/>
        <v>N</v>
      </c>
      <c r="EF102" t="str">
        <f t="shared" si="109"/>
        <v>N</v>
      </c>
      <c r="EG102" t="str">
        <f t="shared" si="110"/>
        <v>N</v>
      </c>
      <c r="EH102" t="str">
        <f t="shared" si="111"/>
        <v>N</v>
      </c>
      <c r="EI102" t="str">
        <f t="shared" si="112"/>
        <v>N</v>
      </c>
      <c r="EJ102" t="str">
        <f t="shared" si="113"/>
        <v>N</v>
      </c>
    </row>
    <row r="103" spans="1:140" x14ac:dyDescent="0.3">
      <c r="A103">
        <v>102</v>
      </c>
      <c r="B103" s="2" t="s">
        <v>330</v>
      </c>
      <c r="C103" s="2" t="s">
        <v>331</v>
      </c>
      <c r="D103" s="2" t="s">
        <v>310</v>
      </c>
      <c r="E103">
        <v>7500000</v>
      </c>
      <c r="F103">
        <v>3</v>
      </c>
      <c r="G103" s="2" t="s">
        <v>70</v>
      </c>
      <c r="H103">
        <v>0</v>
      </c>
      <c r="I103">
        <v>0</v>
      </c>
      <c r="J103">
        <v>0</v>
      </c>
      <c r="K103">
        <v>0</v>
      </c>
      <c r="L103" t="s">
        <v>70</v>
      </c>
      <c r="M103" t="s">
        <v>403</v>
      </c>
      <c r="N103" t="s">
        <v>403</v>
      </c>
      <c r="O103" t="s">
        <v>403</v>
      </c>
      <c r="P103" t="s">
        <v>403</v>
      </c>
      <c r="Q103" t="s">
        <v>403</v>
      </c>
      <c r="R103" t="s">
        <v>403</v>
      </c>
      <c r="S103" t="s">
        <v>403</v>
      </c>
      <c r="T103">
        <f t="shared" si="58"/>
        <v>0</v>
      </c>
      <c r="U103">
        <f t="shared" si="59"/>
        <v>1</v>
      </c>
      <c r="V103" s="2"/>
      <c r="W103" t="s">
        <v>564</v>
      </c>
      <c r="AK103" t="str">
        <f t="shared" si="60"/>
        <v xml:space="preserve">Kowshik Devarajan, , , , ,  </v>
      </c>
      <c r="AL103">
        <f t="shared" si="61"/>
        <v>25</v>
      </c>
      <c r="AM103">
        <f t="shared" si="62"/>
        <v>0</v>
      </c>
      <c r="BH103">
        <f t="shared" si="63"/>
        <v>75</v>
      </c>
      <c r="BI103">
        <f t="shared" si="64"/>
        <v>0</v>
      </c>
      <c r="BL103">
        <f t="shared" si="65"/>
        <v>0</v>
      </c>
      <c r="BM103">
        <f t="shared" si="66"/>
        <v>0</v>
      </c>
      <c r="BN103">
        <f t="shared" si="67"/>
        <v>0</v>
      </c>
      <c r="BO103">
        <f t="shared" si="68"/>
        <v>0</v>
      </c>
      <c r="BP103">
        <f t="shared" si="69"/>
        <v>0</v>
      </c>
      <c r="BQ103">
        <f t="shared" si="70"/>
        <v>0</v>
      </c>
      <c r="BR103">
        <f t="shared" si="71"/>
        <v>0</v>
      </c>
      <c r="BS103">
        <f t="shared" si="72"/>
        <v>0</v>
      </c>
      <c r="BT103">
        <f t="shared" si="73"/>
        <v>0</v>
      </c>
      <c r="BU103">
        <f t="shared" si="74"/>
        <v>0</v>
      </c>
      <c r="BV103">
        <f t="shared" si="75"/>
        <v>0</v>
      </c>
      <c r="BW103">
        <f t="shared" si="76"/>
        <v>0</v>
      </c>
      <c r="BX103">
        <f t="shared" si="77"/>
        <v>0</v>
      </c>
      <c r="BY103">
        <f t="shared" si="78"/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U103">
        <f t="shared" si="79"/>
        <v>0</v>
      </c>
      <c r="CV103">
        <f t="shared" si="80"/>
        <v>0</v>
      </c>
      <c r="CW103">
        <f t="shared" si="81"/>
        <v>0</v>
      </c>
      <c r="CX103">
        <f t="shared" si="82"/>
        <v>0</v>
      </c>
      <c r="CY103">
        <f t="shared" si="83"/>
        <v>0</v>
      </c>
      <c r="CZ103">
        <f t="shared" si="84"/>
        <v>0</v>
      </c>
      <c r="DA103">
        <f t="shared" si="85"/>
        <v>0</v>
      </c>
      <c r="DE103" t="str">
        <f t="shared" si="86"/>
        <v>No Deal</v>
      </c>
      <c r="DF103" t="str">
        <f t="shared" si="87"/>
        <v>No Deal</v>
      </c>
      <c r="DG103" t="str">
        <f t="shared" si="88"/>
        <v>No Deal</v>
      </c>
      <c r="DH103" t="str">
        <f t="shared" si="89"/>
        <v>No Deal</v>
      </c>
      <c r="DI103" t="str">
        <f t="shared" si="90"/>
        <v>No Deal</v>
      </c>
      <c r="DJ103" t="str">
        <f t="shared" si="91"/>
        <v>No Deal</v>
      </c>
      <c r="DK103" t="str">
        <f t="shared" si="92"/>
        <v>No Deal</v>
      </c>
      <c r="DP103" t="str">
        <f t="shared" si="93"/>
        <v>N</v>
      </c>
      <c r="DQ103" t="str">
        <f t="shared" si="94"/>
        <v>N</v>
      </c>
      <c r="DR103" t="str">
        <f t="shared" si="95"/>
        <v>N</v>
      </c>
      <c r="DS103" t="str">
        <f t="shared" si="96"/>
        <v>N</v>
      </c>
      <c r="DT103" t="str">
        <f t="shared" si="97"/>
        <v>N</v>
      </c>
      <c r="DU103" t="str">
        <f t="shared" si="98"/>
        <v>N</v>
      </c>
      <c r="DV103" t="str">
        <f t="shared" si="99"/>
        <v>N</v>
      </c>
      <c r="DW103" t="str">
        <f t="shared" si="100"/>
        <v>N</v>
      </c>
      <c r="DX103" t="str">
        <f t="shared" si="101"/>
        <v>N</v>
      </c>
      <c r="DY103" t="str">
        <f t="shared" si="102"/>
        <v>N</v>
      </c>
      <c r="DZ103" t="str">
        <f t="shared" si="103"/>
        <v>N</v>
      </c>
      <c r="EA103" t="str">
        <f t="shared" si="104"/>
        <v>N</v>
      </c>
      <c r="EB103" t="str">
        <f t="shared" si="105"/>
        <v>N</v>
      </c>
      <c r="EC103" t="str">
        <f t="shared" si="106"/>
        <v>N</v>
      </c>
      <c r="ED103" t="str">
        <f t="shared" si="107"/>
        <v>N</v>
      </c>
      <c r="EE103" t="str">
        <f t="shared" si="108"/>
        <v>N</v>
      </c>
      <c r="EF103" t="str">
        <f t="shared" si="109"/>
        <v>N</v>
      </c>
      <c r="EG103" t="str">
        <f t="shared" si="110"/>
        <v>N</v>
      </c>
      <c r="EH103" t="str">
        <f t="shared" si="111"/>
        <v>N</v>
      </c>
      <c r="EI103" t="str">
        <f t="shared" si="112"/>
        <v>N</v>
      </c>
      <c r="EJ103" t="str">
        <f t="shared" si="113"/>
        <v>N</v>
      </c>
    </row>
    <row r="104" spans="1:140" x14ac:dyDescent="0.3">
      <c r="A104">
        <v>103</v>
      </c>
      <c r="B104" s="2" t="s">
        <v>46</v>
      </c>
      <c r="C104" s="2" t="s">
        <v>332</v>
      </c>
      <c r="D104" s="2" t="s">
        <v>333</v>
      </c>
      <c r="E104">
        <v>8000000</v>
      </c>
      <c r="F104">
        <v>7</v>
      </c>
      <c r="G104" s="2" t="s">
        <v>70</v>
      </c>
      <c r="H104">
        <v>0</v>
      </c>
      <c r="I104">
        <v>0</v>
      </c>
      <c r="J104">
        <v>0</v>
      </c>
      <c r="K104">
        <v>0</v>
      </c>
      <c r="L104" t="s">
        <v>70</v>
      </c>
      <c r="M104" t="s">
        <v>403</v>
      </c>
      <c r="N104" t="s">
        <v>403</v>
      </c>
      <c r="O104" t="s">
        <v>403</v>
      </c>
      <c r="P104" t="s">
        <v>403</v>
      </c>
      <c r="Q104" t="s">
        <v>403</v>
      </c>
      <c r="R104" t="s">
        <v>403</v>
      </c>
      <c r="S104" t="s">
        <v>403</v>
      </c>
      <c r="T104">
        <f t="shared" si="58"/>
        <v>0</v>
      </c>
      <c r="U104">
        <f t="shared" si="59"/>
        <v>2</v>
      </c>
      <c r="V104" s="2"/>
      <c r="W104" t="s">
        <v>565</v>
      </c>
      <c r="X104" t="s">
        <v>566</v>
      </c>
      <c r="AK104" t="str">
        <f t="shared" si="60"/>
        <v xml:space="preserve">Aditi Minda, Ashwini Gadia, , , ,  </v>
      </c>
      <c r="AL104">
        <f t="shared" si="61"/>
        <v>11.428571428571431</v>
      </c>
      <c r="AM104">
        <f t="shared" si="62"/>
        <v>0</v>
      </c>
      <c r="BH104">
        <f t="shared" si="63"/>
        <v>80</v>
      </c>
      <c r="BI104">
        <f t="shared" si="64"/>
        <v>0</v>
      </c>
      <c r="BL104">
        <f t="shared" si="65"/>
        <v>0</v>
      </c>
      <c r="BM104">
        <f t="shared" si="66"/>
        <v>0</v>
      </c>
      <c r="BN104">
        <f t="shared" si="67"/>
        <v>0</v>
      </c>
      <c r="BO104">
        <f t="shared" si="68"/>
        <v>0</v>
      </c>
      <c r="BP104">
        <f t="shared" si="69"/>
        <v>0</v>
      </c>
      <c r="BQ104">
        <f t="shared" si="70"/>
        <v>0</v>
      </c>
      <c r="BR104">
        <f t="shared" si="71"/>
        <v>0</v>
      </c>
      <c r="BS104">
        <f t="shared" si="72"/>
        <v>0</v>
      </c>
      <c r="BT104">
        <f t="shared" si="73"/>
        <v>0</v>
      </c>
      <c r="BU104">
        <f t="shared" si="74"/>
        <v>0</v>
      </c>
      <c r="BV104">
        <f t="shared" si="75"/>
        <v>0</v>
      </c>
      <c r="BW104">
        <f t="shared" si="76"/>
        <v>0</v>
      </c>
      <c r="BX104">
        <f t="shared" si="77"/>
        <v>0</v>
      </c>
      <c r="BY104">
        <f t="shared" si="78"/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U104">
        <f t="shared" si="79"/>
        <v>0</v>
      </c>
      <c r="CV104">
        <f t="shared" si="80"/>
        <v>0</v>
      </c>
      <c r="CW104">
        <f t="shared" si="81"/>
        <v>0</v>
      </c>
      <c r="CX104">
        <f t="shared" si="82"/>
        <v>0</v>
      </c>
      <c r="CY104">
        <f t="shared" si="83"/>
        <v>0</v>
      </c>
      <c r="CZ104">
        <f t="shared" si="84"/>
        <v>0</v>
      </c>
      <c r="DA104">
        <f t="shared" si="85"/>
        <v>0</v>
      </c>
      <c r="DE104" t="str">
        <f t="shared" si="86"/>
        <v>No Deal</v>
      </c>
      <c r="DF104" t="str">
        <f t="shared" si="87"/>
        <v>No Deal</v>
      </c>
      <c r="DG104" t="str">
        <f t="shared" si="88"/>
        <v>No Deal</v>
      </c>
      <c r="DH104" t="str">
        <f t="shared" si="89"/>
        <v>No Deal</v>
      </c>
      <c r="DI104" t="str">
        <f t="shared" si="90"/>
        <v>No Deal</v>
      </c>
      <c r="DJ104" t="str">
        <f t="shared" si="91"/>
        <v>No Deal</v>
      </c>
      <c r="DK104" t="str">
        <f t="shared" si="92"/>
        <v>No Deal</v>
      </c>
      <c r="DP104" t="str">
        <f t="shared" si="93"/>
        <v>N</v>
      </c>
      <c r="DQ104" t="str">
        <f t="shared" si="94"/>
        <v>N</v>
      </c>
      <c r="DR104" t="str">
        <f t="shared" si="95"/>
        <v>N</v>
      </c>
      <c r="DS104" t="str">
        <f t="shared" si="96"/>
        <v>N</v>
      </c>
      <c r="DT104" t="str">
        <f t="shared" si="97"/>
        <v>N</v>
      </c>
      <c r="DU104" t="str">
        <f t="shared" si="98"/>
        <v>N</v>
      </c>
      <c r="DV104" t="str">
        <f t="shared" si="99"/>
        <v>N</v>
      </c>
      <c r="DW104" t="str">
        <f t="shared" si="100"/>
        <v>N</v>
      </c>
      <c r="DX104" t="str">
        <f t="shared" si="101"/>
        <v>N</v>
      </c>
      <c r="DY104" t="str">
        <f t="shared" si="102"/>
        <v>N</v>
      </c>
      <c r="DZ104" t="str">
        <f t="shared" si="103"/>
        <v>N</v>
      </c>
      <c r="EA104" t="str">
        <f t="shared" si="104"/>
        <v>N</v>
      </c>
      <c r="EB104" t="str">
        <f t="shared" si="105"/>
        <v>N</v>
      </c>
      <c r="EC104" t="str">
        <f t="shared" si="106"/>
        <v>N</v>
      </c>
      <c r="ED104" t="str">
        <f t="shared" si="107"/>
        <v>N</v>
      </c>
      <c r="EE104" t="str">
        <f t="shared" si="108"/>
        <v>N</v>
      </c>
      <c r="EF104" t="str">
        <f t="shared" si="109"/>
        <v>N</v>
      </c>
      <c r="EG104" t="str">
        <f t="shared" si="110"/>
        <v>N</v>
      </c>
      <c r="EH104" t="str">
        <f t="shared" si="111"/>
        <v>N</v>
      </c>
      <c r="EI104" t="str">
        <f t="shared" si="112"/>
        <v>N</v>
      </c>
      <c r="EJ104" t="str">
        <f t="shared" si="113"/>
        <v>N</v>
      </c>
    </row>
    <row r="105" spans="1:140" x14ac:dyDescent="0.3">
      <c r="A105">
        <v>104</v>
      </c>
      <c r="B105" s="2" t="s">
        <v>334</v>
      </c>
      <c r="C105" s="2" t="s">
        <v>335</v>
      </c>
      <c r="D105" s="2" t="s">
        <v>336</v>
      </c>
      <c r="E105">
        <v>20000000</v>
      </c>
      <c r="F105">
        <v>4</v>
      </c>
      <c r="G105" s="2" t="s">
        <v>70</v>
      </c>
      <c r="H105">
        <v>0</v>
      </c>
      <c r="I105">
        <v>0</v>
      </c>
      <c r="J105">
        <v>0</v>
      </c>
      <c r="K105">
        <v>0</v>
      </c>
      <c r="L105" t="s">
        <v>70</v>
      </c>
      <c r="M105" t="s">
        <v>403</v>
      </c>
      <c r="N105" t="s">
        <v>403</v>
      </c>
      <c r="O105" t="s">
        <v>403</v>
      </c>
      <c r="P105" t="s">
        <v>403</v>
      </c>
      <c r="Q105" t="s">
        <v>403</v>
      </c>
      <c r="R105" t="s">
        <v>403</v>
      </c>
      <c r="S105" t="s">
        <v>403</v>
      </c>
      <c r="T105">
        <f t="shared" si="58"/>
        <v>0</v>
      </c>
      <c r="U105">
        <f t="shared" si="59"/>
        <v>2</v>
      </c>
      <c r="V105" s="2"/>
      <c r="W105" t="s">
        <v>567</v>
      </c>
      <c r="X105" t="s">
        <v>568</v>
      </c>
      <c r="AK105" t="str">
        <f t="shared" si="60"/>
        <v xml:space="preserve">Prashant Pandey, Karan Bhardwaj, , , ,  </v>
      </c>
      <c r="AL105">
        <f t="shared" si="61"/>
        <v>50</v>
      </c>
      <c r="AM105">
        <f t="shared" si="62"/>
        <v>0</v>
      </c>
      <c r="BH105">
        <f t="shared" si="63"/>
        <v>200</v>
      </c>
      <c r="BI105">
        <f t="shared" si="64"/>
        <v>0</v>
      </c>
      <c r="BL105">
        <f t="shared" si="65"/>
        <v>0</v>
      </c>
      <c r="BM105">
        <f t="shared" si="66"/>
        <v>0</v>
      </c>
      <c r="BN105">
        <f t="shared" si="67"/>
        <v>0</v>
      </c>
      <c r="BO105">
        <f t="shared" si="68"/>
        <v>0</v>
      </c>
      <c r="BP105">
        <f t="shared" si="69"/>
        <v>0</v>
      </c>
      <c r="BQ105">
        <f t="shared" si="70"/>
        <v>0</v>
      </c>
      <c r="BR105">
        <f t="shared" si="71"/>
        <v>0</v>
      </c>
      <c r="BS105">
        <f t="shared" si="72"/>
        <v>0</v>
      </c>
      <c r="BT105">
        <f t="shared" si="73"/>
        <v>0</v>
      </c>
      <c r="BU105">
        <f t="shared" si="74"/>
        <v>0</v>
      </c>
      <c r="BV105">
        <f t="shared" si="75"/>
        <v>0</v>
      </c>
      <c r="BW105">
        <f t="shared" si="76"/>
        <v>0</v>
      </c>
      <c r="BX105">
        <f t="shared" si="77"/>
        <v>0</v>
      </c>
      <c r="BY105">
        <f t="shared" si="78"/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U105">
        <f t="shared" si="79"/>
        <v>0</v>
      </c>
      <c r="CV105">
        <f t="shared" si="80"/>
        <v>0</v>
      </c>
      <c r="CW105">
        <f t="shared" si="81"/>
        <v>0</v>
      </c>
      <c r="CX105">
        <f t="shared" si="82"/>
        <v>0</v>
      </c>
      <c r="CY105">
        <f t="shared" si="83"/>
        <v>0</v>
      </c>
      <c r="CZ105">
        <f t="shared" si="84"/>
        <v>0</v>
      </c>
      <c r="DA105">
        <f t="shared" si="85"/>
        <v>0</v>
      </c>
      <c r="DE105" t="str">
        <f t="shared" si="86"/>
        <v>No Deal</v>
      </c>
      <c r="DF105" t="str">
        <f t="shared" si="87"/>
        <v>No Deal</v>
      </c>
      <c r="DG105" t="str">
        <f t="shared" si="88"/>
        <v>No Deal</v>
      </c>
      <c r="DH105" t="str">
        <f t="shared" si="89"/>
        <v>No Deal</v>
      </c>
      <c r="DI105" t="str">
        <f t="shared" si="90"/>
        <v>No Deal</v>
      </c>
      <c r="DJ105" t="str">
        <f t="shared" si="91"/>
        <v>No Deal</v>
      </c>
      <c r="DK105" t="str">
        <f t="shared" si="92"/>
        <v>No Deal</v>
      </c>
      <c r="DP105" t="str">
        <f t="shared" si="93"/>
        <v>N</v>
      </c>
      <c r="DQ105" t="str">
        <f t="shared" si="94"/>
        <v>N</v>
      </c>
      <c r="DR105" t="str">
        <f t="shared" si="95"/>
        <v>N</v>
      </c>
      <c r="DS105" t="str">
        <f t="shared" si="96"/>
        <v>N</v>
      </c>
      <c r="DT105" t="str">
        <f t="shared" si="97"/>
        <v>N</v>
      </c>
      <c r="DU105" t="str">
        <f t="shared" si="98"/>
        <v>N</v>
      </c>
      <c r="DV105" t="str">
        <f t="shared" si="99"/>
        <v>N</v>
      </c>
      <c r="DW105" t="str">
        <f t="shared" si="100"/>
        <v>N</v>
      </c>
      <c r="DX105" t="str">
        <f t="shared" si="101"/>
        <v>N</v>
      </c>
      <c r="DY105" t="str">
        <f t="shared" si="102"/>
        <v>N</v>
      </c>
      <c r="DZ105" t="str">
        <f t="shared" si="103"/>
        <v>N</v>
      </c>
      <c r="EA105" t="str">
        <f t="shared" si="104"/>
        <v>N</v>
      </c>
      <c r="EB105" t="str">
        <f t="shared" si="105"/>
        <v>N</v>
      </c>
      <c r="EC105" t="str">
        <f t="shared" si="106"/>
        <v>N</v>
      </c>
      <c r="ED105" t="str">
        <f t="shared" si="107"/>
        <v>N</v>
      </c>
      <c r="EE105" t="str">
        <f t="shared" si="108"/>
        <v>N</v>
      </c>
      <c r="EF105" t="str">
        <f t="shared" si="109"/>
        <v>N</v>
      </c>
      <c r="EG105" t="str">
        <f t="shared" si="110"/>
        <v>N</v>
      </c>
      <c r="EH105" t="str">
        <f t="shared" si="111"/>
        <v>N</v>
      </c>
      <c r="EI105" t="str">
        <f t="shared" si="112"/>
        <v>N</v>
      </c>
      <c r="EJ105" t="str">
        <f t="shared" si="113"/>
        <v>N</v>
      </c>
    </row>
    <row r="106" spans="1:140" x14ac:dyDescent="0.3">
      <c r="A106">
        <v>105</v>
      </c>
      <c r="B106" s="2" t="s">
        <v>337</v>
      </c>
      <c r="C106" s="2" t="s">
        <v>338</v>
      </c>
      <c r="D106" s="2" t="s">
        <v>339</v>
      </c>
      <c r="E106">
        <v>5000000</v>
      </c>
      <c r="F106">
        <v>1</v>
      </c>
      <c r="G106" s="2" t="s">
        <v>340</v>
      </c>
      <c r="H106">
        <v>5000000</v>
      </c>
      <c r="I106">
        <v>2</v>
      </c>
      <c r="J106">
        <v>0</v>
      </c>
      <c r="K106">
        <v>0</v>
      </c>
      <c r="L106" t="s">
        <v>395</v>
      </c>
      <c r="M106" t="s">
        <v>403</v>
      </c>
      <c r="N106" t="s">
        <v>403</v>
      </c>
      <c r="O106" t="s">
        <v>403</v>
      </c>
      <c r="P106" t="s">
        <v>404</v>
      </c>
      <c r="Q106" t="s">
        <v>403</v>
      </c>
      <c r="R106" t="s">
        <v>403</v>
      </c>
      <c r="S106" t="s">
        <v>403</v>
      </c>
      <c r="T106">
        <f t="shared" si="58"/>
        <v>1</v>
      </c>
      <c r="U106">
        <f t="shared" si="59"/>
        <v>2</v>
      </c>
      <c r="V106" s="2"/>
      <c r="W106" t="s">
        <v>569</v>
      </c>
      <c r="X106" t="s">
        <v>570</v>
      </c>
      <c r="AK106" t="str">
        <f t="shared" si="60"/>
        <v xml:space="preserve">Sanmati Pande, Harshit Sethy, , , ,  </v>
      </c>
      <c r="AL106">
        <f t="shared" si="61"/>
        <v>50</v>
      </c>
      <c r="AM106">
        <f t="shared" si="62"/>
        <v>25</v>
      </c>
      <c r="BH106">
        <f t="shared" si="63"/>
        <v>50</v>
      </c>
      <c r="BI106">
        <f t="shared" si="64"/>
        <v>50</v>
      </c>
      <c r="BL106">
        <f t="shared" si="65"/>
        <v>5000000</v>
      </c>
      <c r="BM106">
        <f t="shared" si="66"/>
        <v>0</v>
      </c>
      <c r="BN106">
        <f t="shared" si="67"/>
        <v>0</v>
      </c>
      <c r="BO106">
        <f t="shared" si="68"/>
        <v>0</v>
      </c>
      <c r="BP106">
        <f t="shared" si="69"/>
        <v>0</v>
      </c>
      <c r="BQ106">
        <f t="shared" si="70"/>
        <v>0</v>
      </c>
      <c r="BR106">
        <f t="shared" si="71"/>
        <v>0</v>
      </c>
      <c r="BS106">
        <f t="shared" si="72"/>
        <v>0</v>
      </c>
      <c r="BT106">
        <f t="shared" si="73"/>
        <v>0</v>
      </c>
      <c r="BU106">
        <f t="shared" si="74"/>
        <v>0</v>
      </c>
      <c r="BV106">
        <f t="shared" si="75"/>
        <v>0</v>
      </c>
      <c r="BW106">
        <f t="shared" si="76"/>
        <v>0</v>
      </c>
      <c r="BX106">
        <f t="shared" si="77"/>
        <v>0</v>
      </c>
      <c r="BY106">
        <f t="shared" si="78"/>
        <v>0</v>
      </c>
      <c r="CC106">
        <v>5000000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U106">
        <f t="shared" si="79"/>
        <v>2</v>
      </c>
      <c r="CV106">
        <f t="shared" si="80"/>
        <v>0</v>
      </c>
      <c r="CW106">
        <f t="shared" si="81"/>
        <v>0</v>
      </c>
      <c r="CX106">
        <f t="shared" si="82"/>
        <v>0</v>
      </c>
      <c r="CY106">
        <f t="shared" si="83"/>
        <v>0</v>
      </c>
      <c r="CZ106">
        <f t="shared" si="84"/>
        <v>0</v>
      </c>
      <c r="DA106">
        <f t="shared" si="85"/>
        <v>0</v>
      </c>
      <c r="DE106">
        <f t="shared" si="86"/>
        <v>0</v>
      </c>
      <c r="DF106" t="str">
        <f t="shared" si="87"/>
        <v>No Deal</v>
      </c>
      <c r="DG106" t="str">
        <f t="shared" si="88"/>
        <v>No Deal</v>
      </c>
      <c r="DH106" t="str">
        <f t="shared" si="89"/>
        <v>No Deal</v>
      </c>
      <c r="DI106" t="str">
        <f t="shared" si="90"/>
        <v>No Deal</v>
      </c>
      <c r="DJ106" t="str">
        <f t="shared" si="91"/>
        <v>No Deal</v>
      </c>
      <c r="DK106" t="str">
        <f t="shared" si="92"/>
        <v>No Deal</v>
      </c>
      <c r="DP106" t="str">
        <f t="shared" si="93"/>
        <v>N</v>
      </c>
      <c r="DQ106" t="str">
        <f t="shared" si="94"/>
        <v>N</v>
      </c>
      <c r="DR106" t="str">
        <f t="shared" si="95"/>
        <v>N</v>
      </c>
      <c r="DS106" t="str">
        <f t="shared" si="96"/>
        <v>N</v>
      </c>
      <c r="DT106" t="str">
        <f t="shared" si="97"/>
        <v>N</v>
      </c>
      <c r="DU106" t="str">
        <f t="shared" si="98"/>
        <v>N</v>
      </c>
      <c r="DV106" t="str">
        <f t="shared" si="99"/>
        <v>N</v>
      </c>
      <c r="DW106" t="str">
        <f t="shared" si="100"/>
        <v>N</v>
      </c>
      <c r="DX106" t="str">
        <f t="shared" si="101"/>
        <v>N</v>
      </c>
      <c r="DY106" t="str">
        <f t="shared" si="102"/>
        <v>N</v>
      </c>
      <c r="DZ106" t="str">
        <f t="shared" si="103"/>
        <v>N</v>
      </c>
      <c r="EA106" t="str">
        <f t="shared" si="104"/>
        <v>N</v>
      </c>
      <c r="EB106" t="str">
        <f t="shared" si="105"/>
        <v>N</v>
      </c>
      <c r="EC106" t="str">
        <f t="shared" si="106"/>
        <v>N</v>
      </c>
      <c r="ED106" t="str">
        <f t="shared" si="107"/>
        <v>N</v>
      </c>
      <c r="EE106" t="str">
        <f t="shared" si="108"/>
        <v>N</v>
      </c>
      <c r="EF106" t="str">
        <f t="shared" si="109"/>
        <v>N</v>
      </c>
      <c r="EG106" t="str">
        <f t="shared" si="110"/>
        <v>N</v>
      </c>
      <c r="EH106" t="str">
        <f t="shared" si="111"/>
        <v>N</v>
      </c>
      <c r="EI106" t="str">
        <f t="shared" si="112"/>
        <v>N</v>
      </c>
      <c r="EJ106" t="str">
        <f t="shared" si="113"/>
        <v>N</v>
      </c>
    </row>
    <row r="107" spans="1:140" x14ac:dyDescent="0.3">
      <c r="A107">
        <v>106</v>
      </c>
      <c r="B107" s="2" t="s">
        <v>341</v>
      </c>
      <c r="C107" s="2" t="s">
        <v>342</v>
      </c>
      <c r="D107" s="2" t="s">
        <v>343</v>
      </c>
      <c r="E107">
        <v>3500000</v>
      </c>
      <c r="F107">
        <v>6</v>
      </c>
      <c r="G107" s="2" t="s">
        <v>70</v>
      </c>
      <c r="H107">
        <v>0</v>
      </c>
      <c r="I107">
        <v>0</v>
      </c>
      <c r="J107">
        <v>0</v>
      </c>
      <c r="K107">
        <v>0</v>
      </c>
      <c r="L107" t="s">
        <v>70</v>
      </c>
      <c r="M107" t="s">
        <v>403</v>
      </c>
      <c r="N107" t="s">
        <v>403</v>
      </c>
      <c r="O107" t="s">
        <v>403</v>
      </c>
      <c r="P107" t="s">
        <v>403</v>
      </c>
      <c r="Q107" t="s">
        <v>403</v>
      </c>
      <c r="R107" t="s">
        <v>403</v>
      </c>
      <c r="S107" t="s">
        <v>403</v>
      </c>
      <c r="T107">
        <f t="shared" si="58"/>
        <v>0</v>
      </c>
      <c r="U107">
        <f t="shared" si="59"/>
        <v>2</v>
      </c>
      <c r="V107" s="2"/>
      <c r="W107" t="s">
        <v>571</v>
      </c>
      <c r="X107" t="s">
        <v>572</v>
      </c>
      <c r="AK107" t="str">
        <f t="shared" si="60"/>
        <v xml:space="preserve">Alisha Nagarsheth, Yash Nagarsheth, , , ,  </v>
      </c>
      <c r="AL107">
        <f t="shared" si="61"/>
        <v>5.8333333333333339</v>
      </c>
      <c r="AM107">
        <f t="shared" si="62"/>
        <v>0</v>
      </c>
      <c r="BH107">
        <f t="shared" si="63"/>
        <v>35</v>
      </c>
      <c r="BI107">
        <f t="shared" si="64"/>
        <v>0</v>
      </c>
      <c r="BL107">
        <f t="shared" si="65"/>
        <v>0</v>
      </c>
      <c r="BM107">
        <f t="shared" si="66"/>
        <v>0</v>
      </c>
      <c r="BN107">
        <f t="shared" si="67"/>
        <v>0</v>
      </c>
      <c r="BO107">
        <f t="shared" si="68"/>
        <v>0</v>
      </c>
      <c r="BP107">
        <f t="shared" si="69"/>
        <v>0</v>
      </c>
      <c r="BQ107">
        <f t="shared" si="70"/>
        <v>0</v>
      </c>
      <c r="BR107">
        <f t="shared" si="71"/>
        <v>0</v>
      </c>
      <c r="BS107">
        <f t="shared" si="72"/>
        <v>0</v>
      </c>
      <c r="BT107">
        <f t="shared" si="73"/>
        <v>0</v>
      </c>
      <c r="BU107">
        <f t="shared" si="74"/>
        <v>0</v>
      </c>
      <c r="BV107">
        <f t="shared" si="75"/>
        <v>0</v>
      </c>
      <c r="BW107">
        <f t="shared" si="76"/>
        <v>0</v>
      </c>
      <c r="BX107">
        <f t="shared" si="77"/>
        <v>0</v>
      </c>
      <c r="BY107">
        <f t="shared" si="78"/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U107">
        <f t="shared" si="79"/>
        <v>0</v>
      </c>
      <c r="CV107">
        <f t="shared" si="80"/>
        <v>0</v>
      </c>
      <c r="CW107">
        <f t="shared" si="81"/>
        <v>0</v>
      </c>
      <c r="CX107">
        <f t="shared" si="82"/>
        <v>0</v>
      </c>
      <c r="CY107">
        <f t="shared" si="83"/>
        <v>0</v>
      </c>
      <c r="CZ107">
        <f t="shared" si="84"/>
        <v>0</v>
      </c>
      <c r="DA107">
        <f t="shared" si="85"/>
        <v>0</v>
      </c>
      <c r="DE107" t="str">
        <f t="shared" si="86"/>
        <v>No Deal</v>
      </c>
      <c r="DF107" t="str">
        <f t="shared" si="87"/>
        <v>No Deal</v>
      </c>
      <c r="DG107" t="str">
        <f t="shared" si="88"/>
        <v>No Deal</v>
      </c>
      <c r="DH107" t="str">
        <f t="shared" si="89"/>
        <v>No Deal</v>
      </c>
      <c r="DI107" t="str">
        <f t="shared" si="90"/>
        <v>No Deal</v>
      </c>
      <c r="DJ107" t="str">
        <f t="shared" si="91"/>
        <v>No Deal</v>
      </c>
      <c r="DK107" t="str">
        <f t="shared" si="92"/>
        <v>No Deal</v>
      </c>
      <c r="DP107" t="str">
        <f t="shared" si="93"/>
        <v>N</v>
      </c>
      <c r="DQ107" t="str">
        <f t="shared" si="94"/>
        <v>N</v>
      </c>
      <c r="DR107" t="str">
        <f t="shared" si="95"/>
        <v>N</v>
      </c>
      <c r="DS107" t="str">
        <f t="shared" si="96"/>
        <v>N</v>
      </c>
      <c r="DT107" t="str">
        <f t="shared" si="97"/>
        <v>N</v>
      </c>
      <c r="DU107" t="str">
        <f t="shared" si="98"/>
        <v>N</v>
      </c>
      <c r="DV107" t="str">
        <f t="shared" si="99"/>
        <v>N</v>
      </c>
      <c r="DW107" t="str">
        <f t="shared" si="100"/>
        <v>N</v>
      </c>
      <c r="DX107" t="str">
        <f t="shared" si="101"/>
        <v>N</v>
      </c>
      <c r="DY107" t="str">
        <f t="shared" si="102"/>
        <v>N</v>
      </c>
      <c r="DZ107" t="str">
        <f t="shared" si="103"/>
        <v>N</v>
      </c>
      <c r="EA107" t="str">
        <f t="shared" si="104"/>
        <v>N</v>
      </c>
      <c r="EB107" t="str">
        <f t="shared" si="105"/>
        <v>N</v>
      </c>
      <c r="EC107" t="str">
        <f t="shared" si="106"/>
        <v>N</v>
      </c>
      <c r="ED107" t="str">
        <f t="shared" si="107"/>
        <v>N</v>
      </c>
      <c r="EE107" t="str">
        <f t="shared" si="108"/>
        <v>N</v>
      </c>
      <c r="EF107" t="str">
        <f t="shared" si="109"/>
        <v>N</v>
      </c>
      <c r="EG107" t="str">
        <f t="shared" si="110"/>
        <v>N</v>
      </c>
      <c r="EH107" t="str">
        <f t="shared" si="111"/>
        <v>N</v>
      </c>
      <c r="EI107" t="str">
        <f t="shared" si="112"/>
        <v>N</v>
      </c>
      <c r="EJ107" t="str">
        <f t="shared" si="113"/>
        <v>N</v>
      </c>
    </row>
    <row r="108" spans="1:140" x14ac:dyDescent="0.3">
      <c r="A108">
        <v>107</v>
      </c>
      <c r="B108" s="2" t="s">
        <v>344</v>
      </c>
      <c r="C108" s="2" t="s">
        <v>345</v>
      </c>
      <c r="D108" s="2" t="s">
        <v>346</v>
      </c>
      <c r="E108">
        <v>4000000</v>
      </c>
      <c r="F108">
        <v>10</v>
      </c>
      <c r="G108" s="2" t="s">
        <v>347</v>
      </c>
      <c r="H108">
        <v>4000000</v>
      </c>
      <c r="I108">
        <v>25</v>
      </c>
      <c r="J108">
        <v>0</v>
      </c>
      <c r="K108">
        <v>0</v>
      </c>
      <c r="L108" t="s">
        <v>395</v>
      </c>
      <c r="M108" t="s">
        <v>403</v>
      </c>
      <c r="N108" t="s">
        <v>403</v>
      </c>
      <c r="O108" t="s">
        <v>404</v>
      </c>
      <c r="P108" t="s">
        <v>403</v>
      </c>
      <c r="Q108" t="s">
        <v>403</v>
      </c>
      <c r="R108" t="s">
        <v>403</v>
      </c>
      <c r="S108" t="s">
        <v>403</v>
      </c>
      <c r="T108">
        <f t="shared" si="58"/>
        <v>1</v>
      </c>
      <c r="U108">
        <f t="shared" si="59"/>
        <v>2</v>
      </c>
      <c r="V108" s="2"/>
      <c r="W108" t="s">
        <v>573</v>
      </c>
      <c r="X108" t="s">
        <v>574</v>
      </c>
      <c r="AK108" t="str">
        <f t="shared" si="60"/>
        <v xml:space="preserve">Trishla Surana, Rajeev, , , ,  </v>
      </c>
      <c r="AL108">
        <f t="shared" si="61"/>
        <v>4</v>
      </c>
      <c r="AM108">
        <f t="shared" si="62"/>
        <v>1.6</v>
      </c>
      <c r="BH108">
        <f t="shared" si="63"/>
        <v>40</v>
      </c>
      <c r="BI108">
        <f t="shared" si="64"/>
        <v>40</v>
      </c>
      <c r="BL108">
        <f t="shared" si="65"/>
        <v>0</v>
      </c>
      <c r="BM108">
        <f t="shared" si="66"/>
        <v>0</v>
      </c>
      <c r="BN108">
        <f t="shared" si="67"/>
        <v>0</v>
      </c>
      <c r="BO108">
        <f t="shared" si="68"/>
        <v>0</v>
      </c>
      <c r="BP108">
        <f t="shared" si="69"/>
        <v>0</v>
      </c>
      <c r="BQ108">
        <f t="shared" si="70"/>
        <v>0</v>
      </c>
      <c r="BR108">
        <f t="shared" si="71"/>
        <v>0</v>
      </c>
      <c r="BS108">
        <f t="shared" si="72"/>
        <v>0</v>
      </c>
      <c r="BT108">
        <f t="shared" si="73"/>
        <v>4000000</v>
      </c>
      <c r="BU108">
        <f t="shared" si="74"/>
        <v>0</v>
      </c>
      <c r="BV108">
        <f t="shared" si="75"/>
        <v>0</v>
      </c>
      <c r="BW108">
        <f t="shared" si="76"/>
        <v>0</v>
      </c>
      <c r="BX108">
        <f t="shared" si="77"/>
        <v>0</v>
      </c>
      <c r="BY108">
        <f t="shared" si="78"/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4000000</v>
      </c>
      <c r="CL108">
        <v>0</v>
      </c>
      <c r="CM108">
        <v>0</v>
      </c>
      <c r="CN108">
        <v>0</v>
      </c>
      <c r="CO108">
        <v>0</v>
      </c>
      <c r="CP108">
        <v>0</v>
      </c>
      <c r="CU108">
        <f t="shared" si="79"/>
        <v>0</v>
      </c>
      <c r="CV108">
        <f t="shared" si="80"/>
        <v>0</v>
      </c>
      <c r="CW108">
        <f t="shared" si="81"/>
        <v>0</v>
      </c>
      <c r="CX108">
        <f t="shared" si="82"/>
        <v>0</v>
      </c>
      <c r="CY108">
        <f t="shared" si="83"/>
        <v>25</v>
      </c>
      <c r="CZ108">
        <f t="shared" si="84"/>
        <v>0</v>
      </c>
      <c r="DA108">
        <f t="shared" si="85"/>
        <v>0</v>
      </c>
      <c r="DE108" t="str">
        <f t="shared" si="86"/>
        <v>No Deal</v>
      </c>
      <c r="DF108" t="str">
        <f t="shared" si="87"/>
        <v>No Deal</v>
      </c>
      <c r="DG108" t="str">
        <f t="shared" si="88"/>
        <v>No Deal</v>
      </c>
      <c r="DH108" t="str">
        <f t="shared" si="89"/>
        <v>No Deal</v>
      </c>
      <c r="DI108">
        <f t="shared" si="90"/>
        <v>0</v>
      </c>
      <c r="DJ108" t="str">
        <f t="shared" si="91"/>
        <v>No Deal</v>
      </c>
      <c r="DK108" t="str">
        <f t="shared" si="92"/>
        <v>No Deal</v>
      </c>
      <c r="DP108" t="str">
        <f t="shared" si="93"/>
        <v>N</v>
      </c>
      <c r="DQ108" t="str">
        <f t="shared" si="94"/>
        <v>N</v>
      </c>
      <c r="DR108" t="str">
        <f t="shared" si="95"/>
        <v>N</v>
      </c>
      <c r="DS108" t="str">
        <f t="shared" si="96"/>
        <v>N</v>
      </c>
      <c r="DT108" t="str">
        <f t="shared" si="97"/>
        <v>N</v>
      </c>
      <c r="DU108" t="str">
        <f t="shared" si="98"/>
        <v>N</v>
      </c>
      <c r="DV108" t="str">
        <f t="shared" si="99"/>
        <v>N</v>
      </c>
      <c r="DW108" t="str">
        <f t="shared" si="100"/>
        <v>N</v>
      </c>
      <c r="DX108" t="str">
        <f t="shared" si="101"/>
        <v>N</v>
      </c>
      <c r="DY108" t="str">
        <f t="shared" si="102"/>
        <v>N</v>
      </c>
      <c r="DZ108" t="str">
        <f t="shared" si="103"/>
        <v>N</v>
      </c>
      <c r="EA108" t="str">
        <f t="shared" si="104"/>
        <v>N</v>
      </c>
      <c r="EB108" t="str">
        <f t="shared" si="105"/>
        <v>N</v>
      </c>
      <c r="EC108" t="str">
        <f t="shared" si="106"/>
        <v>N</v>
      </c>
      <c r="ED108" t="str">
        <f t="shared" si="107"/>
        <v>N</v>
      </c>
      <c r="EE108" t="str">
        <f t="shared" si="108"/>
        <v>N</v>
      </c>
      <c r="EF108" t="str">
        <f t="shared" si="109"/>
        <v>N</v>
      </c>
      <c r="EG108" t="str">
        <f t="shared" si="110"/>
        <v>N</v>
      </c>
      <c r="EH108" t="str">
        <f t="shared" si="111"/>
        <v>N</v>
      </c>
      <c r="EI108" t="str">
        <f t="shared" si="112"/>
        <v>N</v>
      </c>
      <c r="EJ108" t="str">
        <f t="shared" si="113"/>
        <v>N</v>
      </c>
    </row>
    <row r="109" spans="1:140" x14ac:dyDescent="0.3">
      <c r="A109">
        <v>108</v>
      </c>
      <c r="B109" s="2" t="s">
        <v>348</v>
      </c>
      <c r="C109" s="2" t="s">
        <v>349</v>
      </c>
      <c r="D109" s="2" t="s">
        <v>350</v>
      </c>
      <c r="E109">
        <v>4000000</v>
      </c>
      <c r="F109">
        <v>5</v>
      </c>
      <c r="G109" s="2" t="s">
        <v>70</v>
      </c>
      <c r="H109">
        <v>0</v>
      </c>
      <c r="I109">
        <v>0</v>
      </c>
      <c r="J109">
        <v>0</v>
      </c>
      <c r="K109">
        <v>0</v>
      </c>
      <c r="L109" t="s">
        <v>70</v>
      </c>
      <c r="M109" t="s">
        <v>403</v>
      </c>
      <c r="N109" t="s">
        <v>403</v>
      </c>
      <c r="O109" t="s">
        <v>403</v>
      </c>
      <c r="P109" t="s">
        <v>403</v>
      </c>
      <c r="Q109" t="s">
        <v>403</v>
      </c>
      <c r="R109" t="s">
        <v>403</v>
      </c>
      <c r="S109" t="s">
        <v>403</v>
      </c>
      <c r="T109">
        <f t="shared" si="58"/>
        <v>0</v>
      </c>
      <c r="U109">
        <f t="shared" si="59"/>
        <v>2</v>
      </c>
      <c r="V109" s="2"/>
      <c r="W109" t="s">
        <v>575</v>
      </c>
      <c r="X109" t="s">
        <v>576</v>
      </c>
      <c r="AK109" t="str">
        <f t="shared" si="60"/>
        <v xml:space="preserve">Meenakshi Bhanj, Vikram Mittal, , , ,  </v>
      </c>
      <c r="AL109">
        <f t="shared" si="61"/>
        <v>8</v>
      </c>
      <c r="AM109">
        <f t="shared" si="62"/>
        <v>0</v>
      </c>
      <c r="BH109">
        <f t="shared" si="63"/>
        <v>40</v>
      </c>
      <c r="BI109">
        <f t="shared" si="64"/>
        <v>0</v>
      </c>
      <c r="BL109">
        <f t="shared" si="65"/>
        <v>0</v>
      </c>
      <c r="BM109">
        <f t="shared" si="66"/>
        <v>0</v>
      </c>
      <c r="BN109">
        <f t="shared" si="67"/>
        <v>0</v>
      </c>
      <c r="BO109">
        <f t="shared" si="68"/>
        <v>0</v>
      </c>
      <c r="BP109">
        <f t="shared" si="69"/>
        <v>0</v>
      </c>
      <c r="BQ109">
        <f t="shared" si="70"/>
        <v>0</v>
      </c>
      <c r="BR109">
        <f t="shared" si="71"/>
        <v>0</v>
      </c>
      <c r="BS109">
        <f t="shared" si="72"/>
        <v>0</v>
      </c>
      <c r="BT109">
        <f t="shared" si="73"/>
        <v>0</v>
      </c>
      <c r="BU109">
        <f t="shared" si="74"/>
        <v>0</v>
      </c>
      <c r="BV109">
        <f t="shared" si="75"/>
        <v>0</v>
      </c>
      <c r="BW109">
        <f t="shared" si="76"/>
        <v>0</v>
      </c>
      <c r="BX109">
        <f t="shared" si="77"/>
        <v>0</v>
      </c>
      <c r="BY109">
        <f t="shared" si="78"/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U109">
        <f t="shared" si="79"/>
        <v>0</v>
      </c>
      <c r="CV109">
        <f t="shared" si="80"/>
        <v>0</v>
      </c>
      <c r="CW109">
        <f t="shared" si="81"/>
        <v>0</v>
      </c>
      <c r="CX109">
        <f t="shared" si="82"/>
        <v>0</v>
      </c>
      <c r="CY109">
        <f t="shared" si="83"/>
        <v>0</v>
      </c>
      <c r="CZ109">
        <f t="shared" si="84"/>
        <v>0</v>
      </c>
      <c r="DA109">
        <f t="shared" si="85"/>
        <v>0</v>
      </c>
      <c r="DE109" t="str">
        <f t="shared" si="86"/>
        <v>No Deal</v>
      </c>
      <c r="DF109" t="str">
        <f t="shared" si="87"/>
        <v>No Deal</v>
      </c>
      <c r="DG109" t="str">
        <f t="shared" si="88"/>
        <v>No Deal</v>
      </c>
      <c r="DH109" t="str">
        <f t="shared" si="89"/>
        <v>No Deal</v>
      </c>
      <c r="DI109" t="str">
        <f t="shared" si="90"/>
        <v>No Deal</v>
      </c>
      <c r="DJ109" t="str">
        <f t="shared" si="91"/>
        <v>No Deal</v>
      </c>
      <c r="DK109" t="str">
        <f t="shared" si="92"/>
        <v>No Deal</v>
      </c>
      <c r="DP109" t="str">
        <f t="shared" si="93"/>
        <v>N</v>
      </c>
      <c r="DQ109" t="str">
        <f t="shared" si="94"/>
        <v>N</v>
      </c>
      <c r="DR109" t="str">
        <f t="shared" si="95"/>
        <v>N</v>
      </c>
      <c r="DS109" t="str">
        <f t="shared" si="96"/>
        <v>N</v>
      </c>
      <c r="DT109" t="str">
        <f t="shared" si="97"/>
        <v>N</v>
      </c>
      <c r="DU109" t="str">
        <f t="shared" si="98"/>
        <v>N</v>
      </c>
      <c r="DV109" t="str">
        <f t="shared" si="99"/>
        <v>N</v>
      </c>
      <c r="DW109" t="str">
        <f t="shared" si="100"/>
        <v>N</v>
      </c>
      <c r="DX109" t="str">
        <f t="shared" si="101"/>
        <v>N</v>
      </c>
      <c r="DY109" t="str">
        <f t="shared" si="102"/>
        <v>N</v>
      </c>
      <c r="DZ109" t="str">
        <f t="shared" si="103"/>
        <v>N</v>
      </c>
      <c r="EA109" t="str">
        <f t="shared" si="104"/>
        <v>N</v>
      </c>
      <c r="EB109" t="str">
        <f t="shared" si="105"/>
        <v>N</v>
      </c>
      <c r="EC109" t="str">
        <f t="shared" si="106"/>
        <v>N</v>
      </c>
      <c r="ED109" t="str">
        <f t="shared" si="107"/>
        <v>N</v>
      </c>
      <c r="EE109" t="str">
        <f t="shared" si="108"/>
        <v>N</v>
      </c>
      <c r="EF109" t="str">
        <f t="shared" si="109"/>
        <v>N</v>
      </c>
      <c r="EG109" t="str">
        <f t="shared" si="110"/>
        <v>N</v>
      </c>
      <c r="EH109" t="str">
        <f t="shared" si="111"/>
        <v>N</v>
      </c>
      <c r="EI109" t="str">
        <f t="shared" si="112"/>
        <v>N</v>
      </c>
      <c r="EJ109" t="str">
        <f t="shared" si="113"/>
        <v>N</v>
      </c>
    </row>
    <row r="110" spans="1:140" x14ac:dyDescent="0.3">
      <c r="A110">
        <v>109</v>
      </c>
      <c r="B110" s="2" t="s">
        <v>351</v>
      </c>
      <c r="C110" s="2" t="s">
        <v>352</v>
      </c>
      <c r="D110" s="2" t="s">
        <v>353</v>
      </c>
      <c r="E110">
        <v>4000000</v>
      </c>
      <c r="F110">
        <v>2</v>
      </c>
      <c r="G110" s="2" t="s">
        <v>354</v>
      </c>
      <c r="H110">
        <v>6000000</v>
      </c>
      <c r="I110">
        <v>10</v>
      </c>
      <c r="J110">
        <v>0</v>
      </c>
      <c r="K110">
        <v>0</v>
      </c>
      <c r="L110" t="s">
        <v>395</v>
      </c>
      <c r="M110" t="s">
        <v>404</v>
      </c>
      <c r="N110" t="s">
        <v>404</v>
      </c>
      <c r="O110" t="s">
        <v>403</v>
      </c>
      <c r="P110" t="s">
        <v>403</v>
      </c>
      <c r="Q110" t="s">
        <v>404</v>
      </c>
      <c r="R110" t="s">
        <v>403</v>
      </c>
      <c r="S110" t="s">
        <v>403</v>
      </c>
      <c r="T110">
        <f t="shared" si="58"/>
        <v>3</v>
      </c>
      <c r="U110">
        <f t="shared" si="59"/>
        <v>4</v>
      </c>
      <c r="V110" s="2"/>
      <c r="W110" t="s">
        <v>577</v>
      </c>
      <c r="X110" t="s">
        <v>578</v>
      </c>
      <c r="Y110" t="s">
        <v>579</v>
      </c>
      <c r="Z110" t="s">
        <v>580</v>
      </c>
      <c r="AK110" t="str">
        <f t="shared" si="60"/>
        <v xml:space="preserve">Anant Sharma, Ayush Kushwaha, Shwetank Shrey, Aman Parnami, ,  </v>
      </c>
      <c r="AL110">
        <f t="shared" si="61"/>
        <v>20</v>
      </c>
      <c r="AM110">
        <f t="shared" si="62"/>
        <v>6</v>
      </c>
      <c r="BH110">
        <f t="shared" si="63"/>
        <v>40</v>
      </c>
      <c r="BI110">
        <f t="shared" si="64"/>
        <v>60</v>
      </c>
      <c r="BL110">
        <f t="shared" si="65"/>
        <v>0</v>
      </c>
      <c r="BM110">
        <f t="shared" si="66"/>
        <v>0</v>
      </c>
      <c r="BN110">
        <f t="shared" si="67"/>
        <v>2000000</v>
      </c>
      <c r="BO110">
        <f t="shared" si="68"/>
        <v>0</v>
      </c>
      <c r="BP110">
        <f t="shared" si="69"/>
        <v>2000000</v>
      </c>
      <c r="BQ110">
        <f t="shared" si="70"/>
        <v>0</v>
      </c>
      <c r="BR110">
        <f t="shared" si="71"/>
        <v>0</v>
      </c>
      <c r="BS110">
        <f t="shared" si="72"/>
        <v>0</v>
      </c>
      <c r="BT110">
        <f t="shared" si="73"/>
        <v>0</v>
      </c>
      <c r="BU110">
        <f t="shared" si="74"/>
        <v>0</v>
      </c>
      <c r="BV110">
        <f t="shared" si="75"/>
        <v>2000000</v>
      </c>
      <c r="BW110">
        <f t="shared" si="76"/>
        <v>0</v>
      </c>
      <c r="BX110">
        <f t="shared" si="77"/>
        <v>0</v>
      </c>
      <c r="BY110">
        <f t="shared" si="78"/>
        <v>0</v>
      </c>
      <c r="CC110">
        <v>0</v>
      </c>
      <c r="CD110">
        <v>0</v>
      </c>
      <c r="CE110">
        <v>2000000</v>
      </c>
      <c r="CF110">
        <v>0</v>
      </c>
      <c r="CG110">
        <v>2000000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2000000</v>
      </c>
      <c r="CN110">
        <v>0</v>
      </c>
      <c r="CO110">
        <v>0</v>
      </c>
      <c r="CP110">
        <v>0</v>
      </c>
      <c r="CU110">
        <f t="shared" si="79"/>
        <v>0</v>
      </c>
      <c r="CV110">
        <f t="shared" si="80"/>
        <v>3.3333333333333335</v>
      </c>
      <c r="CW110">
        <f t="shared" si="81"/>
        <v>3.3333333333333335</v>
      </c>
      <c r="CX110">
        <f t="shared" si="82"/>
        <v>0</v>
      </c>
      <c r="CY110">
        <f t="shared" si="83"/>
        <v>0</v>
      </c>
      <c r="CZ110">
        <f t="shared" si="84"/>
        <v>3.3333333333333335</v>
      </c>
      <c r="DA110">
        <f t="shared" si="85"/>
        <v>0</v>
      </c>
      <c r="DE110" t="str">
        <f t="shared" si="86"/>
        <v>No Deal</v>
      </c>
      <c r="DF110">
        <f t="shared" si="87"/>
        <v>2</v>
      </c>
      <c r="DG110">
        <f t="shared" si="88"/>
        <v>2</v>
      </c>
      <c r="DH110" t="str">
        <f t="shared" si="89"/>
        <v>No Deal</v>
      </c>
      <c r="DI110" t="str">
        <f t="shared" si="90"/>
        <v>No Deal</v>
      </c>
      <c r="DJ110">
        <f t="shared" si="91"/>
        <v>2</v>
      </c>
      <c r="DK110" t="str">
        <f t="shared" si="92"/>
        <v>No Deal</v>
      </c>
      <c r="DP110" t="str">
        <f t="shared" si="93"/>
        <v>N</v>
      </c>
      <c r="DQ110" t="str">
        <f t="shared" si="94"/>
        <v>N</v>
      </c>
      <c r="DR110" t="str">
        <f t="shared" si="95"/>
        <v>N</v>
      </c>
      <c r="DS110" t="str">
        <f t="shared" si="96"/>
        <v>N</v>
      </c>
      <c r="DT110" t="str">
        <f t="shared" si="97"/>
        <v>N</v>
      </c>
      <c r="DU110" t="str">
        <f t="shared" si="98"/>
        <v>N</v>
      </c>
      <c r="DV110" t="str">
        <f t="shared" si="99"/>
        <v>Y</v>
      </c>
      <c r="DW110" t="str">
        <f t="shared" si="100"/>
        <v>N</v>
      </c>
      <c r="DX110" t="str">
        <f t="shared" si="101"/>
        <v>N</v>
      </c>
      <c r="DY110" t="str">
        <f t="shared" si="102"/>
        <v>Y</v>
      </c>
      <c r="DZ110" t="str">
        <f t="shared" si="103"/>
        <v>N</v>
      </c>
      <c r="EA110" t="str">
        <f t="shared" si="104"/>
        <v>N</v>
      </c>
      <c r="EB110" t="str">
        <f t="shared" si="105"/>
        <v>N</v>
      </c>
      <c r="EC110" t="str">
        <f t="shared" si="106"/>
        <v>Y</v>
      </c>
      <c r="ED110" t="str">
        <f t="shared" si="107"/>
        <v>N</v>
      </c>
      <c r="EE110" t="str">
        <f t="shared" si="108"/>
        <v>N</v>
      </c>
      <c r="EF110" t="str">
        <f t="shared" si="109"/>
        <v>N</v>
      </c>
      <c r="EG110" t="str">
        <f t="shared" si="110"/>
        <v>N</v>
      </c>
      <c r="EH110" t="str">
        <f t="shared" si="111"/>
        <v>N</v>
      </c>
      <c r="EI110" t="str">
        <f t="shared" si="112"/>
        <v>N</v>
      </c>
      <c r="EJ110" t="str">
        <f t="shared" si="113"/>
        <v>N</v>
      </c>
    </row>
    <row r="111" spans="1:140" x14ac:dyDescent="0.3">
      <c r="A111">
        <v>110</v>
      </c>
      <c r="B111" s="2" t="s">
        <v>47</v>
      </c>
      <c r="C111" s="2" t="s">
        <v>355</v>
      </c>
      <c r="D111" s="2" t="s">
        <v>356</v>
      </c>
      <c r="E111">
        <v>3500000</v>
      </c>
      <c r="F111">
        <v>1</v>
      </c>
      <c r="G111" s="2" t="s">
        <v>357</v>
      </c>
      <c r="H111">
        <v>10000000</v>
      </c>
      <c r="I111">
        <v>10</v>
      </c>
      <c r="J111">
        <v>0</v>
      </c>
      <c r="K111">
        <v>0</v>
      </c>
      <c r="L111" t="s">
        <v>395</v>
      </c>
      <c r="M111" t="s">
        <v>403</v>
      </c>
      <c r="N111" t="s">
        <v>404</v>
      </c>
      <c r="O111" t="s">
        <v>403</v>
      </c>
      <c r="P111" t="s">
        <v>403</v>
      </c>
      <c r="Q111" t="s">
        <v>404</v>
      </c>
      <c r="R111" t="s">
        <v>403</v>
      </c>
      <c r="S111" t="s">
        <v>403</v>
      </c>
      <c r="T111">
        <f t="shared" si="58"/>
        <v>2</v>
      </c>
      <c r="U111">
        <f t="shared" si="59"/>
        <v>2</v>
      </c>
      <c r="V111" s="2"/>
      <c r="W111" t="s">
        <v>581</v>
      </c>
      <c r="X111" t="s">
        <v>582</v>
      </c>
      <c r="AK111" t="str">
        <f t="shared" si="60"/>
        <v xml:space="preserve">Pulkit Ahuja, Inderjit Singh Makkar, , , ,  </v>
      </c>
      <c r="AL111">
        <f t="shared" si="61"/>
        <v>35</v>
      </c>
      <c r="AM111">
        <f t="shared" si="62"/>
        <v>10</v>
      </c>
      <c r="BH111">
        <f t="shared" si="63"/>
        <v>35</v>
      </c>
      <c r="BI111">
        <f t="shared" si="64"/>
        <v>100</v>
      </c>
      <c r="BL111">
        <f t="shared" si="65"/>
        <v>0</v>
      </c>
      <c r="BM111">
        <f t="shared" si="66"/>
        <v>0</v>
      </c>
      <c r="BN111">
        <f t="shared" si="67"/>
        <v>0</v>
      </c>
      <c r="BO111">
        <f t="shared" si="68"/>
        <v>0</v>
      </c>
      <c r="BP111">
        <f t="shared" si="69"/>
        <v>5000000</v>
      </c>
      <c r="BQ111">
        <f t="shared" si="70"/>
        <v>0</v>
      </c>
      <c r="BR111">
        <f t="shared" si="71"/>
        <v>0</v>
      </c>
      <c r="BS111">
        <f t="shared" si="72"/>
        <v>0</v>
      </c>
      <c r="BT111">
        <f t="shared" si="73"/>
        <v>0</v>
      </c>
      <c r="BU111">
        <f t="shared" si="74"/>
        <v>0</v>
      </c>
      <c r="BV111">
        <f t="shared" si="75"/>
        <v>5000000</v>
      </c>
      <c r="BW111">
        <f t="shared" si="76"/>
        <v>0</v>
      </c>
      <c r="BX111">
        <f t="shared" si="77"/>
        <v>0</v>
      </c>
      <c r="BY111">
        <f t="shared" si="78"/>
        <v>0</v>
      </c>
      <c r="CC111">
        <v>0</v>
      </c>
      <c r="CD111">
        <v>0</v>
      </c>
      <c r="CE111">
        <v>0</v>
      </c>
      <c r="CF111">
        <v>0</v>
      </c>
      <c r="CG111">
        <v>5000000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5000000</v>
      </c>
      <c r="CN111">
        <v>0</v>
      </c>
      <c r="CO111">
        <v>0</v>
      </c>
      <c r="CP111">
        <v>0</v>
      </c>
      <c r="CU111">
        <f t="shared" si="79"/>
        <v>0</v>
      </c>
      <c r="CV111">
        <f t="shared" si="80"/>
        <v>0</v>
      </c>
      <c r="CW111">
        <f t="shared" si="81"/>
        <v>5</v>
      </c>
      <c r="CX111">
        <f t="shared" si="82"/>
        <v>0</v>
      </c>
      <c r="CY111">
        <f t="shared" si="83"/>
        <v>0</v>
      </c>
      <c r="CZ111">
        <f t="shared" si="84"/>
        <v>5</v>
      </c>
      <c r="DA111">
        <f t="shared" si="85"/>
        <v>0</v>
      </c>
      <c r="DE111" t="str">
        <f t="shared" si="86"/>
        <v>No Deal</v>
      </c>
      <c r="DF111" t="str">
        <f t="shared" si="87"/>
        <v>No Deal</v>
      </c>
      <c r="DG111">
        <f t="shared" si="88"/>
        <v>1</v>
      </c>
      <c r="DH111" t="str">
        <f t="shared" si="89"/>
        <v>No Deal</v>
      </c>
      <c r="DI111" t="str">
        <f t="shared" si="90"/>
        <v>No Deal</v>
      </c>
      <c r="DJ111">
        <f t="shared" si="91"/>
        <v>1</v>
      </c>
      <c r="DK111" t="str">
        <f t="shared" si="92"/>
        <v>No Deal</v>
      </c>
      <c r="DP111" t="str">
        <f t="shared" si="93"/>
        <v>N</v>
      </c>
      <c r="DQ111" t="str">
        <f t="shared" si="94"/>
        <v>N</v>
      </c>
      <c r="DR111" t="str">
        <f t="shared" si="95"/>
        <v>N</v>
      </c>
      <c r="DS111" t="str">
        <f t="shared" si="96"/>
        <v>N</v>
      </c>
      <c r="DT111" t="str">
        <f t="shared" si="97"/>
        <v>N</v>
      </c>
      <c r="DU111" t="str">
        <f t="shared" si="98"/>
        <v>N</v>
      </c>
      <c r="DV111" t="str">
        <f t="shared" si="99"/>
        <v>N</v>
      </c>
      <c r="DW111" t="str">
        <f t="shared" si="100"/>
        <v>N</v>
      </c>
      <c r="DX111" t="str">
        <f t="shared" si="101"/>
        <v>N</v>
      </c>
      <c r="DY111" t="str">
        <f t="shared" si="102"/>
        <v>N</v>
      </c>
      <c r="DZ111" t="str">
        <f t="shared" si="103"/>
        <v>N</v>
      </c>
      <c r="EA111" t="str">
        <f t="shared" si="104"/>
        <v>N</v>
      </c>
      <c r="EB111" t="str">
        <f t="shared" si="105"/>
        <v>N</v>
      </c>
      <c r="EC111" t="str">
        <f t="shared" si="106"/>
        <v>Y</v>
      </c>
      <c r="ED111" t="str">
        <f t="shared" si="107"/>
        <v>N</v>
      </c>
      <c r="EE111" t="str">
        <f t="shared" si="108"/>
        <v>N</v>
      </c>
      <c r="EF111" t="str">
        <f t="shared" si="109"/>
        <v>N</v>
      </c>
      <c r="EG111" t="str">
        <f t="shared" si="110"/>
        <v>N</v>
      </c>
      <c r="EH111" t="str">
        <f t="shared" si="111"/>
        <v>N</v>
      </c>
      <c r="EI111" t="str">
        <f t="shared" si="112"/>
        <v>N</v>
      </c>
      <c r="EJ111" t="str">
        <f t="shared" si="113"/>
        <v>N</v>
      </c>
    </row>
    <row r="112" spans="1:140" ht="15" x14ac:dyDescent="0.35">
      <c r="A112">
        <v>111</v>
      </c>
      <c r="B112" s="2" t="s">
        <v>358</v>
      </c>
      <c r="C112" s="2" t="s">
        <v>359</v>
      </c>
      <c r="D112" s="2" t="s">
        <v>346</v>
      </c>
      <c r="E112">
        <v>4000000</v>
      </c>
      <c r="F112">
        <v>10</v>
      </c>
      <c r="G112" s="2" t="s">
        <v>360</v>
      </c>
      <c r="H112">
        <v>4000000</v>
      </c>
      <c r="I112">
        <v>20</v>
      </c>
      <c r="J112">
        <v>0</v>
      </c>
      <c r="K112">
        <v>0</v>
      </c>
      <c r="L112" t="s">
        <v>395</v>
      </c>
      <c r="M112" t="s">
        <v>403</v>
      </c>
      <c r="N112" t="s">
        <v>404</v>
      </c>
      <c r="O112" t="s">
        <v>404</v>
      </c>
      <c r="P112" t="s">
        <v>403</v>
      </c>
      <c r="Q112" t="s">
        <v>403</v>
      </c>
      <c r="R112" t="s">
        <v>404</v>
      </c>
      <c r="S112" t="s">
        <v>404</v>
      </c>
      <c r="T112">
        <f t="shared" si="58"/>
        <v>4</v>
      </c>
      <c r="U112">
        <f t="shared" si="59"/>
        <v>0</v>
      </c>
      <c r="V112" s="2"/>
      <c r="W112" s="3"/>
      <c r="AK112" t="str">
        <f t="shared" si="60"/>
        <v xml:space="preserve">, , , , ,  </v>
      </c>
      <c r="AL112">
        <f t="shared" si="61"/>
        <v>4</v>
      </c>
      <c r="AM112">
        <f t="shared" si="62"/>
        <v>2</v>
      </c>
      <c r="BH112">
        <f t="shared" si="63"/>
        <v>40</v>
      </c>
      <c r="BI112">
        <f t="shared" si="64"/>
        <v>40</v>
      </c>
      <c r="BL112">
        <f t="shared" si="65"/>
        <v>0</v>
      </c>
      <c r="BM112">
        <f t="shared" si="66"/>
        <v>0</v>
      </c>
      <c r="BN112">
        <f t="shared" si="67"/>
        <v>0</v>
      </c>
      <c r="BO112">
        <f t="shared" si="68"/>
        <v>0</v>
      </c>
      <c r="BP112">
        <f t="shared" si="69"/>
        <v>1000000</v>
      </c>
      <c r="BQ112">
        <f t="shared" si="70"/>
        <v>0</v>
      </c>
      <c r="BR112">
        <f t="shared" si="71"/>
        <v>1000000</v>
      </c>
      <c r="BS112">
        <f t="shared" si="72"/>
        <v>0</v>
      </c>
      <c r="BT112">
        <f t="shared" si="73"/>
        <v>1000000</v>
      </c>
      <c r="BU112">
        <f t="shared" si="74"/>
        <v>0</v>
      </c>
      <c r="BV112">
        <f t="shared" si="75"/>
        <v>0</v>
      </c>
      <c r="BW112">
        <f t="shared" si="76"/>
        <v>0</v>
      </c>
      <c r="BX112">
        <f t="shared" si="77"/>
        <v>1000000</v>
      </c>
      <c r="BY112">
        <f t="shared" si="78"/>
        <v>0</v>
      </c>
      <c r="CC112">
        <v>0</v>
      </c>
      <c r="CD112">
        <v>0</v>
      </c>
      <c r="CE112">
        <v>0</v>
      </c>
      <c r="CF112">
        <v>0</v>
      </c>
      <c r="CG112">
        <v>1000000</v>
      </c>
      <c r="CH112">
        <v>0</v>
      </c>
      <c r="CI112">
        <v>1000000</v>
      </c>
      <c r="CJ112">
        <v>0</v>
      </c>
      <c r="CK112">
        <v>1000000</v>
      </c>
      <c r="CL112">
        <v>0</v>
      </c>
      <c r="CM112">
        <v>0</v>
      </c>
      <c r="CN112">
        <v>0</v>
      </c>
      <c r="CO112">
        <v>1000000</v>
      </c>
      <c r="CP112">
        <v>0</v>
      </c>
      <c r="CU112">
        <f t="shared" si="79"/>
        <v>0</v>
      </c>
      <c r="CV112">
        <f t="shared" si="80"/>
        <v>0</v>
      </c>
      <c r="CW112">
        <f t="shared" si="81"/>
        <v>5</v>
      </c>
      <c r="CX112">
        <f t="shared" si="82"/>
        <v>5</v>
      </c>
      <c r="CY112">
        <f t="shared" si="83"/>
        <v>5</v>
      </c>
      <c r="CZ112">
        <f t="shared" si="84"/>
        <v>0</v>
      </c>
      <c r="DA112">
        <f t="shared" si="85"/>
        <v>5</v>
      </c>
      <c r="DE112" t="str">
        <f t="shared" si="86"/>
        <v>No Deal</v>
      </c>
      <c r="DF112" t="str">
        <f t="shared" si="87"/>
        <v>No Deal</v>
      </c>
      <c r="DG112">
        <f t="shared" si="88"/>
        <v>3</v>
      </c>
      <c r="DH112">
        <f t="shared" si="89"/>
        <v>3</v>
      </c>
      <c r="DI112">
        <f t="shared" si="90"/>
        <v>3</v>
      </c>
      <c r="DJ112" t="str">
        <f t="shared" si="91"/>
        <v>No Deal</v>
      </c>
      <c r="DK112">
        <f t="shared" si="92"/>
        <v>3</v>
      </c>
      <c r="DP112" t="str">
        <f t="shared" si="93"/>
        <v>N</v>
      </c>
      <c r="DQ112" t="str">
        <f t="shared" si="94"/>
        <v>N</v>
      </c>
      <c r="DR112" t="str">
        <f t="shared" si="95"/>
        <v>N</v>
      </c>
      <c r="DS112" t="str">
        <f t="shared" si="96"/>
        <v>N</v>
      </c>
      <c r="DT112" t="str">
        <f t="shared" si="97"/>
        <v>N</v>
      </c>
      <c r="DU112" t="str">
        <f t="shared" si="98"/>
        <v>N</v>
      </c>
      <c r="DV112" t="str">
        <f t="shared" si="99"/>
        <v>N</v>
      </c>
      <c r="DW112" t="str">
        <f t="shared" si="100"/>
        <v>N</v>
      </c>
      <c r="DX112" t="str">
        <f t="shared" si="101"/>
        <v>N</v>
      </c>
      <c r="DY112" t="str">
        <f t="shared" si="102"/>
        <v>N</v>
      </c>
      <c r="DZ112" t="str">
        <f t="shared" si="103"/>
        <v>N</v>
      </c>
      <c r="EA112" t="str">
        <f t="shared" si="104"/>
        <v>Y</v>
      </c>
      <c r="EB112" t="str">
        <f t="shared" si="105"/>
        <v>Y</v>
      </c>
      <c r="EC112" t="str">
        <f t="shared" si="106"/>
        <v>N</v>
      </c>
      <c r="ED112" t="str">
        <f t="shared" si="107"/>
        <v>Y</v>
      </c>
      <c r="EE112" t="str">
        <f t="shared" si="108"/>
        <v>Y</v>
      </c>
      <c r="EF112" t="str">
        <f t="shared" si="109"/>
        <v>N</v>
      </c>
      <c r="EG112" t="str">
        <f t="shared" si="110"/>
        <v>Y</v>
      </c>
      <c r="EH112" t="str">
        <f t="shared" si="111"/>
        <v>N</v>
      </c>
      <c r="EI112" t="str">
        <f t="shared" si="112"/>
        <v>Y</v>
      </c>
      <c r="EJ112" t="str">
        <f t="shared" si="113"/>
        <v>N</v>
      </c>
    </row>
    <row r="113" spans="1:140" x14ac:dyDescent="0.3">
      <c r="A113">
        <v>112</v>
      </c>
      <c r="B113" s="2" t="s">
        <v>49</v>
      </c>
      <c r="C113" s="2" t="s">
        <v>361</v>
      </c>
      <c r="D113" s="2" t="s">
        <v>362</v>
      </c>
      <c r="E113">
        <v>3000000</v>
      </c>
      <c r="F113">
        <v>7.5</v>
      </c>
      <c r="G113" s="2" t="s">
        <v>70</v>
      </c>
      <c r="H113">
        <v>0</v>
      </c>
      <c r="I113">
        <v>0</v>
      </c>
      <c r="J113">
        <v>0</v>
      </c>
      <c r="K113">
        <v>0</v>
      </c>
      <c r="L113" t="s">
        <v>70</v>
      </c>
      <c r="M113" t="s">
        <v>403</v>
      </c>
      <c r="N113" t="s">
        <v>403</v>
      </c>
      <c r="O113" t="s">
        <v>403</v>
      </c>
      <c r="P113" t="s">
        <v>403</v>
      </c>
      <c r="Q113" t="s">
        <v>403</v>
      </c>
      <c r="R113" t="s">
        <v>403</v>
      </c>
      <c r="S113" t="s">
        <v>403</v>
      </c>
      <c r="T113">
        <f t="shared" si="58"/>
        <v>0</v>
      </c>
      <c r="U113">
        <f t="shared" si="59"/>
        <v>1</v>
      </c>
      <c r="V113" s="2"/>
      <c r="W113" t="s">
        <v>583</v>
      </c>
      <c r="AK113" t="str">
        <f t="shared" si="60"/>
        <v xml:space="preserve">Niti Singhal, , , , ,  </v>
      </c>
      <c r="AL113">
        <f t="shared" si="61"/>
        <v>4</v>
      </c>
      <c r="AM113">
        <f t="shared" si="62"/>
        <v>0</v>
      </c>
      <c r="BH113">
        <f t="shared" si="63"/>
        <v>30</v>
      </c>
      <c r="BI113">
        <f t="shared" si="64"/>
        <v>0</v>
      </c>
      <c r="BL113">
        <f t="shared" si="65"/>
        <v>0</v>
      </c>
      <c r="BM113">
        <f t="shared" si="66"/>
        <v>0</v>
      </c>
      <c r="BN113">
        <f t="shared" si="67"/>
        <v>0</v>
      </c>
      <c r="BO113">
        <f t="shared" si="68"/>
        <v>0</v>
      </c>
      <c r="BP113">
        <f t="shared" si="69"/>
        <v>0</v>
      </c>
      <c r="BQ113">
        <f t="shared" si="70"/>
        <v>0</v>
      </c>
      <c r="BR113">
        <f t="shared" si="71"/>
        <v>0</v>
      </c>
      <c r="BS113">
        <f t="shared" si="72"/>
        <v>0</v>
      </c>
      <c r="BT113">
        <f t="shared" si="73"/>
        <v>0</v>
      </c>
      <c r="BU113">
        <f t="shared" si="74"/>
        <v>0</v>
      </c>
      <c r="BV113">
        <f t="shared" si="75"/>
        <v>0</v>
      </c>
      <c r="BW113">
        <f t="shared" si="76"/>
        <v>0</v>
      </c>
      <c r="BX113">
        <f t="shared" si="77"/>
        <v>0</v>
      </c>
      <c r="BY113">
        <f t="shared" si="78"/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U113">
        <f t="shared" si="79"/>
        <v>0</v>
      </c>
      <c r="CV113">
        <f t="shared" si="80"/>
        <v>0</v>
      </c>
      <c r="CW113">
        <f t="shared" si="81"/>
        <v>0</v>
      </c>
      <c r="CX113">
        <f t="shared" si="82"/>
        <v>0</v>
      </c>
      <c r="CY113">
        <f t="shared" si="83"/>
        <v>0</v>
      </c>
      <c r="CZ113">
        <f t="shared" si="84"/>
        <v>0</v>
      </c>
      <c r="DA113">
        <f t="shared" si="85"/>
        <v>0</v>
      </c>
      <c r="DE113" t="str">
        <f t="shared" si="86"/>
        <v>No Deal</v>
      </c>
      <c r="DF113" t="str">
        <f t="shared" si="87"/>
        <v>No Deal</v>
      </c>
      <c r="DG113" t="str">
        <f t="shared" si="88"/>
        <v>No Deal</v>
      </c>
      <c r="DH113" t="str">
        <f t="shared" si="89"/>
        <v>No Deal</v>
      </c>
      <c r="DI113" t="str">
        <f t="shared" si="90"/>
        <v>No Deal</v>
      </c>
      <c r="DJ113" t="str">
        <f t="shared" si="91"/>
        <v>No Deal</v>
      </c>
      <c r="DK113" t="str">
        <f t="shared" si="92"/>
        <v>No Deal</v>
      </c>
      <c r="DP113" t="str">
        <f t="shared" si="93"/>
        <v>N</v>
      </c>
      <c r="DQ113" t="str">
        <f t="shared" si="94"/>
        <v>N</v>
      </c>
      <c r="DR113" t="str">
        <f t="shared" si="95"/>
        <v>N</v>
      </c>
      <c r="DS113" t="str">
        <f t="shared" si="96"/>
        <v>N</v>
      </c>
      <c r="DT113" t="str">
        <f t="shared" si="97"/>
        <v>N</v>
      </c>
      <c r="DU113" t="str">
        <f t="shared" si="98"/>
        <v>N</v>
      </c>
      <c r="DV113" t="str">
        <f t="shared" si="99"/>
        <v>N</v>
      </c>
      <c r="DW113" t="str">
        <f t="shared" si="100"/>
        <v>N</v>
      </c>
      <c r="DX113" t="str">
        <f t="shared" si="101"/>
        <v>N</v>
      </c>
      <c r="DY113" t="str">
        <f t="shared" si="102"/>
        <v>N</v>
      </c>
      <c r="DZ113" t="str">
        <f t="shared" si="103"/>
        <v>N</v>
      </c>
      <c r="EA113" t="str">
        <f t="shared" si="104"/>
        <v>N</v>
      </c>
      <c r="EB113" t="str">
        <f t="shared" si="105"/>
        <v>N</v>
      </c>
      <c r="EC113" t="str">
        <f t="shared" si="106"/>
        <v>N</v>
      </c>
      <c r="ED113" t="str">
        <f t="shared" si="107"/>
        <v>N</v>
      </c>
      <c r="EE113" t="str">
        <f t="shared" si="108"/>
        <v>N</v>
      </c>
      <c r="EF113" t="str">
        <f t="shared" si="109"/>
        <v>N</v>
      </c>
      <c r="EG113" t="str">
        <f t="shared" si="110"/>
        <v>N</v>
      </c>
      <c r="EH113" t="str">
        <f t="shared" si="111"/>
        <v>N</v>
      </c>
      <c r="EI113" t="str">
        <f t="shared" si="112"/>
        <v>N</v>
      </c>
      <c r="EJ113" t="str">
        <f t="shared" si="113"/>
        <v>N</v>
      </c>
    </row>
    <row r="114" spans="1:140" ht="15" x14ac:dyDescent="0.35">
      <c r="A114">
        <v>113</v>
      </c>
      <c r="B114" s="2" t="s">
        <v>50</v>
      </c>
      <c r="C114" s="2" t="s">
        <v>363</v>
      </c>
      <c r="D114" s="2" t="s">
        <v>364</v>
      </c>
      <c r="E114">
        <v>6000000</v>
      </c>
      <c r="F114">
        <v>2</v>
      </c>
      <c r="G114" s="2" t="s">
        <v>70</v>
      </c>
      <c r="H114">
        <v>0</v>
      </c>
      <c r="I114">
        <v>0</v>
      </c>
      <c r="J114">
        <v>0</v>
      </c>
      <c r="K114">
        <v>0</v>
      </c>
      <c r="L114" t="s">
        <v>70</v>
      </c>
      <c r="M114" t="s">
        <v>403</v>
      </c>
      <c r="N114" t="s">
        <v>403</v>
      </c>
      <c r="O114" t="s">
        <v>403</v>
      </c>
      <c r="P114" t="s">
        <v>403</v>
      </c>
      <c r="Q114" t="s">
        <v>403</v>
      </c>
      <c r="R114" t="s">
        <v>403</v>
      </c>
      <c r="S114" t="s">
        <v>403</v>
      </c>
      <c r="T114">
        <f t="shared" si="58"/>
        <v>0</v>
      </c>
      <c r="U114">
        <f t="shared" si="59"/>
        <v>1</v>
      </c>
      <c r="V114" s="2"/>
      <c r="W114" s="3" t="s">
        <v>584</v>
      </c>
      <c r="AK114" t="str">
        <f t="shared" si="60"/>
        <v xml:space="preserve">Madhvi Datwani, , , , ,  </v>
      </c>
      <c r="AL114">
        <f t="shared" si="61"/>
        <v>30</v>
      </c>
      <c r="AM114">
        <f t="shared" si="62"/>
        <v>0</v>
      </c>
      <c r="BH114">
        <f t="shared" si="63"/>
        <v>60</v>
      </c>
      <c r="BI114">
        <f t="shared" si="64"/>
        <v>0</v>
      </c>
      <c r="BL114">
        <f t="shared" si="65"/>
        <v>0</v>
      </c>
      <c r="BM114">
        <f t="shared" si="66"/>
        <v>0</v>
      </c>
      <c r="BN114">
        <f t="shared" si="67"/>
        <v>0</v>
      </c>
      <c r="BO114">
        <f t="shared" si="68"/>
        <v>0</v>
      </c>
      <c r="BP114">
        <f t="shared" si="69"/>
        <v>0</v>
      </c>
      <c r="BQ114">
        <f t="shared" si="70"/>
        <v>0</v>
      </c>
      <c r="BR114">
        <f t="shared" si="71"/>
        <v>0</v>
      </c>
      <c r="BS114">
        <f t="shared" si="72"/>
        <v>0</v>
      </c>
      <c r="BT114">
        <f t="shared" si="73"/>
        <v>0</v>
      </c>
      <c r="BU114">
        <f t="shared" si="74"/>
        <v>0</v>
      </c>
      <c r="BV114">
        <f t="shared" si="75"/>
        <v>0</v>
      </c>
      <c r="BW114">
        <f t="shared" si="76"/>
        <v>0</v>
      </c>
      <c r="BX114">
        <f t="shared" si="77"/>
        <v>0</v>
      </c>
      <c r="BY114">
        <f t="shared" si="78"/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U114">
        <f t="shared" si="79"/>
        <v>0</v>
      </c>
      <c r="CV114">
        <f t="shared" si="80"/>
        <v>0</v>
      </c>
      <c r="CW114">
        <f t="shared" si="81"/>
        <v>0</v>
      </c>
      <c r="CX114">
        <f t="shared" si="82"/>
        <v>0</v>
      </c>
      <c r="CY114">
        <f t="shared" si="83"/>
        <v>0</v>
      </c>
      <c r="CZ114">
        <f t="shared" si="84"/>
        <v>0</v>
      </c>
      <c r="DA114">
        <f t="shared" si="85"/>
        <v>0</v>
      </c>
      <c r="DE114" t="str">
        <f t="shared" si="86"/>
        <v>No Deal</v>
      </c>
      <c r="DF114" t="str">
        <f t="shared" si="87"/>
        <v>No Deal</v>
      </c>
      <c r="DG114" t="str">
        <f t="shared" si="88"/>
        <v>No Deal</v>
      </c>
      <c r="DH114" t="str">
        <f t="shared" si="89"/>
        <v>No Deal</v>
      </c>
      <c r="DI114" t="str">
        <f t="shared" si="90"/>
        <v>No Deal</v>
      </c>
      <c r="DJ114" t="str">
        <f t="shared" si="91"/>
        <v>No Deal</v>
      </c>
      <c r="DK114" t="str">
        <f t="shared" si="92"/>
        <v>No Deal</v>
      </c>
      <c r="DP114" t="str">
        <f t="shared" si="93"/>
        <v>N</v>
      </c>
      <c r="DQ114" t="str">
        <f t="shared" si="94"/>
        <v>N</v>
      </c>
      <c r="DR114" t="str">
        <f t="shared" si="95"/>
        <v>N</v>
      </c>
      <c r="DS114" t="str">
        <f t="shared" si="96"/>
        <v>N</v>
      </c>
      <c r="DT114" t="str">
        <f t="shared" si="97"/>
        <v>N</v>
      </c>
      <c r="DU114" t="str">
        <f t="shared" si="98"/>
        <v>N</v>
      </c>
      <c r="DV114" t="str">
        <f t="shared" si="99"/>
        <v>N</v>
      </c>
      <c r="DW114" t="str">
        <f t="shared" si="100"/>
        <v>N</v>
      </c>
      <c r="DX114" t="str">
        <f t="shared" si="101"/>
        <v>N</v>
      </c>
      <c r="DY114" t="str">
        <f t="shared" si="102"/>
        <v>N</v>
      </c>
      <c r="DZ114" t="str">
        <f t="shared" si="103"/>
        <v>N</v>
      </c>
      <c r="EA114" t="str">
        <f t="shared" si="104"/>
        <v>N</v>
      </c>
      <c r="EB114" t="str">
        <f t="shared" si="105"/>
        <v>N</v>
      </c>
      <c r="EC114" t="str">
        <f t="shared" si="106"/>
        <v>N</v>
      </c>
      <c r="ED114" t="str">
        <f t="shared" si="107"/>
        <v>N</v>
      </c>
      <c r="EE114" t="str">
        <f t="shared" si="108"/>
        <v>N</v>
      </c>
      <c r="EF114" t="str">
        <f t="shared" si="109"/>
        <v>N</v>
      </c>
      <c r="EG114" t="str">
        <f t="shared" si="110"/>
        <v>N</v>
      </c>
      <c r="EH114" t="str">
        <f t="shared" si="111"/>
        <v>N</v>
      </c>
      <c r="EI114" t="str">
        <f t="shared" si="112"/>
        <v>N</v>
      </c>
      <c r="EJ114" t="str">
        <f t="shared" si="113"/>
        <v>N</v>
      </c>
    </row>
    <row r="115" spans="1:140" x14ac:dyDescent="0.3">
      <c r="A115">
        <v>114</v>
      </c>
      <c r="B115" s="2" t="s">
        <v>365</v>
      </c>
      <c r="C115" s="2" t="s">
        <v>366</v>
      </c>
      <c r="D115" s="2" t="s">
        <v>367</v>
      </c>
      <c r="E115">
        <v>10000000</v>
      </c>
      <c r="F115">
        <v>1</v>
      </c>
      <c r="G115" s="2" t="s">
        <v>70</v>
      </c>
      <c r="H115">
        <v>0</v>
      </c>
      <c r="I115">
        <v>0</v>
      </c>
      <c r="J115">
        <v>0</v>
      </c>
      <c r="K115">
        <v>0</v>
      </c>
      <c r="L115" t="s">
        <v>70</v>
      </c>
      <c r="M115" t="s">
        <v>403</v>
      </c>
      <c r="N115" t="s">
        <v>403</v>
      </c>
      <c r="O115" t="s">
        <v>403</v>
      </c>
      <c r="P115" t="s">
        <v>403</v>
      </c>
      <c r="Q115" t="s">
        <v>403</v>
      </c>
      <c r="R115" t="s">
        <v>403</v>
      </c>
      <c r="S115" t="s">
        <v>403</v>
      </c>
      <c r="T115">
        <f t="shared" si="58"/>
        <v>0</v>
      </c>
      <c r="U115">
        <f t="shared" si="59"/>
        <v>1</v>
      </c>
      <c r="V115" s="2"/>
      <c r="W115" t="s">
        <v>585</v>
      </c>
      <c r="AK115" t="str">
        <f t="shared" si="60"/>
        <v xml:space="preserve">Sanandan Sudhir, , , , ,  </v>
      </c>
      <c r="AL115">
        <f t="shared" si="61"/>
        <v>100</v>
      </c>
      <c r="AM115">
        <f t="shared" si="62"/>
        <v>0</v>
      </c>
      <c r="BH115">
        <f t="shared" si="63"/>
        <v>100</v>
      </c>
      <c r="BI115">
        <f t="shared" si="64"/>
        <v>0</v>
      </c>
      <c r="BL115">
        <f t="shared" si="65"/>
        <v>0</v>
      </c>
      <c r="BM115">
        <f t="shared" si="66"/>
        <v>0</v>
      </c>
      <c r="BN115">
        <f t="shared" si="67"/>
        <v>0</v>
      </c>
      <c r="BO115">
        <f t="shared" si="68"/>
        <v>0</v>
      </c>
      <c r="BP115">
        <f t="shared" si="69"/>
        <v>0</v>
      </c>
      <c r="BQ115">
        <f t="shared" si="70"/>
        <v>0</v>
      </c>
      <c r="BR115">
        <f t="shared" si="71"/>
        <v>0</v>
      </c>
      <c r="BS115">
        <f t="shared" si="72"/>
        <v>0</v>
      </c>
      <c r="BT115">
        <f t="shared" si="73"/>
        <v>0</v>
      </c>
      <c r="BU115">
        <f t="shared" si="74"/>
        <v>0</v>
      </c>
      <c r="BV115">
        <f t="shared" si="75"/>
        <v>0</v>
      </c>
      <c r="BW115">
        <f t="shared" si="76"/>
        <v>0</v>
      </c>
      <c r="BX115">
        <f t="shared" si="77"/>
        <v>0</v>
      </c>
      <c r="BY115">
        <f t="shared" si="78"/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U115">
        <f t="shared" si="79"/>
        <v>0</v>
      </c>
      <c r="CV115">
        <f t="shared" si="80"/>
        <v>0</v>
      </c>
      <c r="CW115">
        <f t="shared" si="81"/>
        <v>0</v>
      </c>
      <c r="CX115">
        <f t="shared" si="82"/>
        <v>0</v>
      </c>
      <c r="CY115">
        <f t="shared" si="83"/>
        <v>0</v>
      </c>
      <c r="CZ115">
        <f t="shared" si="84"/>
        <v>0</v>
      </c>
      <c r="DA115">
        <f t="shared" si="85"/>
        <v>0</v>
      </c>
      <c r="DE115" t="str">
        <f t="shared" si="86"/>
        <v>No Deal</v>
      </c>
      <c r="DF115" t="str">
        <f t="shared" si="87"/>
        <v>No Deal</v>
      </c>
      <c r="DG115" t="str">
        <f t="shared" si="88"/>
        <v>No Deal</v>
      </c>
      <c r="DH115" t="str">
        <f t="shared" si="89"/>
        <v>No Deal</v>
      </c>
      <c r="DI115" t="str">
        <f t="shared" si="90"/>
        <v>No Deal</v>
      </c>
      <c r="DJ115" t="str">
        <f t="shared" si="91"/>
        <v>No Deal</v>
      </c>
      <c r="DK115" t="str">
        <f t="shared" si="92"/>
        <v>No Deal</v>
      </c>
      <c r="DP115" t="str">
        <f t="shared" si="93"/>
        <v>N</v>
      </c>
      <c r="DQ115" t="str">
        <f t="shared" si="94"/>
        <v>N</v>
      </c>
      <c r="DR115" t="str">
        <f t="shared" si="95"/>
        <v>N</v>
      </c>
      <c r="DS115" t="str">
        <f t="shared" si="96"/>
        <v>N</v>
      </c>
      <c r="DT115" t="str">
        <f t="shared" si="97"/>
        <v>N</v>
      </c>
      <c r="DU115" t="str">
        <f t="shared" si="98"/>
        <v>N</v>
      </c>
      <c r="DV115" t="str">
        <f t="shared" si="99"/>
        <v>N</v>
      </c>
      <c r="DW115" t="str">
        <f t="shared" si="100"/>
        <v>N</v>
      </c>
      <c r="DX115" t="str">
        <f t="shared" si="101"/>
        <v>N</v>
      </c>
      <c r="DY115" t="str">
        <f t="shared" si="102"/>
        <v>N</v>
      </c>
      <c r="DZ115" t="str">
        <f t="shared" si="103"/>
        <v>N</v>
      </c>
      <c r="EA115" t="str">
        <f t="shared" si="104"/>
        <v>N</v>
      </c>
      <c r="EB115" t="str">
        <f t="shared" si="105"/>
        <v>N</v>
      </c>
      <c r="EC115" t="str">
        <f t="shared" si="106"/>
        <v>N</v>
      </c>
      <c r="ED115" t="str">
        <f t="shared" si="107"/>
        <v>N</v>
      </c>
      <c r="EE115" t="str">
        <f t="shared" si="108"/>
        <v>N</v>
      </c>
      <c r="EF115" t="str">
        <f t="shared" si="109"/>
        <v>N</v>
      </c>
      <c r="EG115" t="str">
        <f t="shared" si="110"/>
        <v>N</v>
      </c>
      <c r="EH115" t="str">
        <f t="shared" si="111"/>
        <v>N</v>
      </c>
      <c r="EI115" t="str">
        <f t="shared" si="112"/>
        <v>N</v>
      </c>
      <c r="EJ115" t="str">
        <f t="shared" si="113"/>
        <v>N</v>
      </c>
    </row>
    <row r="116" spans="1:140" ht="15" x14ac:dyDescent="0.35">
      <c r="A116">
        <v>115</v>
      </c>
      <c r="B116" s="2" t="s">
        <v>368</v>
      </c>
      <c r="C116" s="2" t="s">
        <v>369</v>
      </c>
      <c r="D116" s="2" t="s">
        <v>370</v>
      </c>
      <c r="E116">
        <v>4000000</v>
      </c>
      <c r="F116">
        <v>8</v>
      </c>
      <c r="G116" s="2" t="s">
        <v>371</v>
      </c>
      <c r="H116">
        <v>4000000</v>
      </c>
      <c r="I116">
        <v>30</v>
      </c>
      <c r="J116">
        <v>0</v>
      </c>
      <c r="K116">
        <v>0</v>
      </c>
      <c r="L116" t="s">
        <v>395</v>
      </c>
      <c r="M116" t="s">
        <v>404</v>
      </c>
      <c r="N116" t="s">
        <v>404</v>
      </c>
      <c r="O116" t="s">
        <v>403</v>
      </c>
      <c r="P116" t="s">
        <v>404</v>
      </c>
      <c r="Q116" t="s">
        <v>403</v>
      </c>
      <c r="R116" t="s">
        <v>404</v>
      </c>
      <c r="S116" t="s">
        <v>403</v>
      </c>
      <c r="T116">
        <f t="shared" si="58"/>
        <v>4</v>
      </c>
      <c r="U116">
        <f t="shared" si="59"/>
        <v>1</v>
      </c>
      <c r="V116" s="2"/>
      <c r="W116" s="3" t="s">
        <v>586</v>
      </c>
      <c r="AK116" t="str">
        <f t="shared" si="60"/>
        <v xml:space="preserve">Anubhav Jain, , , , ,  </v>
      </c>
      <c r="AL116">
        <f t="shared" si="61"/>
        <v>5</v>
      </c>
      <c r="AM116">
        <f t="shared" si="62"/>
        <v>1.3333333333333335</v>
      </c>
      <c r="BH116">
        <f t="shared" si="63"/>
        <v>40</v>
      </c>
      <c r="BI116">
        <f t="shared" si="64"/>
        <v>40</v>
      </c>
      <c r="BL116">
        <f t="shared" si="65"/>
        <v>1000000</v>
      </c>
      <c r="BM116">
        <f t="shared" si="66"/>
        <v>0</v>
      </c>
      <c r="BN116">
        <f t="shared" si="67"/>
        <v>1000000</v>
      </c>
      <c r="BO116">
        <f t="shared" si="68"/>
        <v>0</v>
      </c>
      <c r="BP116">
        <f t="shared" si="69"/>
        <v>1000000</v>
      </c>
      <c r="BQ116">
        <f t="shared" si="70"/>
        <v>0</v>
      </c>
      <c r="BR116">
        <f t="shared" si="71"/>
        <v>0</v>
      </c>
      <c r="BS116">
        <f t="shared" si="72"/>
        <v>0</v>
      </c>
      <c r="BT116">
        <f t="shared" si="73"/>
        <v>0</v>
      </c>
      <c r="BU116">
        <f t="shared" si="74"/>
        <v>0</v>
      </c>
      <c r="BV116">
        <f t="shared" si="75"/>
        <v>0</v>
      </c>
      <c r="BW116">
        <f t="shared" si="76"/>
        <v>0</v>
      </c>
      <c r="BX116">
        <f t="shared" si="77"/>
        <v>1000000</v>
      </c>
      <c r="BY116">
        <f t="shared" si="78"/>
        <v>0</v>
      </c>
      <c r="CC116">
        <v>1000000</v>
      </c>
      <c r="CD116">
        <v>0</v>
      </c>
      <c r="CE116">
        <v>1000000</v>
      </c>
      <c r="CF116">
        <v>0</v>
      </c>
      <c r="CG116">
        <v>1000000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1000000</v>
      </c>
      <c r="CP116">
        <v>0</v>
      </c>
      <c r="CU116">
        <f t="shared" si="79"/>
        <v>7.5</v>
      </c>
      <c r="CV116">
        <f t="shared" si="80"/>
        <v>7.5</v>
      </c>
      <c r="CW116">
        <f t="shared" si="81"/>
        <v>7.5</v>
      </c>
      <c r="CX116">
        <f t="shared" si="82"/>
        <v>0</v>
      </c>
      <c r="CY116">
        <f t="shared" si="83"/>
        <v>0</v>
      </c>
      <c r="CZ116">
        <f t="shared" si="84"/>
        <v>0</v>
      </c>
      <c r="DA116">
        <f t="shared" si="85"/>
        <v>7.5</v>
      </c>
      <c r="DE116">
        <f t="shared" si="86"/>
        <v>3</v>
      </c>
      <c r="DF116">
        <f t="shared" si="87"/>
        <v>3</v>
      </c>
      <c r="DG116">
        <f t="shared" si="88"/>
        <v>3</v>
      </c>
      <c r="DH116" t="str">
        <f t="shared" si="89"/>
        <v>No Deal</v>
      </c>
      <c r="DI116" t="str">
        <f t="shared" si="90"/>
        <v>No Deal</v>
      </c>
      <c r="DJ116" t="str">
        <f t="shared" si="91"/>
        <v>No Deal</v>
      </c>
      <c r="DK116">
        <f t="shared" si="92"/>
        <v>3</v>
      </c>
      <c r="DP116" t="str">
        <f t="shared" si="93"/>
        <v>Y</v>
      </c>
      <c r="DQ116" t="str">
        <f t="shared" si="94"/>
        <v>Y</v>
      </c>
      <c r="DR116" t="str">
        <f t="shared" si="95"/>
        <v>N</v>
      </c>
      <c r="DS116" t="str">
        <f t="shared" si="96"/>
        <v>N</v>
      </c>
      <c r="DT116" t="str">
        <f t="shared" si="97"/>
        <v>N</v>
      </c>
      <c r="DU116" t="str">
        <f t="shared" si="98"/>
        <v>Y</v>
      </c>
      <c r="DV116" t="str">
        <f t="shared" si="99"/>
        <v>Y</v>
      </c>
      <c r="DW116" t="str">
        <f t="shared" si="100"/>
        <v>N</v>
      </c>
      <c r="DX116" t="str">
        <f t="shared" si="101"/>
        <v>N</v>
      </c>
      <c r="DY116" t="str">
        <f t="shared" si="102"/>
        <v>N</v>
      </c>
      <c r="DZ116" t="str">
        <f t="shared" si="103"/>
        <v>Y</v>
      </c>
      <c r="EA116" t="str">
        <f t="shared" si="104"/>
        <v>N</v>
      </c>
      <c r="EB116" t="str">
        <f t="shared" si="105"/>
        <v>N</v>
      </c>
      <c r="EC116" t="str">
        <f t="shared" si="106"/>
        <v>N</v>
      </c>
      <c r="ED116" t="str">
        <f t="shared" si="107"/>
        <v>Y</v>
      </c>
      <c r="EE116" t="str">
        <f t="shared" si="108"/>
        <v>N</v>
      </c>
      <c r="EF116" t="str">
        <f t="shared" si="109"/>
        <v>N</v>
      </c>
      <c r="EG116" t="str">
        <f t="shared" si="110"/>
        <v>N</v>
      </c>
      <c r="EH116" t="str">
        <f t="shared" si="111"/>
        <v>N</v>
      </c>
      <c r="EI116" t="str">
        <f t="shared" si="112"/>
        <v>N</v>
      </c>
      <c r="EJ116" t="str">
        <f t="shared" si="113"/>
        <v>N</v>
      </c>
    </row>
    <row r="117" spans="1:140" x14ac:dyDescent="0.3">
      <c r="A117">
        <v>116</v>
      </c>
      <c r="B117" s="2" t="s">
        <v>51</v>
      </c>
      <c r="C117" s="2" t="s">
        <v>372</v>
      </c>
      <c r="D117" s="2" t="s">
        <v>373</v>
      </c>
      <c r="E117">
        <v>5000000</v>
      </c>
      <c r="F117">
        <v>4</v>
      </c>
      <c r="G117" s="2" t="s">
        <v>70</v>
      </c>
      <c r="H117">
        <v>0</v>
      </c>
      <c r="I117">
        <v>0</v>
      </c>
      <c r="J117">
        <v>0</v>
      </c>
      <c r="K117">
        <v>0</v>
      </c>
      <c r="L117" t="s">
        <v>70</v>
      </c>
      <c r="M117" t="s">
        <v>403</v>
      </c>
      <c r="N117" t="s">
        <v>403</v>
      </c>
      <c r="O117" t="s">
        <v>403</v>
      </c>
      <c r="P117" t="s">
        <v>403</v>
      </c>
      <c r="Q117" t="s">
        <v>403</v>
      </c>
      <c r="R117" t="s">
        <v>403</v>
      </c>
      <c r="S117" t="s">
        <v>403</v>
      </c>
      <c r="T117">
        <f t="shared" si="58"/>
        <v>0</v>
      </c>
      <c r="U117">
        <f t="shared" si="59"/>
        <v>3</v>
      </c>
      <c r="V117" s="2"/>
      <c r="W117" t="s">
        <v>587</v>
      </c>
      <c r="X117" t="s">
        <v>588</v>
      </c>
      <c r="Y117" t="s">
        <v>589</v>
      </c>
      <c r="AK117" t="str">
        <f t="shared" si="60"/>
        <v xml:space="preserve">Supreet Kaur Shah, Manish Kelshikar, Rupali Kelshikar, , ,  </v>
      </c>
      <c r="AL117">
        <f t="shared" si="61"/>
        <v>12.5</v>
      </c>
      <c r="AM117">
        <f t="shared" si="62"/>
        <v>0</v>
      </c>
      <c r="BH117">
        <f t="shared" si="63"/>
        <v>50</v>
      </c>
      <c r="BI117">
        <f t="shared" si="64"/>
        <v>0</v>
      </c>
      <c r="BL117">
        <f t="shared" si="65"/>
        <v>0</v>
      </c>
      <c r="BM117">
        <f t="shared" si="66"/>
        <v>0</v>
      </c>
      <c r="BN117">
        <f t="shared" si="67"/>
        <v>0</v>
      </c>
      <c r="BO117">
        <f t="shared" si="68"/>
        <v>0</v>
      </c>
      <c r="BP117">
        <f t="shared" si="69"/>
        <v>0</v>
      </c>
      <c r="BQ117">
        <f t="shared" si="70"/>
        <v>0</v>
      </c>
      <c r="BR117">
        <f t="shared" si="71"/>
        <v>0</v>
      </c>
      <c r="BS117">
        <f t="shared" si="72"/>
        <v>0</v>
      </c>
      <c r="BT117">
        <f t="shared" si="73"/>
        <v>0</v>
      </c>
      <c r="BU117">
        <f t="shared" si="74"/>
        <v>0</v>
      </c>
      <c r="BV117">
        <f t="shared" si="75"/>
        <v>0</v>
      </c>
      <c r="BW117">
        <f t="shared" si="76"/>
        <v>0</v>
      </c>
      <c r="BX117">
        <f t="shared" si="77"/>
        <v>0</v>
      </c>
      <c r="BY117">
        <f t="shared" si="78"/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U117">
        <f t="shared" si="79"/>
        <v>0</v>
      </c>
      <c r="CV117">
        <f t="shared" si="80"/>
        <v>0</v>
      </c>
      <c r="CW117">
        <f t="shared" si="81"/>
        <v>0</v>
      </c>
      <c r="CX117">
        <f t="shared" si="82"/>
        <v>0</v>
      </c>
      <c r="CY117">
        <f t="shared" si="83"/>
        <v>0</v>
      </c>
      <c r="CZ117">
        <f t="shared" si="84"/>
        <v>0</v>
      </c>
      <c r="DA117">
        <f t="shared" si="85"/>
        <v>0</v>
      </c>
      <c r="DE117" t="str">
        <f t="shared" si="86"/>
        <v>No Deal</v>
      </c>
      <c r="DF117" t="str">
        <f t="shared" si="87"/>
        <v>No Deal</v>
      </c>
      <c r="DG117" t="str">
        <f t="shared" si="88"/>
        <v>No Deal</v>
      </c>
      <c r="DH117" t="str">
        <f t="shared" si="89"/>
        <v>No Deal</v>
      </c>
      <c r="DI117" t="str">
        <f t="shared" si="90"/>
        <v>No Deal</v>
      </c>
      <c r="DJ117" t="str">
        <f t="shared" si="91"/>
        <v>No Deal</v>
      </c>
      <c r="DK117" t="str">
        <f t="shared" si="92"/>
        <v>No Deal</v>
      </c>
      <c r="DP117" t="str">
        <f t="shared" si="93"/>
        <v>N</v>
      </c>
      <c r="DQ117" t="str">
        <f t="shared" si="94"/>
        <v>N</v>
      </c>
      <c r="DR117" t="str">
        <f t="shared" si="95"/>
        <v>N</v>
      </c>
      <c r="DS117" t="str">
        <f t="shared" si="96"/>
        <v>N</v>
      </c>
      <c r="DT117" t="str">
        <f t="shared" si="97"/>
        <v>N</v>
      </c>
      <c r="DU117" t="str">
        <f t="shared" si="98"/>
        <v>N</v>
      </c>
      <c r="DV117" t="str">
        <f t="shared" si="99"/>
        <v>N</v>
      </c>
      <c r="DW117" t="str">
        <f t="shared" si="100"/>
        <v>N</v>
      </c>
      <c r="DX117" t="str">
        <f t="shared" si="101"/>
        <v>N</v>
      </c>
      <c r="DY117" t="str">
        <f t="shared" si="102"/>
        <v>N</v>
      </c>
      <c r="DZ117" t="str">
        <f t="shared" si="103"/>
        <v>N</v>
      </c>
      <c r="EA117" t="str">
        <f t="shared" si="104"/>
        <v>N</v>
      </c>
      <c r="EB117" t="str">
        <f t="shared" si="105"/>
        <v>N</v>
      </c>
      <c r="EC117" t="str">
        <f t="shared" si="106"/>
        <v>N</v>
      </c>
      <c r="ED117" t="str">
        <f t="shared" si="107"/>
        <v>N</v>
      </c>
      <c r="EE117" t="str">
        <f t="shared" si="108"/>
        <v>N</v>
      </c>
      <c r="EF117" t="str">
        <f t="shared" si="109"/>
        <v>N</v>
      </c>
      <c r="EG117" t="str">
        <f t="shared" si="110"/>
        <v>N</v>
      </c>
      <c r="EH117" t="str">
        <f t="shared" si="111"/>
        <v>N</v>
      </c>
      <c r="EI117" t="str">
        <f t="shared" si="112"/>
        <v>N</v>
      </c>
      <c r="EJ117" t="str">
        <f t="shared" si="113"/>
        <v>N</v>
      </c>
    </row>
    <row r="118" spans="1:140" ht="15" x14ac:dyDescent="0.35">
      <c r="A118">
        <v>117</v>
      </c>
      <c r="B118" s="2" t="s">
        <v>374</v>
      </c>
      <c r="C118" s="2" t="s">
        <v>375</v>
      </c>
      <c r="D118" s="2" t="s">
        <v>376</v>
      </c>
      <c r="E118">
        <v>10000000</v>
      </c>
      <c r="F118">
        <v>2.5</v>
      </c>
      <c r="G118" s="2" t="s">
        <v>70</v>
      </c>
      <c r="H118">
        <v>0</v>
      </c>
      <c r="I118">
        <v>0</v>
      </c>
      <c r="J118">
        <v>0</v>
      </c>
      <c r="K118">
        <v>0</v>
      </c>
      <c r="L118" t="s">
        <v>70</v>
      </c>
      <c r="M118" t="s">
        <v>403</v>
      </c>
      <c r="N118" t="s">
        <v>403</v>
      </c>
      <c r="O118" t="s">
        <v>403</v>
      </c>
      <c r="P118" t="s">
        <v>403</v>
      </c>
      <c r="Q118" t="s">
        <v>403</v>
      </c>
      <c r="R118" t="s">
        <v>403</v>
      </c>
      <c r="S118" t="s">
        <v>403</v>
      </c>
      <c r="T118">
        <f t="shared" si="58"/>
        <v>0</v>
      </c>
      <c r="U118">
        <f t="shared" si="59"/>
        <v>3</v>
      </c>
      <c r="V118" s="2"/>
      <c r="W118" s="3" t="s">
        <v>590</v>
      </c>
      <c r="X118" t="s">
        <v>591</v>
      </c>
      <c r="Y118" t="s">
        <v>592</v>
      </c>
      <c r="AK118" t="str">
        <f t="shared" si="60"/>
        <v xml:space="preserve">Pankaj Bhai, Aashna Mutneja, Suresh Mutneja, , ,  </v>
      </c>
      <c r="AL118">
        <f t="shared" si="61"/>
        <v>40</v>
      </c>
      <c r="AM118">
        <f t="shared" si="62"/>
        <v>0</v>
      </c>
      <c r="BH118">
        <f t="shared" si="63"/>
        <v>100</v>
      </c>
      <c r="BI118">
        <f t="shared" si="64"/>
        <v>0</v>
      </c>
      <c r="BL118">
        <f t="shared" si="65"/>
        <v>0</v>
      </c>
      <c r="BM118">
        <f t="shared" si="66"/>
        <v>0</v>
      </c>
      <c r="BN118">
        <f t="shared" si="67"/>
        <v>0</v>
      </c>
      <c r="BO118">
        <f t="shared" si="68"/>
        <v>0</v>
      </c>
      <c r="BP118">
        <f t="shared" si="69"/>
        <v>0</v>
      </c>
      <c r="BQ118">
        <f t="shared" si="70"/>
        <v>0</v>
      </c>
      <c r="BR118">
        <f t="shared" si="71"/>
        <v>0</v>
      </c>
      <c r="BS118">
        <f t="shared" si="72"/>
        <v>0</v>
      </c>
      <c r="BT118">
        <f t="shared" si="73"/>
        <v>0</v>
      </c>
      <c r="BU118">
        <f t="shared" si="74"/>
        <v>0</v>
      </c>
      <c r="BV118">
        <f t="shared" si="75"/>
        <v>0</v>
      </c>
      <c r="BW118">
        <f t="shared" si="76"/>
        <v>0</v>
      </c>
      <c r="BX118">
        <f t="shared" si="77"/>
        <v>0</v>
      </c>
      <c r="BY118">
        <f t="shared" si="78"/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U118">
        <f t="shared" si="79"/>
        <v>0</v>
      </c>
      <c r="CV118">
        <f t="shared" si="80"/>
        <v>0</v>
      </c>
      <c r="CW118">
        <f t="shared" si="81"/>
        <v>0</v>
      </c>
      <c r="CX118">
        <f t="shared" si="82"/>
        <v>0</v>
      </c>
      <c r="CY118">
        <f t="shared" si="83"/>
        <v>0</v>
      </c>
      <c r="CZ118">
        <f t="shared" si="84"/>
        <v>0</v>
      </c>
      <c r="DA118">
        <f t="shared" si="85"/>
        <v>0</v>
      </c>
      <c r="DE118" t="str">
        <f t="shared" si="86"/>
        <v>No Deal</v>
      </c>
      <c r="DF118" t="str">
        <f t="shared" si="87"/>
        <v>No Deal</v>
      </c>
      <c r="DG118" t="str">
        <f t="shared" si="88"/>
        <v>No Deal</v>
      </c>
      <c r="DH118" t="str">
        <f t="shared" si="89"/>
        <v>No Deal</v>
      </c>
      <c r="DI118" t="str">
        <f t="shared" si="90"/>
        <v>No Deal</v>
      </c>
      <c r="DJ118" t="str">
        <f t="shared" si="91"/>
        <v>No Deal</v>
      </c>
      <c r="DK118" t="str">
        <f t="shared" si="92"/>
        <v>No Deal</v>
      </c>
      <c r="DP118" t="str">
        <f t="shared" si="93"/>
        <v>N</v>
      </c>
      <c r="DQ118" t="str">
        <f t="shared" si="94"/>
        <v>N</v>
      </c>
      <c r="DR118" t="str">
        <f t="shared" si="95"/>
        <v>N</v>
      </c>
      <c r="DS118" t="str">
        <f t="shared" si="96"/>
        <v>N</v>
      </c>
      <c r="DT118" t="str">
        <f t="shared" si="97"/>
        <v>N</v>
      </c>
      <c r="DU118" t="str">
        <f t="shared" si="98"/>
        <v>N</v>
      </c>
      <c r="DV118" t="str">
        <f t="shared" si="99"/>
        <v>N</v>
      </c>
      <c r="DW118" t="str">
        <f t="shared" si="100"/>
        <v>N</v>
      </c>
      <c r="DX118" t="str">
        <f t="shared" si="101"/>
        <v>N</v>
      </c>
      <c r="DY118" t="str">
        <f t="shared" si="102"/>
        <v>N</v>
      </c>
      <c r="DZ118" t="str">
        <f t="shared" si="103"/>
        <v>N</v>
      </c>
      <c r="EA118" t="str">
        <f t="shared" si="104"/>
        <v>N</v>
      </c>
      <c r="EB118" t="str">
        <f t="shared" si="105"/>
        <v>N</v>
      </c>
      <c r="EC118" t="str">
        <f t="shared" si="106"/>
        <v>N</v>
      </c>
      <c r="ED118" t="str">
        <f t="shared" si="107"/>
        <v>N</v>
      </c>
      <c r="EE118" t="str">
        <f t="shared" si="108"/>
        <v>N</v>
      </c>
      <c r="EF118" t="str">
        <f t="shared" si="109"/>
        <v>N</v>
      </c>
      <c r="EG118" t="str">
        <f t="shared" si="110"/>
        <v>N</v>
      </c>
      <c r="EH118" t="str">
        <f t="shared" si="111"/>
        <v>N</v>
      </c>
      <c r="EI118" t="str">
        <f t="shared" si="112"/>
        <v>N</v>
      </c>
      <c r="EJ118" t="str">
        <f t="shared" si="113"/>
        <v>N</v>
      </c>
    </row>
    <row r="120" spans="1:140" x14ac:dyDescent="0.3">
      <c r="CT120" s="1" t="s">
        <v>801</v>
      </c>
      <c r="CU120">
        <f>SUM(CU2:CU118)</f>
        <v>160.26333333333332</v>
      </c>
      <c r="CV120">
        <f t="shared" ref="CV120:DA120" si="114">SUM(CV2:CV118)</f>
        <v>178.86500000000001</v>
      </c>
      <c r="CW120">
        <f t="shared" si="114"/>
        <v>93.249999999999986</v>
      </c>
      <c r="CX120">
        <f t="shared" si="114"/>
        <v>46.7</v>
      </c>
      <c r="CY120">
        <f t="shared" si="114"/>
        <v>134.78333333333333</v>
      </c>
      <c r="CZ120">
        <f t="shared" si="114"/>
        <v>315.86499999999995</v>
      </c>
      <c r="DA120">
        <f t="shared" si="114"/>
        <v>144.03333333333333</v>
      </c>
    </row>
    <row r="121" spans="1:140" x14ac:dyDescent="0.3">
      <c r="DD121" s="1" t="s">
        <v>768</v>
      </c>
      <c r="DE121">
        <f>COUNTIF(DE2:DE118,0)</f>
        <v>5</v>
      </c>
      <c r="DF121">
        <f t="shared" ref="DF121:DK121" si="115">COUNTIF(DF2:DF118,0)</f>
        <v>2</v>
      </c>
      <c r="DG121">
        <f t="shared" si="115"/>
        <v>3</v>
      </c>
      <c r="DH121">
        <f t="shared" si="115"/>
        <v>0</v>
      </c>
      <c r="DI121">
        <f t="shared" si="115"/>
        <v>4</v>
      </c>
      <c r="DJ121">
        <f t="shared" si="115"/>
        <v>7</v>
      </c>
      <c r="DK121">
        <f t="shared" si="115"/>
        <v>1</v>
      </c>
      <c r="DO121" s="1" t="s">
        <v>801</v>
      </c>
      <c r="DP121" s="5">
        <f>COUNTIF(DP2:DP118,"Y")</f>
        <v>10</v>
      </c>
      <c r="DQ121" s="5">
        <f t="shared" ref="DQ121:EJ121" si="116">COUNTIF(DQ2:DQ118,"Y")</f>
        <v>11</v>
      </c>
      <c r="DR121" s="5">
        <f t="shared" si="116"/>
        <v>0</v>
      </c>
      <c r="DS121" s="5">
        <f t="shared" si="116"/>
        <v>11</v>
      </c>
      <c r="DT121" s="5">
        <f t="shared" si="116"/>
        <v>9</v>
      </c>
      <c r="DU121" s="5">
        <f t="shared" si="116"/>
        <v>4</v>
      </c>
      <c r="DV121" s="5">
        <f t="shared" si="116"/>
        <v>8</v>
      </c>
      <c r="DW121" s="5">
        <f t="shared" si="116"/>
        <v>3</v>
      </c>
      <c r="DX121" s="5">
        <f t="shared" si="116"/>
        <v>7</v>
      </c>
      <c r="DY121" s="5">
        <f t="shared" si="116"/>
        <v>12</v>
      </c>
      <c r="DZ121" s="5">
        <f t="shared" si="116"/>
        <v>6</v>
      </c>
      <c r="EA121" s="5">
        <f t="shared" si="116"/>
        <v>1</v>
      </c>
      <c r="EB121" s="5">
        <f t="shared" si="116"/>
        <v>6</v>
      </c>
      <c r="EC121" s="5">
        <f t="shared" si="116"/>
        <v>9</v>
      </c>
      <c r="ED121" s="5">
        <f t="shared" si="116"/>
        <v>6</v>
      </c>
      <c r="EE121" s="5">
        <f t="shared" si="116"/>
        <v>4</v>
      </c>
      <c r="EF121" s="5">
        <f t="shared" si="116"/>
        <v>4</v>
      </c>
      <c r="EG121" s="5">
        <f t="shared" si="116"/>
        <v>5</v>
      </c>
      <c r="EH121" s="5">
        <f t="shared" si="116"/>
        <v>8</v>
      </c>
      <c r="EI121" s="5">
        <f t="shared" si="116"/>
        <v>5</v>
      </c>
      <c r="EJ121" s="5">
        <f t="shared" si="116"/>
        <v>3</v>
      </c>
    </row>
    <row r="122" spans="1:140" x14ac:dyDescent="0.3">
      <c r="BK122" s="1" t="s">
        <v>801</v>
      </c>
      <c r="BL122">
        <f>SUM(BL2:BL118)</f>
        <v>88750001.666666672</v>
      </c>
      <c r="BM122">
        <f t="shared" ref="BM122:BY122" si="117">SUM(BM2:BM118)</f>
        <v>5000000</v>
      </c>
      <c r="BN122">
        <f t="shared" si="117"/>
        <v>53383360.25</v>
      </c>
      <c r="BO122">
        <f t="shared" si="117"/>
        <v>1500000</v>
      </c>
      <c r="BP122">
        <f t="shared" si="117"/>
        <v>53933333.333333336</v>
      </c>
      <c r="BQ122">
        <f>SUM(BQ2:BQ118)</f>
        <v>11400000</v>
      </c>
      <c r="BR122">
        <f t="shared" si="117"/>
        <v>13000025.25</v>
      </c>
      <c r="BS122">
        <f t="shared" si="117"/>
        <v>0</v>
      </c>
      <c r="BT122">
        <f>SUM(BT2:BT118)</f>
        <v>64833360.25</v>
      </c>
      <c r="BU122">
        <f t="shared" si="117"/>
        <v>0</v>
      </c>
      <c r="BV122">
        <f>SUM(BV2:BV118)</f>
        <v>76466691.916666672</v>
      </c>
      <c r="BW122">
        <f t="shared" si="117"/>
        <v>9200000</v>
      </c>
      <c r="BX122">
        <f t="shared" si="117"/>
        <v>32833333.333333336</v>
      </c>
      <c r="BY122">
        <f t="shared" si="117"/>
        <v>3000000</v>
      </c>
      <c r="DD122" s="1" t="s">
        <v>826</v>
      </c>
      <c r="DE122">
        <f>COUNTIF(DE2:DE118,1)</f>
        <v>10</v>
      </c>
      <c r="DF122">
        <f t="shared" ref="DF122:DK122" si="118">COUNTIF(DF2:DF118,1)</f>
        <v>9</v>
      </c>
      <c r="DG122">
        <f t="shared" si="118"/>
        <v>5</v>
      </c>
      <c r="DH122">
        <f t="shared" si="118"/>
        <v>1</v>
      </c>
      <c r="DI122">
        <f t="shared" si="118"/>
        <v>6</v>
      </c>
      <c r="DJ122">
        <f t="shared" si="118"/>
        <v>4</v>
      </c>
      <c r="DK122">
        <f t="shared" si="118"/>
        <v>5</v>
      </c>
    </row>
    <row r="123" spans="1:140" x14ac:dyDescent="0.3">
      <c r="BK123" s="1" t="s">
        <v>802</v>
      </c>
      <c r="BL123">
        <f>COUNTIF(BL2:BL118,"&lt;&gt;0")</f>
        <v>28</v>
      </c>
      <c r="BM123">
        <f t="shared" ref="BM123:BY123" si="119">COUNTIF(BM2:BM118,"&lt;&gt;0")</f>
        <v>1</v>
      </c>
      <c r="BN123">
        <f t="shared" si="119"/>
        <v>24</v>
      </c>
      <c r="BO123">
        <f t="shared" si="119"/>
        <v>1</v>
      </c>
      <c r="BP123">
        <f t="shared" si="119"/>
        <v>21</v>
      </c>
      <c r="BQ123">
        <f t="shared" si="119"/>
        <v>2</v>
      </c>
      <c r="BR123">
        <f t="shared" si="119"/>
        <v>7</v>
      </c>
      <c r="BS123">
        <f t="shared" si="119"/>
        <v>0</v>
      </c>
      <c r="BT123">
        <f t="shared" si="119"/>
        <v>22</v>
      </c>
      <c r="BU123">
        <f t="shared" si="119"/>
        <v>0</v>
      </c>
      <c r="BV123">
        <f t="shared" si="119"/>
        <v>27</v>
      </c>
      <c r="BW123">
        <f t="shared" si="119"/>
        <v>4</v>
      </c>
      <c r="BX123">
        <f t="shared" si="119"/>
        <v>15</v>
      </c>
      <c r="BY123">
        <f t="shared" si="119"/>
        <v>1</v>
      </c>
      <c r="DD123" s="1" t="s">
        <v>827</v>
      </c>
      <c r="DE123">
        <f>COUNTIF(DE2:DE118,2)</f>
        <v>7</v>
      </c>
      <c r="DF123">
        <f t="shared" ref="DF123:DK123" si="120">COUNTIF(DF2:DF118,2)</f>
        <v>6</v>
      </c>
      <c r="DG123">
        <f t="shared" si="120"/>
        <v>6</v>
      </c>
      <c r="DH123">
        <f t="shared" si="120"/>
        <v>3</v>
      </c>
      <c r="DI123">
        <f t="shared" si="120"/>
        <v>5</v>
      </c>
      <c r="DJ123">
        <f t="shared" si="120"/>
        <v>10</v>
      </c>
      <c r="DK123">
        <f t="shared" si="120"/>
        <v>5</v>
      </c>
      <c r="DO123" s="1" t="s">
        <v>399</v>
      </c>
      <c r="DP123" t="s">
        <v>852</v>
      </c>
      <c r="DQ123" t="s">
        <v>853</v>
      </c>
    </row>
    <row r="124" spans="1:140" x14ac:dyDescent="0.3">
      <c r="BK124" s="1" t="s">
        <v>803</v>
      </c>
      <c r="BL124">
        <f>SUM(BL122:BM122)</f>
        <v>93750001.666666672</v>
      </c>
      <c r="BN124">
        <f>SUM(BN122:BO122)</f>
        <v>54883360.25</v>
      </c>
      <c r="BP124">
        <f>SUM(BP122:BQ122)</f>
        <v>65333333.333333336</v>
      </c>
      <c r="BR124">
        <f>SUM(BR122:BS122)</f>
        <v>13000025.25</v>
      </c>
      <c r="BT124">
        <f>SUM(BT122:BU122)</f>
        <v>64833360.25</v>
      </c>
      <c r="BV124">
        <f>SUM(BV122:BW122)</f>
        <v>85666691.916666672</v>
      </c>
      <c r="BX124">
        <f>SUM(BX122:BY122)</f>
        <v>35833333.333333336</v>
      </c>
      <c r="DD124" s="1" t="s">
        <v>828</v>
      </c>
      <c r="DE124">
        <f>COUNTIF(DE2:DE118,3)</f>
        <v>3</v>
      </c>
      <c r="DF124">
        <f t="shared" ref="DF124:DK124" si="121">COUNTIF(DF2:DF118,3)</f>
        <v>3</v>
      </c>
      <c r="DG124">
        <f t="shared" si="121"/>
        <v>4</v>
      </c>
      <c r="DH124">
        <f t="shared" si="121"/>
        <v>2</v>
      </c>
      <c r="DI124">
        <f t="shared" si="121"/>
        <v>3</v>
      </c>
      <c r="DJ124">
        <f t="shared" si="121"/>
        <v>3</v>
      </c>
      <c r="DK124">
        <f t="shared" si="121"/>
        <v>2</v>
      </c>
      <c r="DO124" s="1" t="s">
        <v>396</v>
      </c>
      <c r="DP124" t="s">
        <v>854</v>
      </c>
      <c r="DQ124" t="s">
        <v>855</v>
      </c>
    </row>
    <row r="125" spans="1:140" x14ac:dyDescent="0.3">
      <c r="BK125" s="1"/>
      <c r="DD125" s="1" t="s">
        <v>829</v>
      </c>
      <c r="DE125">
        <f>COUNTIF(DE2:DE118,4)</f>
        <v>3</v>
      </c>
      <c r="DF125">
        <f t="shared" ref="DF125:DK125" si="122">COUNTIF(DF2:DF118,4)</f>
        <v>4</v>
      </c>
      <c r="DG125">
        <f t="shared" si="122"/>
        <v>3</v>
      </c>
      <c r="DH125">
        <f t="shared" si="122"/>
        <v>1</v>
      </c>
      <c r="DI125">
        <f t="shared" si="122"/>
        <v>4</v>
      </c>
      <c r="DJ125">
        <f t="shared" si="122"/>
        <v>3</v>
      </c>
      <c r="DK125">
        <f t="shared" si="122"/>
        <v>2</v>
      </c>
      <c r="DO125" s="1" t="s">
        <v>397</v>
      </c>
      <c r="DP125" t="s">
        <v>856</v>
      </c>
      <c r="DQ125" t="s">
        <v>857</v>
      </c>
    </row>
    <row r="126" spans="1:140" x14ac:dyDescent="0.3">
      <c r="BK126" s="1" t="s">
        <v>804</v>
      </c>
      <c r="BL126">
        <f>(BL122/BL124)*100</f>
        <v>94.66666676148148</v>
      </c>
      <c r="BN126">
        <f>(BN122/BN124)*100</f>
        <v>97.266931191590075</v>
      </c>
      <c r="BP126">
        <f>(BP122/BP124)*100</f>
        <v>82.551020408163268</v>
      </c>
      <c r="BR126">
        <f>(BR122/BR124)*100</f>
        <v>100</v>
      </c>
      <c r="BT126">
        <f>(BT122/BT124)*100</f>
        <v>100</v>
      </c>
      <c r="BV126">
        <f>(BV122/BV124)*100</f>
        <v>89.260703554481353</v>
      </c>
      <c r="BX126">
        <f>(BX122/BX124)*100</f>
        <v>91.627906976744185</v>
      </c>
      <c r="DD126" s="1" t="s">
        <v>830</v>
      </c>
      <c r="DE126">
        <f>COUNTIF(DE2:DE118,5)</f>
        <v>0</v>
      </c>
      <c r="DF126">
        <f t="shared" ref="DF126:DK126" si="123">COUNTIF(DF2:DF118,5)</f>
        <v>0</v>
      </c>
      <c r="DG126">
        <f t="shared" si="123"/>
        <v>0</v>
      </c>
      <c r="DH126">
        <f t="shared" si="123"/>
        <v>0</v>
      </c>
      <c r="DI126">
        <f t="shared" si="123"/>
        <v>0</v>
      </c>
      <c r="DJ126">
        <f t="shared" si="123"/>
        <v>0</v>
      </c>
      <c r="DK126">
        <f t="shared" si="123"/>
        <v>0</v>
      </c>
      <c r="DO126" s="1" t="s">
        <v>402</v>
      </c>
      <c r="DP126" t="s">
        <v>858</v>
      </c>
      <c r="DQ126" t="s">
        <v>859</v>
      </c>
    </row>
    <row r="127" spans="1:140" x14ac:dyDescent="0.3">
      <c r="BK127" s="1" t="s">
        <v>805</v>
      </c>
      <c r="BM127">
        <f>(BM122/BL124)*100</f>
        <v>5.3333332385185201</v>
      </c>
      <c r="BO127">
        <f>(BO122/BN124)*100</f>
        <v>2.7330688084099224</v>
      </c>
      <c r="BQ127">
        <f>(BQ122/BP124)*100</f>
        <v>17.448979591836732</v>
      </c>
      <c r="BS127">
        <f>(BS122/BR124)*100</f>
        <v>0</v>
      </c>
      <c r="BU127">
        <f>(BU122/BT124)*100</f>
        <v>0</v>
      </c>
      <c r="BW127">
        <f>(BW122/BV124)*100</f>
        <v>10.739296445518654</v>
      </c>
      <c r="BY127">
        <f>(BY122/BX124)*100</f>
        <v>8.3720930232558146</v>
      </c>
      <c r="DO127" s="1" t="s">
        <v>398</v>
      </c>
      <c r="DP127" t="s">
        <v>856</v>
      </c>
      <c r="DQ127" t="s">
        <v>860</v>
      </c>
    </row>
    <row r="128" spans="1:140" x14ac:dyDescent="0.3">
      <c r="DO128" s="1" t="s">
        <v>400</v>
      </c>
      <c r="DP128" t="s">
        <v>861</v>
      </c>
      <c r="DQ128" t="s">
        <v>862</v>
      </c>
    </row>
    <row r="129" spans="63:121" x14ac:dyDescent="0.3">
      <c r="BK129" s="1" t="s">
        <v>806</v>
      </c>
      <c r="BL129">
        <f>((BL123-BM123)/BL123)*100</f>
        <v>96.428571428571431</v>
      </c>
      <c r="BM129">
        <f>(BM123/BL123)*100</f>
        <v>3.5714285714285712</v>
      </c>
      <c r="BN129">
        <f>((BN123-BO123)/BN123)*100</f>
        <v>95.833333333333343</v>
      </c>
      <c r="BO129">
        <f>(BO123/BN123)*100</f>
        <v>4.1666666666666661</v>
      </c>
      <c r="BP129">
        <f>((BP123-BQ123)/BP123)*100</f>
        <v>90.476190476190482</v>
      </c>
      <c r="BQ129">
        <f>(BQ123/BP123)*100</f>
        <v>9.5238095238095237</v>
      </c>
      <c r="BR129">
        <f>((BR123-BS123)/BR123)*100</f>
        <v>100</v>
      </c>
      <c r="BS129">
        <f>(BS123/BR123)*100</f>
        <v>0</v>
      </c>
      <c r="BT129">
        <f>((BT123-BU123)/BT123)*100</f>
        <v>100</v>
      </c>
      <c r="BU129">
        <f>(BU123/BT123)*100</f>
        <v>0</v>
      </c>
      <c r="BV129">
        <f>((BV123-BW123)/BV123)*100</f>
        <v>85.18518518518519</v>
      </c>
      <c r="BW129">
        <f>(BW123/BV123)*100</f>
        <v>14.814814814814813</v>
      </c>
      <c r="BX129">
        <f>((BX123-BY123)/BX123)*100</f>
        <v>93.333333333333329</v>
      </c>
      <c r="BY129">
        <f>(BY123/BX123)*100</f>
        <v>6.666666666666667</v>
      </c>
      <c r="DO129" s="1" t="s">
        <v>401</v>
      </c>
      <c r="DP129" t="s">
        <v>863</v>
      </c>
      <c r="DQ129" t="s">
        <v>864</v>
      </c>
    </row>
    <row r="131" spans="63:121" x14ac:dyDescent="0.3">
      <c r="BK131" s="1" t="s">
        <v>807</v>
      </c>
      <c r="BL131">
        <f>BL122/10000000</f>
        <v>8.875000166666668</v>
      </c>
      <c r="BM131">
        <f t="shared" ref="BM131:BY131" si="124">BM122/10000000</f>
        <v>0.5</v>
      </c>
      <c r="BN131">
        <f t="shared" si="124"/>
        <v>5.3383360250000003</v>
      </c>
      <c r="BO131">
        <f t="shared" si="124"/>
        <v>0.15</v>
      </c>
      <c r="BP131">
        <f t="shared" si="124"/>
        <v>5.3933333333333335</v>
      </c>
      <c r="BQ131">
        <f t="shared" si="124"/>
        <v>1.1399999999999999</v>
      </c>
      <c r="BR131">
        <f t="shared" si="124"/>
        <v>1.300002525</v>
      </c>
      <c r="BS131">
        <f t="shared" si="124"/>
        <v>0</v>
      </c>
      <c r="BT131">
        <f t="shared" si="124"/>
        <v>6.4833360249999998</v>
      </c>
      <c r="BU131">
        <f t="shared" si="124"/>
        <v>0</v>
      </c>
      <c r="BV131">
        <f t="shared" si="124"/>
        <v>7.6466691916666676</v>
      </c>
      <c r="BW131">
        <f t="shared" si="124"/>
        <v>0.92</v>
      </c>
      <c r="BX131">
        <f t="shared" si="124"/>
        <v>3.2833333333333337</v>
      </c>
      <c r="BY131">
        <f t="shared" si="124"/>
        <v>0.3</v>
      </c>
    </row>
    <row r="132" spans="63:121" x14ac:dyDescent="0.3">
      <c r="BK132" s="1" t="s">
        <v>808</v>
      </c>
      <c r="BL132">
        <f>BL124/10000000</f>
        <v>9.375000166666668</v>
      </c>
      <c r="BN132">
        <f t="shared" ref="BM132:BY132" si="125">BN124/10000000</f>
        <v>5.4883360249999997</v>
      </c>
      <c r="BP132">
        <f t="shared" si="125"/>
        <v>6.5333333333333332</v>
      </c>
      <c r="BR132">
        <f t="shared" si="125"/>
        <v>1.300002525</v>
      </c>
      <c r="BT132">
        <f t="shared" si="125"/>
        <v>6.4833360249999998</v>
      </c>
      <c r="BV132">
        <f t="shared" si="125"/>
        <v>8.5666691916666675</v>
      </c>
      <c r="BX132">
        <f t="shared" si="125"/>
        <v>3.5833333333333335</v>
      </c>
    </row>
    <row r="134" spans="63:121" x14ac:dyDescent="0.3">
      <c r="BK134" s="1" t="s">
        <v>809</v>
      </c>
      <c r="BL134">
        <f>SUM(BL124,BN124,BP124,BR124,BT124,BV124,BX124)</f>
        <v>413300106</v>
      </c>
      <c r="BM134">
        <f>BL134/10000000</f>
        <v>41.330010600000001</v>
      </c>
    </row>
    <row r="135" spans="63:121" x14ac:dyDescent="0.3">
      <c r="BK135" s="1" t="s">
        <v>810</v>
      </c>
      <c r="BL135">
        <f>SUM(BL122,BN122,BP122,BR122,BT122,BV122,BX122)</f>
        <v>383200106</v>
      </c>
      <c r="BM135">
        <f>BL135/10000000</f>
        <v>38.320010600000003</v>
      </c>
    </row>
    <row r="136" spans="63:121" x14ac:dyDescent="0.3">
      <c r="BK136" s="1" t="s">
        <v>811</v>
      </c>
      <c r="BL136">
        <f>SUM(BM122,BO122,BQ122,BS122,BU122,BW122,BY122)</f>
        <v>30100000</v>
      </c>
      <c r="BM136">
        <f>BL136/10000000</f>
        <v>3.01</v>
      </c>
    </row>
  </sheetData>
  <hyperlinks>
    <hyperlink ref="AI2" r:id="rId1" xr:uid="{84A6AD65-3A68-4978-B57C-BDA5013735EF}"/>
    <hyperlink ref="AD2" r:id="rId2" xr:uid="{116B5A75-C6D8-4A25-9338-897BDB6FD353}"/>
    <hyperlink ref="AE2" r:id="rId3" xr:uid="{A7638838-53A9-4493-89BD-37C572276F44}"/>
    <hyperlink ref="AF2" r:id="rId4" xr:uid="{AD22E02F-6631-4BD8-B9C0-22361CBB2602}"/>
    <hyperlink ref="AF3" r:id="rId5" xr:uid="{BFBE02A8-419D-45A3-AA71-9E8BF927D4EF}"/>
    <hyperlink ref="AI3" r:id="rId6" xr:uid="{C1D4EC04-4C79-417E-9CEC-83037F408712}"/>
    <hyperlink ref="AE3" r:id="rId7" xr:uid="{ADDA872F-6AA3-4D3B-853D-A8B46ECBA1C2}"/>
    <hyperlink ref="AD3" r:id="rId8" xr:uid="{0FAA3AB6-03C2-4244-9750-2D339AE68F07}"/>
    <hyperlink ref="AI4" r:id="rId9" xr:uid="{F148E2F4-CE4B-494A-A7DA-6EF3658C23F4}"/>
    <hyperlink ref="AF4" r:id="rId10" xr:uid="{7709AAC5-B48F-46B0-A88C-768D65DF2D24}"/>
    <hyperlink ref="AE4" r:id="rId11" xr:uid="{29A2B536-482E-449D-BE9E-D1701308D233}"/>
    <hyperlink ref="AI5" r:id="rId12" xr:uid="{D73D63F1-A13F-4E9C-A28D-77C29E1C2DE6}"/>
    <hyperlink ref="AF5" r:id="rId13" xr:uid="{9CC02D47-ADAE-4EE1-BE08-FB0CAF0E4454}"/>
    <hyperlink ref="AE5" r:id="rId14" xr:uid="{7F1DFCFC-D989-46A8-8767-331DEA9242DF}"/>
    <hyperlink ref="AD5" r:id="rId15" xr:uid="{C12F69FF-E0B4-4004-AD45-1CEE19CA8CC6}"/>
    <hyperlink ref="AI6" r:id="rId16" xr:uid="{E5322CE5-3471-48EC-991C-897F735CE6A6}"/>
    <hyperlink ref="AF6" r:id="rId17" xr:uid="{C297DB5F-E959-4281-9D87-7BEA1E1F9E5A}"/>
    <hyperlink ref="AI7" r:id="rId18" xr:uid="{7597B632-DFFB-4E5D-A604-00FD6E7B04AC}"/>
    <hyperlink ref="AG7" r:id="rId19" xr:uid="{4772F8D0-E5E5-4579-B9CB-494E05560FEC}"/>
    <hyperlink ref="AI8" r:id="rId20" xr:uid="{02A780C2-F137-439F-8791-7EF660BAA33A}"/>
    <hyperlink ref="AD8" r:id="rId21" xr:uid="{FCEB6240-865A-4B40-9B09-48125575C21F}"/>
    <hyperlink ref="AE8" r:id="rId22" xr:uid="{02459D41-7BE3-4C9A-B3D8-4B41BB36D38F}"/>
    <hyperlink ref="AI9" r:id="rId23" xr:uid="{06FF8807-1EF3-41FD-96C9-5C2B671C45C8}"/>
    <hyperlink ref="AF9" r:id="rId24" xr:uid="{B76A906A-94BE-4A64-BF60-DB3B94E230B1}"/>
    <hyperlink ref="AG9" r:id="rId25" xr:uid="{01D16DEA-B58F-4916-AA61-7798572BD3A1}"/>
    <hyperlink ref="AH9" r:id="rId26" xr:uid="{9474744C-1679-459F-A0C3-DE668AC27026}"/>
    <hyperlink ref="AF10" r:id="rId27" xr:uid="{C8B7A028-70FD-4C7B-823C-66BEED8041A8}"/>
    <hyperlink ref="AI10" r:id="rId28" xr:uid="{96B0CBBA-0A7D-4894-B5CF-A790B22EAEC2}"/>
    <hyperlink ref="AE10" r:id="rId29" xr:uid="{A7E19645-E6CA-41A6-815D-A03CBFD1E9AB}"/>
    <hyperlink ref="AD10" r:id="rId30" xr:uid="{DE2BDEBE-3837-4F61-8695-6FE0F6153961}"/>
    <hyperlink ref="AG10" r:id="rId31" xr:uid="{60FA205D-FA80-46E4-AAA7-3A24AED5E94D}"/>
    <hyperlink ref="AI11" r:id="rId32" xr:uid="{7CB5CBAF-EBFD-4E20-99B4-28CBB3F58712}"/>
    <hyperlink ref="AF11" r:id="rId33" xr:uid="{D88B288B-8D0D-4EDC-839E-3EA78179C8F4}"/>
    <hyperlink ref="AG11" r:id="rId34" xr:uid="{66FEA562-1CE7-4407-B7A1-B3FFEC034DBA}"/>
    <hyperlink ref="AD11" r:id="rId35" xr:uid="{6E6D4BF2-204F-4CF9-A728-3E69FEDEFAFC}"/>
    <hyperlink ref="AE11" r:id="rId36" xr:uid="{C09F5063-1B8B-467F-BC17-B02DE7470548}"/>
    <hyperlink ref="AI12" r:id="rId37" xr:uid="{C579545F-08C1-4A8A-80B8-8DF2A65F860A}"/>
    <hyperlink ref="AG12" r:id="rId38" xr:uid="{221A03C5-656F-49B5-96B7-4FEDC1967692}"/>
    <hyperlink ref="AF12" r:id="rId39" xr:uid="{A38AFBE3-B893-40BB-843A-F015549D0A50}"/>
    <hyperlink ref="AD12" r:id="rId40" xr:uid="{DBB6922B-6FDB-41A2-B710-26A8D82C3CDF}"/>
    <hyperlink ref="AI13" r:id="rId41" xr:uid="{FBC20E8F-900D-4FAE-8584-13A2E29C3D6A}"/>
    <hyperlink ref="AF13" r:id="rId42" xr:uid="{16BFAD88-A685-4439-9D3E-C34DEC1941E6}"/>
    <hyperlink ref="AD13" r:id="rId43" xr:uid="{50088214-2F49-4D0B-AC4C-E85E0CB91DBA}"/>
    <hyperlink ref="AE13" r:id="rId44" xr:uid="{B41BE220-96BA-491D-B9EB-4AB24C5D7B1B}"/>
    <hyperlink ref="AE12" r:id="rId45" xr:uid="{D670CD7C-BB94-4B68-B01E-C7FC6E0B7463}"/>
    <hyperlink ref="AG13" r:id="rId46" xr:uid="{D9A16B78-A1FD-4F09-B7CF-27CF4019833E}"/>
    <hyperlink ref="AI14" r:id="rId47" xr:uid="{DA4EFFD5-696C-40BA-A049-67CD6AD05ADB}"/>
    <hyperlink ref="AF14" r:id="rId48" xr:uid="{FA4C0775-291E-4D76-AFAD-5F31696ABE86}"/>
    <hyperlink ref="AD14" r:id="rId49" xr:uid="{D1DBAD53-129A-45A1-A9D5-71FB58161098}"/>
    <hyperlink ref="AE14" r:id="rId50" xr:uid="{80F36767-951E-4099-92AF-111D6CF609DC}"/>
    <hyperlink ref="AG14" r:id="rId51" xr:uid="{3CA0673A-9F49-465A-AE1E-F8DCFC76513E}"/>
    <hyperlink ref="AI15" r:id="rId52" xr:uid="{DE939E66-6CE6-47B9-B5F5-D80D76E675A2}"/>
    <hyperlink ref="AF15" r:id="rId53" xr:uid="{441AE4FB-ADDE-4D9C-964B-8D4EA54B3BAA}"/>
    <hyperlink ref="AD15" r:id="rId54" xr:uid="{C4AF80CC-DD27-43F0-9659-FED2823865EF}"/>
    <hyperlink ref="AG15" r:id="rId55" xr:uid="{3BAEE99E-C391-47BC-A011-60BEA6ABF343}"/>
    <hyperlink ref="AI16" r:id="rId56" xr:uid="{4F42FBB9-7196-4302-A048-A0C5903454BA}"/>
    <hyperlink ref="AI17" r:id="rId57" xr:uid="{0F21A9A5-48B5-4EA5-A252-56D844CED1F9}"/>
    <hyperlink ref="AF17" r:id="rId58" xr:uid="{6EA1D032-1744-431D-A0DE-52CF2AE848C6}"/>
    <hyperlink ref="AG17" r:id="rId59" xr:uid="{1D1DC4AF-7989-41EA-9DC5-AA6B00A76794}"/>
    <hyperlink ref="AD17" r:id="rId60" xr:uid="{07BD2891-24E1-44A0-AE77-9A440EC84369}"/>
    <hyperlink ref="AE17" r:id="rId61" xr:uid="{4072A83F-F00D-46C8-BE27-031213D3B9D1}"/>
    <hyperlink ref="AI18" r:id="rId62" xr:uid="{D8803CE2-EC24-440B-9243-3033144438F6}"/>
    <hyperlink ref="AH18" r:id="rId63" xr:uid="{81E95A2A-0B5C-49BD-9891-8F9EAB651B12}"/>
    <hyperlink ref="AF18" r:id="rId64" xr:uid="{2F13A8C2-C749-4FC2-A870-6DC89B34FACD}"/>
    <hyperlink ref="AG18" r:id="rId65" xr:uid="{E7045657-CB63-4BDE-8D44-A6E4D2E23516}"/>
    <hyperlink ref="AD18" r:id="rId66" xr:uid="{D0887C8E-EE34-49A2-A8F1-C0D48C1BFC22}"/>
    <hyperlink ref="AE18" r:id="rId67" xr:uid="{90886F35-6C2D-4692-AF67-0D9A205B86F1}"/>
    <hyperlink ref="AI19" r:id="rId68" xr:uid="{D55CD3C8-2F3C-441A-9EE0-0CFD396D2D0C}"/>
    <hyperlink ref="AE19" r:id="rId69" xr:uid="{DF9D37C5-06EF-481D-8709-7C2270B77D2D}"/>
    <hyperlink ref="AF19" r:id="rId70" xr:uid="{39AEBD9D-F0CD-4F0A-9311-62D2E84A1FDD}"/>
    <hyperlink ref="AD19" r:id="rId71" xr:uid="{5C650B5D-3B0B-404D-A582-10D65908CD29}"/>
    <hyperlink ref="AI20" r:id="rId72" xr:uid="{41D417A9-6869-46D2-B0C7-C6947F40F48C}"/>
    <hyperlink ref="AG20" r:id="rId73" xr:uid="{B53969D2-83DE-4970-A7BF-6DF78F77F8E5}"/>
    <hyperlink ref="AF20" r:id="rId74" xr:uid="{C4B3F355-FE51-4D2C-940C-0DF7572EE14E}"/>
    <hyperlink ref="AH20" r:id="rId75" xr:uid="{7F29D312-F474-4C3D-A269-B7CD86E1B289}"/>
    <hyperlink ref="AD20" r:id="rId76" xr:uid="{CDCB7016-1B3F-456E-AFCD-6C2EC7C440AE}"/>
    <hyperlink ref="AE20" r:id="rId77" xr:uid="{8C4BFAEB-0349-4243-BFCD-23E40D0791D8}"/>
    <hyperlink ref="AI21" r:id="rId78" xr:uid="{B1F8FAA3-C369-4D1A-AE63-672FCFA7E845}"/>
    <hyperlink ref="AG21" r:id="rId79" xr:uid="{07AC9146-F576-443F-A17F-1AE605E5F993}"/>
    <hyperlink ref="AD21" r:id="rId80" xr:uid="{B7B97EB9-77A1-48A9-8F57-6204E4F7170E}"/>
    <hyperlink ref="AE21" r:id="rId81" xr:uid="{733B5E7E-DCC1-44FD-BD89-DB68C849ACF0}"/>
    <hyperlink ref="AF21" r:id="rId82" xr:uid="{0EAB5648-C077-47D0-9F2C-51DFE332B105}"/>
    <hyperlink ref="AH21" r:id="rId83" xr:uid="{68A84A10-A42A-40A3-BF6B-DC4F746C3967}"/>
    <hyperlink ref="AF22" r:id="rId84" xr:uid="{EBAD6F9C-E0B8-4157-B476-1745F839C135}"/>
    <hyperlink ref="AI22" r:id="rId85" xr:uid="{06A8E3E0-69C0-4579-BA9D-9F0324D31E47}"/>
    <hyperlink ref="AG22" r:id="rId86" xr:uid="{B1C2DF86-C443-4A24-B78E-A2C737F96103}"/>
    <hyperlink ref="AD22" r:id="rId87" xr:uid="{7B8C67B8-1F59-489C-A106-365C8BEDAF68}"/>
    <hyperlink ref="AE22" r:id="rId88" xr:uid="{2346CA9C-54CE-4186-8A26-0D514BC25EC5}"/>
    <hyperlink ref="AI23" r:id="rId89" xr:uid="{F0BCDBF0-DE52-4380-8AF0-ACC51B37077A}"/>
    <hyperlink ref="AF23" r:id="rId90" xr:uid="{66CAB5C7-0C35-434C-B4DC-F4D76BF5721C}"/>
    <hyperlink ref="AG23" r:id="rId91" xr:uid="{02007F60-DFD1-4440-AD5A-E0E65C29F4D5}"/>
    <hyperlink ref="AE23" r:id="rId92" xr:uid="{F407129D-D039-48CC-B243-77ED80F7F4FC}"/>
    <hyperlink ref="AD23" r:id="rId93" xr:uid="{029E2848-A202-4AC5-9F33-DC5BEB48F197}"/>
    <hyperlink ref="AI24" r:id="rId94" xr:uid="{A46A27CB-29C6-4BA1-BACB-6367F2165841}"/>
    <hyperlink ref="AG24" r:id="rId95" xr:uid="{BE27CF8F-CD7D-4EB3-B06B-D0E54771883D}"/>
    <hyperlink ref="AF24" r:id="rId96" xr:uid="{D115F56A-1FD3-49D2-87A2-FB010203CB30}"/>
    <hyperlink ref="AE24" r:id="rId97" xr:uid="{7BA7594F-39AB-488A-8BC8-BA888286DB35}"/>
    <hyperlink ref="AD24" r:id="rId98" xr:uid="{FA1A2E4F-A129-449D-9B0E-2159F6592371}"/>
    <hyperlink ref="AI25" r:id="rId99" xr:uid="{459AEE82-949C-4AF4-9B7F-165667D89585}"/>
    <hyperlink ref="AF25" r:id="rId100" xr:uid="{4ECE4C62-3F10-4F4E-A53C-B94EE02B0EDD}"/>
    <hyperlink ref="AH25" r:id="rId101" xr:uid="{EA362FBC-F44F-4A96-9AC5-0D19728ABEB1}"/>
    <hyperlink ref="AE25" r:id="rId102" xr:uid="{5486D1CD-0316-4540-B65B-3FD4B7AF4E79}"/>
  </hyperlinks>
  <pageMargins left="0.7" right="0.7" top="0.75" bottom="0.75" header="0.3" footer="0.3"/>
  <pageSetup orientation="portrait" horizontalDpi="1200" verticalDpi="1200" r:id="rId10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Lohith Bollineni</dc:creator>
  <cp:lastModifiedBy>Lohith Bollineni</cp:lastModifiedBy>
  <dcterms:created xsi:type="dcterms:W3CDTF">2015-06-05T18:17:20Z</dcterms:created>
  <dcterms:modified xsi:type="dcterms:W3CDTF">2023-03-11T08:30:58Z</dcterms:modified>
</cp:coreProperties>
</file>