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09B6C1B-7745-4372-A856-4CDFADBA3CA8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1" l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<sst xmlns="http://schemas.openxmlformats.org/spreadsheetml/2006/main" count="1255" uniqueCount="676">
  <si>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</si>
  <si>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</si>
  <si>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</si>
  <si>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</si>
  <si>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</si>
  <si>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</si>
  <si>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</si>
  <si>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</si>
  <si>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</si>
  <si>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</si>
  <si>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</si>
  <si>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</si>
  <si>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</si>
  <si>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</si>
  <si>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</si>
  <si>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</si>
  <si>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</si>
  <si>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</si>
  <si>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</si>
  <si>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</si>
  <si>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</si>
  <si>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</si>
  <si>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</si>
  <si>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</si>
  <si>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</si>
  <si>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</si>
  <si>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</si>
  <si>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</si>
  <si>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</si>
  <si>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</si>
  <si>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</si>
  <si>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</si>
  <si>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</si>
  <si>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</si>
  <si>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</si>
  <si>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</si>
  <si>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</si>
  <si>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</si>
  <si>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</si>
  <si>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</si>
  <si>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</si>
  <si>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</si>
  <si>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</si>
  <si>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</si>
  <si>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</si>
  <si>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</si>
  <si>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</si>
  <si>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</si>
  <si>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</si>
  <si>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</si>
  <si>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</si>
  <si>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</si>
  <si>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</si>
  <si>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</si>
  <si>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</si>
  <si>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</si>
  <si>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</si>
  <si>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</si>
  <si>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</si>
  <si>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</si>
  <si>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</si>
  <si>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</si>
  <si>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</si>
  <si>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</si>
  <si>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</si>
  <si>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</si>
  <si>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</si>
  <si>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</si>
  <si>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</si>
  <si>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</si>
  <si>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</si>
  <si>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</si>
  <si>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</si>
  <si>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</si>
  <si>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</si>
  <si>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</si>
  <si>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</si>
  <si>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</si>
  <si>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</si>
  <si>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</si>
  <si>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</si>
  <si>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</si>
  <si>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</si>
  <si>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</si>
  <si>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</si>
  <si>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</si>
  <si>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</si>
  <si>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</si>
  <si>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</si>
  <si>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</si>
  <si>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</si>
  <si>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</si>
  <si>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</si>
  <si>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</si>
  <si>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</si>
  <si>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</si>
  <si>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</si>
  <si>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</si>
  <si>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</si>
  <si>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</si>
  <si>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</si>
  <si>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</si>
  <si>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</si>
  <si>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</si>
  <si>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</si>
  <si>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</si>
  <si>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</si>
  <si>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</si>
  <si>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</si>
  <si>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</si>
  <si>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</si>
  <si>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</si>
  <si>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</si>
  <si>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</si>
  <si>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</si>
  <si>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</si>
  <si>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</si>
  <si>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</si>
  <si>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</si>
  <si>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</si>
  <si>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</si>
  <si>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</si>
  <si>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</si>
  <si>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</si>
  <si>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</si>
  <si>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</si>
  <si>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</si>
  <si>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</si>
  <si>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</si>
  <si>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</si>
  <si>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</si>
  <si>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</si>
  <si>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</si>
  <si>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</si>
  <si>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</si>
  <si>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</si>
  <si>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</si>
  <si>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</si>
  <si>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</si>
  <si>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</si>
  <si>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</si>
  <si>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</si>
  <si>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</si>
  <si>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</si>
  <si>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</si>
  <si>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</si>
  <si>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</si>
  <si>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</si>
  <si>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</si>
  <si>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</si>
  <si>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</si>
  <si>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</si>
  <si>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</si>
  <si>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</si>
  <si>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</si>
  <si>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</si>
  <si>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</si>
  <si>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</si>
  <si>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</si>
  <si>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</si>
  <si>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</si>
  <si>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</si>
  <si>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</si>
  <si>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</si>
  <si>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</si>
  <si>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</si>
  <si>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</si>
  <si>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</si>
  <si>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</si>
  <si>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</si>
  <si>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</si>
  <si>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</si>
  <si>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</si>
  <si>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</si>
  <si>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</si>
  <si>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</si>
  <si>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</si>
  <si>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</si>
  <si>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</si>
  <si>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</si>
  <si>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</si>
  <si>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</si>
  <si>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</si>
  <si>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</si>
  <si>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</si>
  <si>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</si>
  <si>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</si>
  <si>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</si>
  <si>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</si>
  <si>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</si>
  <si>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</si>
  <si>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</si>
  <si>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</si>
  <si>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</si>
  <si>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</si>
  <si>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</si>
  <si>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</si>
  <si>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</si>
  <si>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</si>
  <si>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</si>
  <si>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</si>
  <si>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</si>
  <si>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</si>
  <si>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</si>
  <si>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</si>
  <si>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</si>
  <si>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</si>
  <si>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</si>
  <si>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</si>
  <si>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</si>
  <si>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</si>
  <si>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</si>
  <si>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</si>
  <si>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</si>
  <si>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</si>
  <si>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</si>
  <si>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</si>
  <si>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</si>
  <si>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</si>
  <si>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</si>
  <si>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</si>
  <si>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</si>
  <si>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</si>
  <si>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</si>
  <si>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</si>
  <si>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</si>
  <si>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</si>
  <si>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</si>
  <si>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</si>
  <si>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</si>
  <si>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</si>
  <si>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</si>
  <si>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</si>
  <si>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</si>
  <si>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</si>
  <si>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</si>
  <si>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</si>
  <si>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</si>
  <si>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</si>
  <si>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</si>
  <si>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</si>
  <si>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</si>
  <si>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</si>
  <si>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</si>
  <si>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</si>
  <si>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</si>
  <si>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</si>
  <si>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</si>
  <si>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</si>
  <si>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</si>
  <si>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</si>
  <si>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</si>
  <si>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</si>
  <si>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</si>
  <si>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</si>
  <si>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</si>
  <si>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</si>
  <si>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</si>
  <si>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</si>
  <si>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</si>
  <si>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</si>
  <si>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</si>
  <si>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</si>
  <si>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</si>
  <si>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</si>
  <si>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</si>
  <si>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</si>
  <si>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</si>
  <si>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</si>
  <si>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</si>
  <si>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</si>
  <si>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</si>
  <si>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</si>
  <si>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</si>
  <si>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</si>
  <si>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</si>
  <si>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</si>
  <si>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</si>
  <si>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</si>
  <si>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</si>
  <si>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</si>
  <si>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</si>
  <si>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</si>
  <si>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</si>
  <si>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</si>
  <si>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</si>
  <si>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</si>
  <si>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</si>
  <si>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</si>
  <si>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</si>
  <si>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</si>
  <si>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</si>
  <si>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</si>
  <si>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</si>
  <si>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</si>
  <si>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</si>
  <si>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</si>
  <si>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</si>
  <si>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</si>
  <si>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</si>
  <si>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</si>
  <si>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</si>
  <si>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</si>
  <si>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</si>
  <si>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</si>
  <si>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</si>
  <si>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</si>
  <si>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</si>
  <si>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</si>
  <si>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</si>
  <si>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</si>
  <si>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</si>
  <si>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</si>
  <si>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</si>
  <si>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</si>
  <si>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</si>
  <si>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</si>
  <si>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</si>
  <si>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</si>
  <si>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</si>
  <si>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</si>
  <si>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</si>
  <si>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</si>
  <si>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</si>
  <si>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</si>
  <si>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</si>
  <si>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</si>
  <si>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</si>
  <si>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</si>
  <si>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</si>
  <si>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</si>
  <si>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</si>
  <si>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</si>
  <si>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</si>
  <si>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</si>
  <si>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</si>
  <si>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</si>
  <si>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</si>
  <si>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</si>
  <si>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</si>
  <si>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</si>
  <si>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</si>
  <si>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</si>
  <si>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</si>
  <si>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</si>
  <si>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</si>
  <si>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</si>
  <si>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</si>
  <si>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</si>
  <si>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</si>
  <si>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</si>
  <si>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</si>
  <si>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</si>
  <si>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</si>
  <si>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</si>
  <si>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</si>
  <si>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</si>
  <si>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</si>
  <si>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</si>
  <si>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</si>
  <si>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</si>
  <si>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</si>
  <si>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</si>
  <si>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</si>
  <si>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</si>
  <si>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</si>
  <si>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</si>
  <si>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</si>
  <si>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</si>
  <si>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</si>
  <si>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</si>
  <si>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</si>
  <si>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</si>
  <si>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</si>
  <si>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</si>
  <si>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</si>
  <si>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</si>
  <si>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</si>
  <si>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</si>
  <si>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</si>
  <si>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</si>
  <si>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</si>
  <si>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</si>
  <si>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</si>
  <si>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</si>
  <si>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</si>
  <si>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</si>
  <si>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</si>
  <si>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</si>
  <si>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</si>
  <si>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</si>
  <si>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</si>
  <si>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</si>
  <si>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</si>
  <si>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</si>
  <si>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</si>
  <si>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</si>
  <si>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</si>
  <si>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</si>
  <si>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</si>
  <si>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</si>
  <si>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</si>
  <si>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</si>
  <si>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</si>
  <si>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</si>
  <si>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</si>
  <si>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</si>
  <si>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</si>
  <si>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</si>
  <si>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</si>
  <si>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</si>
  <si>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</si>
  <si>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</si>
  <si>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</si>
  <si>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</si>
  <si>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</si>
  <si>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</si>
  <si>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</si>
  <si>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</si>
  <si>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</si>
  <si>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</si>
  <si>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</si>
  <si>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</si>
  <si>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</si>
  <si>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</si>
  <si>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</si>
  <si>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</si>
  <si>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</si>
  <si>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</si>
  <si>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</si>
  <si>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</si>
  <si>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</si>
  <si>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</si>
  <si>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</si>
  <si>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</si>
  <si>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</si>
  <si>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</si>
  <si>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</si>
  <si>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</si>
  <si>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</si>
  <si>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</si>
  <si>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</si>
  <si>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</si>
  <si>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</si>
  <si>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</si>
  <si>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</si>
  <si>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</si>
  <si>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</si>
  <si>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</si>
  <si>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</si>
  <si>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</si>
  <si>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</si>
  <si>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</si>
  <si>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</si>
  <si>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</si>
  <si>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</si>
  <si>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</si>
  <si>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</si>
  <si>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</si>
  <si>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</si>
  <si>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</si>
  <si>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</si>
  <si>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</si>
  <si>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</si>
  <si>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</si>
  <si>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</si>
  <si>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</si>
  <si>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</si>
  <si>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</si>
  <si>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</si>
  <si>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</si>
  <si>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</si>
  <si>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</si>
  <si>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</si>
  <si>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</si>
  <si>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</si>
  <si>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</si>
  <si>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</si>
  <si>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</si>
  <si>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</si>
  <si>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</si>
  <si>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</si>
  <si>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</si>
  <si>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</si>
  <si>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</si>
  <si>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</si>
  <si>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</si>
  <si>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</si>
  <si>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</si>
  <si>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</si>
  <si>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</si>
  <si>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</si>
  <si>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</si>
  <si>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</si>
  <si>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</si>
  <si>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</si>
  <si>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</si>
  <si>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</si>
  <si>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</si>
  <si>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</si>
  <si>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</si>
  <si>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</si>
  <si>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</si>
  <si>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</si>
  <si>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</si>
  <si>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</si>
  <si>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</si>
  <si>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</si>
  <si>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</si>
  <si>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</si>
  <si>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</si>
  <si>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</si>
  <si>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</si>
  <si>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</si>
  <si>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</si>
  <si>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</si>
  <si>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</si>
  <si>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</si>
  <si>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</si>
  <si>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</si>
  <si>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</si>
  <si>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</si>
  <si>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</si>
  <si>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</si>
  <si>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</si>
  <si>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</si>
  <si>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</si>
  <si>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</si>
  <si>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</si>
  <si>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</si>
  <si>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</si>
  <si>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</si>
  <si>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</si>
  <si>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</si>
  <si>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</si>
  <si>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</si>
  <si>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</si>
  <si>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</si>
  <si>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</si>
  <si>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</si>
  <si>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</si>
  <si>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</si>
  <si>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</si>
  <si>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</si>
  <si>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</si>
  <si>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</si>
  <si>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</si>
  <si>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</si>
  <si>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</si>
  <si>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</si>
  <si>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</si>
  <si>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</si>
  <si>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</si>
  <si>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</si>
  <si>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</si>
  <si>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</si>
  <si>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</si>
  <si>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</si>
  <si>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</si>
  <si>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</si>
  <si>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</si>
  <si>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</si>
  <si>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</si>
  <si>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</si>
  <si>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</si>
  <si>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</si>
  <si>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</si>
  <si>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</si>
  <si>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</si>
  <si>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</si>
  <si>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</si>
  <si>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</si>
  <si>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</si>
  <si>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</si>
  <si>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</si>
  <si>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</si>
  <si>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</si>
  <si>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</si>
  <si>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</si>
  <si>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</si>
  <si>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</si>
  <si>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</si>
  <si>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</si>
  <si>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</si>
  <si>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</si>
  <si>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</si>
  <si>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</si>
  <si>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</si>
  <si>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</si>
  <si>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</si>
  <si>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</si>
  <si>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</si>
  <si>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</si>
  <si>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</si>
  <si>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</si>
  <si>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</si>
  <si>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</si>
  <si>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</si>
  <si>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</si>
  <si>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</si>
  <si>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</si>
  <si>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</si>
  <si>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</si>
  <si>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</si>
  <si>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</si>
  <si>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</si>
  <si>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</si>
  <si>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</si>
  <si>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</si>
  <si>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</si>
  <si>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</si>
  <si>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</si>
  <si>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</si>
  <si>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</si>
  <si>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</si>
  <si>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</si>
  <si>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</si>
  <si>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</si>
  <si>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</si>
  <si>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</si>
  <si>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</si>
  <si>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</si>
  <si>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</si>
  <si>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</si>
  <si>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</si>
  <si>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</si>
  <si>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</si>
  <si>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</si>
  <si>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</si>
  <si>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</si>
  <si>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</si>
  <si>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</si>
  <si>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</si>
  <si>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</si>
  <si>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</si>
  <si>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</si>
  <si>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</si>
  <si>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</si>
  <si>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</si>
  <si>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</si>
  <si>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</si>
  <si>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</si>
  <si>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</si>
  <si>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</si>
  <si>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</si>
  <si>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</si>
  <si>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</si>
  <si>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</si>
  <si>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</si>
  <si>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</si>
  <si>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</si>
  <si>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</si>
  <si>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</si>
  <si>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</si>
  <si>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₹2.8 Crore for 0.5% equity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</si>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</sst>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303" Type="http://schemas.openxmlformats.org/officeDocument/2006/relationships/hyperlink" Target="https://in.linkedin.com/company/ekatrahandmadecollective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247" Type="http://schemas.openxmlformats.org/officeDocument/2006/relationships/hyperlink" Target="https://www.econiture.com/" TargetMode="External"/><Relationship Id="rId107" Type="http://schemas.openxmlformats.org/officeDocument/2006/relationships/hyperlink" Target="http://bhaskarspuranpolighar.in/" TargetMode="External"/><Relationship Id="rId268" Type="http://schemas.openxmlformats.org/officeDocument/2006/relationships/hyperlink" Target="https://tejnaksh.com/" TargetMode="External"/><Relationship Id="rId289" Type="http://schemas.openxmlformats.org/officeDocument/2006/relationships/hyperlink" Target="https://avimeeherbal.com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37" Type="http://schemas.openxmlformats.org/officeDocument/2006/relationships/hyperlink" Target="https://www.instagram.com/kyari_innovations/" TargetMode="External"/><Relationship Id="rId258" Type="http://schemas.openxmlformats.org/officeDocument/2006/relationships/hyperlink" Target="https://www.dobiee.com/" TargetMode="External"/><Relationship Id="rId279" Type="http://schemas.openxmlformats.org/officeDocument/2006/relationships/hyperlink" Target="https://www.facebook.com/Sepal.Auto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71" Type="http://schemas.openxmlformats.org/officeDocument/2006/relationships/hyperlink" Target="https://www.linkedin.com/company/credmate/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48" Type="http://schemas.openxmlformats.org/officeDocument/2006/relationships/hyperlink" Target="https://www.youtube.com/channel/UCZ3dxaTvSm5UIRq4bTDlwuQ" TargetMode="External"/><Relationship Id="rId269" Type="http://schemas.openxmlformats.org/officeDocument/2006/relationships/hyperlink" Target="https://tejnaksh.com/" TargetMode="External"/><Relationship Id="rId12" Type="http://schemas.openxmlformats.org/officeDocument/2006/relationships/hyperlink" Target="https://in.linkedin.com/company/dorje-teas" TargetMode="External"/><Relationship Id="rId33" Type="http://schemas.openxmlformats.org/officeDocument/2006/relationships/hyperlink" Target="https://atmospherestudio.in/" TargetMode="External"/><Relationship Id="rId108" Type="http://schemas.openxmlformats.org/officeDocument/2006/relationships/hyperlink" Target="https://www.youtube.com/channel/UCZgq0kHCr8COZd-lnGnmz9w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54" Type="http://schemas.openxmlformats.org/officeDocument/2006/relationships/hyperlink" Target="https://www.instagram.com/patilkaki/" TargetMode="External"/><Relationship Id="rId75" Type="http://schemas.openxmlformats.org/officeDocument/2006/relationships/hyperlink" Target="https://www.organicsmokes.co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61" Type="http://schemas.openxmlformats.org/officeDocument/2006/relationships/hyperlink" Target="https://www.instagram.com/coezysleep/" TargetMode="External"/><Relationship Id="rId182" Type="http://schemas.openxmlformats.org/officeDocument/2006/relationships/hyperlink" Target="https://www.facebook.com/profile.php?id=100063753222970" TargetMode="External"/><Relationship Id="rId217" Type="http://schemas.openxmlformats.org/officeDocument/2006/relationships/hyperlink" Target="https://www.insidefpv.com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259" Type="http://schemas.openxmlformats.org/officeDocument/2006/relationships/hyperlink" Target="https://www.fastbeetle.com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44" Type="http://schemas.openxmlformats.org/officeDocument/2006/relationships/hyperlink" Target="https://www.youtube.com/user/girgitstore" TargetMode="External"/><Relationship Id="rId65" Type="http://schemas.openxmlformats.org/officeDocument/2006/relationships/hyperlink" Target="https://www.instagram.com/winstonindia.official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51" Type="http://schemas.openxmlformats.org/officeDocument/2006/relationships/hyperlink" Target="https://www.nestroots.com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28" Type="http://schemas.openxmlformats.org/officeDocument/2006/relationships/hyperlink" Target="https://www.angrakhaa.com/" TargetMode="External"/><Relationship Id="rId249" Type="http://schemas.openxmlformats.org/officeDocument/2006/relationships/hyperlink" Target="https://www.facebook.com/econiture.recycle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81" Type="http://schemas.openxmlformats.org/officeDocument/2006/relationships/hyperlink" Target="https://twitter.com/sepal_auto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0" Type="http://schemas.openxmlformats.org/officeDocument/2006/relationships/hyperlink" Target="https://kyari.in/" TargetMode="External"/><Relationship Id="rId245" Type="http://schemas.openxmlformats.org/officeDocument/2006/relationships/hyperlink" Target="https://www.facebook.com/MOPPIndia/" TargetMode="External"/><Relationship Id="rId261" Type="http://schemas.openxmlformats.org/officeDocument/2006/relationships/hyperlink" Target="https://www.instagram.com/fastbeetle_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282" Type="http://schemas.openxmlformats.org/officeDocument/2006/relationships/hyperlink" Target="https://www.linkedin.com/company/sepal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219" Type="http://schemas.openxmlformats.org/officeDocument/2006/relationships/hyperlink" Target="https://www.instagram.com/inside_fpv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0" Type="http://schemas.openxmlformats.org/officeDocument/2006/relationships/hyperlink" Target="https://www.youtube.com/diabexy" TargetMode="External"/><Relationship Id="rId235" Type="http://schemas.openxmlformats.org/officeDocument/2006/relationships/hyperlink" Target="https://kyari.in/" TargetMode="External"/><Relationship Id="rId251" Type="http://schemas.openxmlformats.org/officeDocument/2006/relationships/hyperlink" Target="https://twitter.com/econiture_recyc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2" Type="http://schemas.openxmlformats.org/officeDocument/2006/relationships/hyperlink" Target="https://instagram.com/ekatra.in" TargetMode="External"/><Relationship Id="rId307" Type="http://schemas.openxmlformats.org/officeDocument/2006/relationships/printerSettings" Target="../printerSettings/printerSettings1.bin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0" Type="http://schemas.openxmlformats.org/officeDocument/2006/relationships/hyperlink" Target="https://www.linkedin.com/company/inside-fpv/mycompany/" TargetMode="External"/><Relationship Id="rId225" Type="http://schemas.openxmlformats.org/officeDocument/2006/relationships/hyperlink" Target="https://instagram.com/angrakhaa" TargetMode="External"/><Relationship Id="rId241" Type="http://schemas.openxmlformats.org/officeDocument/2006/relationships/hyperlink" Target="https://moppfoods.com/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52"/>
  <sheetViews>
    <sheetView tabSelected="1" topLeftCell="A31" workbookViewId="0">
      <selection activeCell="A52" sqref="A52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7" si="0">COUNTIF(AB:AB,AO2)</f>
        <v>11</v>
      </c>
      <c r="AR2" t="s">
        <v>86</v>
      </c>
      <c r="AS2">
        <f>COUNTIF(L:L,AR2)</f>
        <v>37</v>
      </c>
      <c r="AU2" t="s">
        <v>254</v>
      </c>
      <c r="AV2">
        <f>COUNTIF(T:T,"1")</f>
        <v>13</v>
      </c>
      <c r="AX2" t="s">
        <v>260</v>
      </c>
      <c r="AY2">
        <f>COUNTIF(S:S,"0")</f>
        <v>14</v>
      </c>
      <c r="BA2" t="s">
        <v>12</v>
      </c>
      <c r="BB2">
        <f>COUNTIF(M:M,"Y")</f>
        <v>14</v>
      </c>
      <c r="BD2" t="s">
        <v>270</v>
      </c>
      <c r="BE2">
        <f>COUNTIF(U:U,BD2)</f>
        <v>11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52" si="1">SUM(COUNTIF(M3:R3, "Y"))</f>
        <v>3</v>
      </c>
      <c r="T3">
        <f t="shared" ref="T3:T52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52" si="4" xml:space="preserve"> (( E3/F3 ) * 100) / 10000000</f>
        <v>6</v>
      </c>
      <c r="AL3">
        <f t="shared" ref="AL3:AL52" si="5">IFERROR(((H3/I3)*100)/10000000, 0)</f>
        <v>2</v>
      </c>
      <c r="AO3" t="s">
        <v>347</v>
      </c>
      <c r="AP3">
        <f t="shared" si="0"/>
        <v>4</v>
      </c>
      <c r="AR3" t="s">
        <v>73</v>
      </c>
      <c r="AS3">
        <f>COUNTIF(L:L,AR3)</f>
        <v>14</v>
      </c>
      <c r="AU3" t="s">
        <v>255</v>
      </c>
      <c r="AV3">
        <f>COUNTIF(T:T,"2")</f>
        <v>27</v>
      </c>
      <c r="AX3" t="s">
        <v>261</v>
      </c>
      <c r="AY3">
        <f>COUNTIF(S:S,"1")</f>
        <v>16</v>
      </c>
      <c r="BA3" t="s">
        <v>11</v>
      </c>
      <c r="BB3">
        <f>COUNTIF(N:N,"Y")</f>
        <v>8</v>
      </c>
      <c r="BD3" t="s">
        <v>272</v>
      </c>
      <c r="BE3">
        <f t="shared" ref="BE3:BE6" si="6">COUNTIF(U:U,BD3)</f>
        <v>17</v>
      </c>
      <c r="BG3">
        <f t="shared" ref="BG3:BG52" si="7">E3/100000</f>
        <v>30</v>
      </c>
      <c r="BH3">
        <f t="shared" ref="BH3:BH52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6</v>
      </c>
      <c r="AU4" t="s">
        <v>256</v>
      </c>
      <c r="AV4">
        <f>COUNTIF(T:T,"3")</f>
        <v>7</v>
      </c>
      <c r="AX4" t="s">
        <v>262</v>
      </c>
      <c r="AY4">
        <f>COUNTIF(S:S,"2")</f>
        <v>16</v>
      </c>
      <c r="BA4" t="s">
        <v>15</v>
      </c>
      <c r="BB4">
        <f>COUNTIF(O:O,"Y")</f>
        <v>7</v>
      </c>
      <c r="BD4" t="s">
        <v>271</v>
      </c>
      <c r="BE4">
        <f t="shared" si="6"/>
        <v>13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1</v>
      </c>
      <c r="AU5" t="s">
        <v>257</v>
      </c>
      <c r="AV5">
        <f>COUNTIF(T:T,"4")</f>
        <v>3</v>
      </c>
      <c r="AX5" t="s">
        <v>263</v>
      </c>
      <c r="AY5">
        <f>COUNTIF(S:S,"3")</f>
        <v>3</v>
      </c>
      <c r="BA5" t="s">
        <v>13</v>
      </c>
      <c r="BB5">
        <f>COUNTIF(P:P,"Y")</f>
        <v>14</v>
      </c>
      <c r="BD5" t="s">
        <v>274</v>
      </c>
      <c r="BE5">
        <f t="shared" si="6"/>
        <v>7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4</v>
      </c>
      <c r="AU6" t="s">
        <v>258</v>
      </c>
      <c r="AV6">
        <f>COUNTIF(T:T,"5")</f>
        <v>1</v>
      </c>
      <c r="AX6" t="s">
        <v>264</v>
      </c>
      <c r="AY6">
        <f>COUNTIF(S:S,"4")</f>
        <v>2</v>
      </c>
      <c r="BA6" t="s">
        <v>14</v>
      </c>
      <c r="BB6">
        <f>COUNTIF(Q:Q,"Y")</f>
        <v>16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10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6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3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2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1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  <row r="41" spans="1:60" x14ac:dyDescent="0.3">
      <c r="A41">
        <v>40</v>
      </c>
      <c r="B41" t="s">
        <v>530</v>
      </c>
      <c r="C41" t="s">
        <v>531</v>
      </c>
      <c r="D41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7"/>
        <v>51</v>
      </c>
      <c r="BH41">
        <f t="shared" si="8"/>
        <v>51</v>
      </c>
    </row>
    <row r="42" spans="1:60" x14ac:dyDescent="0.3">
      <c r="A42">
        <v>41</v>
      </c>
      <c r="B42" t="s">
        <v>534</v>
      </c>
      <c r="C42" t="s">
        <v>548</v>
      </c>
      <c r="D42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7"/>
        <v>75</v>
      </c>
      <c r="BH42">
        <f t="shared" si="8"/>
        <v>75</v>
      </c>
    </row>
    <row r="43" spans="1:60" x14ac:dyDescent="0.3">
      <c r="A43">
        <v>42</v>
      </c>
      <c r="B43" t="s">
        <v>537</v>
      </c>
      <c r="C43" t="s">
        <v>549</v>
      </c>
      <c r="D43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7"/>
        <v>50</v>
      </c>
      <c r="BH43">
        <f t="shared" si="8"/>
        <v>0</v>
      </c>
    </row>
    <row r="44" spans="1:60" x14ac:dyDescent="0.3">
      <c r="A44">
        <v>43</v>
      </c>
      <c r="B44" t="s">
        <v>539</v>
      </c>
      <c r="C44" t="s">
        <v>604</v>
      </c>
      <c r="D44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7"/>
        <v>72</v>
      </c>
      <c r="BH44">
        <f t="shared" si="8"/>
        <v>72</v>
      </c>
    </row>
    <row r="45" spans="1:60" x14ac:dyDescent="0.3">
      <c r="A45">
        <v>44</v>
      </c>
      <c r="B45" t="s">
        <v>541</v>
      </c>
      <c r="C45" t="s">
        <v>550</v>
      </c>
      <c r="D45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7"/>
        <v>90</v>
      </c>
      <c r="BH45">
        <f t="shared" si="8"/>
        <v>90</v>
      </c>
    </row>
    <row r="46" spans="1:60" x14ac:dyDescent="0.3">
      <c r="A46">
        <v>45</v>
      </c>
      <c r="B46" t="s">
        <v>544</v>
      </c>
      <c r="C46" t="s">
        <v>551</v>
      </c>
      <c r="D46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7"/>
        <v>60</v>
      </c>
      <c r="BH46">
        <f t="shared" si="8"/>
        <v>60</v>
      </c>
    </row>
    <row r="47" spans="1:60" x14ac:dyDescent="0.3">
      <c r="A47">
        <v>46</v>
      </c>
      <c r="B47" t="s">
        <v>605</v>
      </c>
      <c r="C47" t="s">
        <v>609</v>
      </c>
      <c r="D47" t="s">
        <v>611</v>
      </c>
      <c r="E47">
        <v>6000000</v>
      </c>
      <c r="F47">
        <v>1.5</v>
      </c>
      <c r="G47" t="s">
        <v>614</v>
      </c>
      <c r="H47">
        <v>1900000</v>
      </c>
      <c r="I47">
        <v>1</v>
      </c>
      <c r="J47">
        <v>4100000</v>
      </c>
      <c r="K47">
        <v>10</v>
      </c>
      <c r="L47" t="s">
        <v>86</v>
      </c>
      <c r="M47" t="s">
        <v>85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>
        <f t="shared" si="1"/>
        <v>1</v>
      </c>
      <c r="T47">
        <f t="shared" si="2"/>
        <v>3</v>
      </c>
      <c r="U47" t="s">
        <v>272</v>
      </c>
      <c r="V47" t="s">
        <v>622</v>
      </c>
      <c r="W47" t="s">
        <v>621</v>
      </c>
      <c r="X47" t="s">
        <v>620</v>
      </c>
      <c r="AB47" t="s">
        <v>211</v>
      </c>
      <c r="AC47" s="6" t="s">
        <v>615</v>
      </c>
      <c r="AD47" s="6" t="s">
        <v>617</v>
      </c>
      <c r="AE47" s="6" t="s">
        <v>616</v>
      </c>
      <c r="AF47" s="6" t="s">
        <v>618</v>
      </c>
      <c r="AG47" s="6" t="s">
        <v>615</v>
      </c>
      <c r="AH47" s="6" t="s">
        <v>615</v>
      </c>
      <c r="AI47" t="s">
        <v>12</v>
      </c>
      <c r="AJ47" t="s">
        <v>619</v>
      </c>
      <c r="AK47">
        <f t="shared" si="4"/>
        <v>40</v>
      </c>
      <c r="AL47">
        <f t="shared" si="5"/>
        <v>19</v>
      </c>
      <c r="BG47">
        <f t="shared" si="7"/>
        <v>60</v>
      </c>
      <c r="BH47">
        <f t="shared" si="8"/>
        <v>19</v>
      </c>
    </row>
    <row r="48" spans="1:60" x14ac:dyDescent="0.3">
      <c r="A48">
        <v>47</v>
      </c>
      <c r="B48" t="s">
        <v>606</v>
      </c>
      <c r="C48" t="s">
        <v>608</v>
      </c>
      <c r="D48" t="s">
        <v>612</v>
      </c>
      <c r="E48">
        <v>5000000</v>
      </c>
      <c r="F48">
        <v>1</v>
      </c>
      <c r="G48" t="s">
        <v>485</v>
      </c>
      <c r="H48">
        <v>5000000</v>
      </c>
      <c r="I48">
        <v>2</v>
      </c>
      <c r="J48">
        <v>0</v>
      </c>
      <c r="K48">
        <v>0</v>
      </c>
      <c r="L48" t="s">
        <v>86</v>
      </c>
      <c r="M48" t="s">
        <v>84</v>
      </c>
      <c r="N48" t="s">
        <v>84</v>
      </c>
      <c r="O48" t="s">
        <v>84</v>
      </c>
      <c r="P48" t="s">
        <v>84</v>
      </c>
      <c r="Q48" t="s">
        <v>85</v>
      </c>
      <c r="R48" t="s">
        <v>84</v>
      </c>
      <c r="S48">
        <f t="shared" si="1"/>
        <v>1</v>
      </c>
      <c r="T48">
        <f t="shared" si="2"/>
        <v>2</v>
      </c>
      <c r="U48" t="s">
        <v>270</v>
      </c>
      <c r="V48" t="s">
        <v>630</v>
      </c>
      <c r="W48" t="s">
        <v>631</v>
      </c>
      <c r="AB48" t="s">
        <v>125</v>
      </c>
      <c r="AC48" s="6" t="s">
        <v>627</v>
      </c>
      <c r="AD48" s="6" t="s">
        <v>628</v>
      </c>
      <c r="AE48" s="6" t="s">
        <v>626</v>
      </c>
      <c r="AF48" s="6" t="s">
        <v>625</v>
      </c>
      <c r="AG48" s="6" t="s">
        <v>624</v>
      </c>
      <c r="AH48" s="6" t="s">
        <v>623</v>
      </c>
      <c r="AI48" t="s">
        <v>14</v>
      </c>
      <c r="AJ48" t="s">
        <v>629</v>
      </c>
      <c r="AK48">
        <f t="shared" si="4"/>
        <v>50</v>
      </c>
      <c r="AL48">
        <f t="shared" si="5"/>
        <v>25</v>
      </c>
      <c r="BG48">
        <f t="shared" si="7"/>
        <v>50</v>
      </c>
      <c r="BH48">
        <f t="shared" si="8"/>
        <v>50</v>
      </c>
    </row>
    <row r="49" spans="1:60" x14ac:dyDescent="0.3">
      <c r="A49">
        <v>48</v>
      </c>
      <c r="B49" t="s">
        <v>607</v>
      </c>
      <c r="C49" t="s">
        <v>610</v>
      </c>
      <c r="D49" t="s">
        <v>613</v>
      </c>
      <c r="E49">
        <v>9000000</v>
      </c>
      <c r="F49">
        <v>2</v>
      </c>
      <c r="G49" t="s">
        <v>542</v>
      </c>
      <c r="H49">
        <v>9000000</v>
      </c>
      <c r="I49">
        <v>3</v>
      </c>
      <c r="J49">
        <v>0</v>
      </c>
      <c r="K49">
        <v>0</v>
      </c>
      <c r="L49" t="s">
        <v>86</v>
      </c>
      <c r="M49" t="s">
        <v>84</v>
      </c>
      <c r="N49" t="s">
        <v>85</v>
      </c>
      <c r="O49" t="s">
        <v>84</v>
      </c>
      <c r="P49" t="s">
        <v>84</v>
      </c>
      <c r="Q49" t="s">
        <v>85</v>
      </c>
      <c r="R49" t="s">
        <v>84</v>
      </c>
      <c r="S49">
        <f t="shared" si="1"/>
        <v>2</v>
      </c>
      <c r="T49">
        <f t="shared" si="2"/>
        <v>4</v>
      </c>
      <c r="U49" t="s">
        <v>272</v>
      </c>
      <c r="V49" t="s">
        <v>637</v>
      </c>
      <c r="W49" t="s">
        <v>638</v>
      </c>
      <c r="X49" t="s">
        <v>639</v>
      </c>
      <c r="Y49" t="s">
        <v>640</v>
      </c>
      <c r="AB49" t="s">
        <v>247</v>
      </c>
      <c r="AC49" s="6" t="s">
        <v>634</v>
      </c>
      <c r="AD49" s="6" t="s">
        <v>632</v>
      </c>
      <c r="AE49" s="6" t="s">
        <v>635</v>
      </c>
      <c r="AF49" s="6" t="s">
        <v>633</v>
      </c>
      <c r="AG49" s="6" t="s">
        <v>635</v>
      </c>
      <c r="AH49" s="6" t="s">
        <v>635</v>
      </c>
      <c r="AI49" t="s">
        <v>207</v>
      </c>
      <c r="AJ49" t="s">
        <v>636</v>
      </c>
      <c r="AK49">
        <f t="shared" si="4"/>
        <v>45</v>
      </c>
      <c r="AL49">
        <f t="shared" si="5"/>
        <v>30</v>
      </c>
      <c r="BG49">
        <f t="shared" si="7"/>
        <v>90</v>
      </c>
      <c r="BH49">
        <f t="shared" si="8"/>
        <v>90</v>
      </c>
    </row>
    <row r="50" spans="1:60" x14ac:dyDescent="0.3">
      <c r="A50">
        <v>49</v>
      </c>
      <c r="B50" t="s">
        <v>641</v>
      </c>
      <c r="C50" t="s">
        <v>642</v>
      </c>
      <c r="D50" s="2" t="s">
        <v>654</v>
      </c>
      <c r="E50">
        <v>28000000</v>
      </c>
      <c r="F50">
        <v>0.5</v>
      </c>
      <c r="G50" t="s">
        <v>73</v>
      </c>
      <c r="H50">
        <v>0</v>
      </c>
      <c r="I50">
        <v>0</v>
      </c>
      <c r="J50">
        <v>0</v>
      </c>
      <c r="K50">
        <v>0</v>
      </c>
      <c r="L50" t="s">
        <v>73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>
        <f t="shared" si="1"/>
        <v>0</v>
      </c>
      <c r="T50">
        <f t="shared" si="2"/>
        <v>5</v>
      </c>
      <c r="U50" t="s">
        <v>270</v>
      </c>
      <c r="V50" t="s">
        <v>643</v>
      </c>
      <c r="W50" t="s">
        <v>644</v>
      </c>
      <c r="X50" t="s">
        <v>645</v>
      </c>
      <c r="Y50" t="s">
        <v>646</v>
      </c>
      <c r="Z50" t="s">
        <v>647</v>
      </c>
      <c r="AB50" t="s">
        <v>347</v>
      </c>
      <c r="AC50" s="6" t="s">
        <v>649</v>
      </c>
      <c r="AD50" s="6" t="s">
        <v>653</v>
      </c>
      <c r="AE50" s="6" t="s">
        <v>652</v>
      </c>
      <c r="AF50" s="6" t="s">
        <v>651</v>
      </c>
      <c r="AG50" s="6" t="s">
        <v>650</v>
      </c>
      <c r="AH50" s="6" t="s">
        <v>649</v>
      </c>
      <c r="AI50" t="s">
        <v>203</v>
      </c>
      <c r="AJ50" t="s">
        <v>648</v>
      </c>
      <c r="AK50">
        <f t="shared" si="4"/>
        <v>560</v>
      </c>
      <c r="AL50">
        <f t="shared" si="5"/>
        <v>0</v>
      </c>
      <c r="BG50">
        <f t="shared" si="7"/>
        <v>280</v>
      </c>
      <c r="BH50">
        <f t="shared" si="8"/>
        <v>0</v>
      </c>
    </row>
    <row r="51" spans="1:60" x14ac:dyDescent="0.3">
      <c r="A51">
        <v>50</v>
      </c>
      <c r="B51" t="s">
        <v>655</v>
      </c>
      <c r="C51" t="s">
        <v>656</v>
      </c>
      <c r="D51" t="s">
        <v>664</v>
      </c>
      <c r="E51">
        <v>7500000</v>
      </c>
      <c r="F51">
        <v>6</v>
      </c>
      <c r="G51" t="s">
        <v>73</v>
      </c>
      <c r="H51">
        <v>0</v>
      </c>
      <c r="I51">
        <v>0</v>
      </c>
      <c r="J51">
        <v>0</v>
      </c>
      <c r="K51">
        <v>0</v>
      </c>
      <c r="L51" t="s">
        <v>73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>
        <f t="shared" si="1"/>
        <v>0</v>
      </c>
      <c r="T51">
        <f t="shared" si="2"/>
        <v>2</v>
      </c>
      <c r="U51" t="s">
        <v>270</v>
      </c>
      <c r="V51" t="s">
        <v>662</v>
      </c>
      <c r="W51" t="s">
        <v>663</v>
      </c>
      <c r="AB51" t="s">
        <v>190</v>
      </c>
      <c r="AC51" s="6" t="s">
        <v>660</v>
      </c>
      <c r="AD51" s="6" t="s">
        <v>657</v>
      </c>
      <c r="AE51" s="6" t="s">
        <v>659</v>
      </c>
      <c r="AF51" s="6" t="s">
        <v>658</v>
      </c>
      <c r="AG51" s="6" t="s">
        <v>657</v>
      </c>
      <c r="AH51" s="6" t="s">
        <v>657</v>
      </c>
      <c r="AI51" t="s">
        <v>203</v>
      </c>
      <c r="AJ51" t="s">
        <v>661</v>
      </c>
      <c r="AK51">
        <f t="shared" si="4"/>
        <v>12.5</v>
      </c>
      <c r="AL51">
        <f t="shared" si="5"/>
        <v>0</v>
      </c>
      <c r="BG51">
        <f t="shared" si="7"/>
        <v>75</v>
      </c>
      <c r="BH51">
        <f t="shared" si="8"/>
        <v>0</v>
      </c>
    </row>
    <row r="52" spans="1:60" x14ac:dyDescent="0.3">
      <c r="A52">
        <v>51</v>
      </c>
      <c r="B52" t="s">
        <v>665</v>
      </c>
      <c r="C52" t="s">
        <v>672</v>
      </c>
      <c r="D52" t="s">
        <v>673</v>
      </c>
      <c r="E52">
        <v>4000000</v>
      </c>
      <c r="F52">
        <v>10</v>
      </c>
      <c r="G52" t="s">
        <v>674</v>
      </c>
      <c r="H52">
        <v>2000000</v>
      </c>
      <c r="I52">
        <v>20</v>
      </c>
      <c r="J52">
        <v>0</v>
      </c>
      <c r="K52">
        <v>0</v>
      </c>
      <c r="L52" t="s">
        <v>86</v>
      </c>
      <c r="M52" t="s">
        <v>84</v>
      </c>
      <c r="N52" t="s">
        <v>84</v>
      </c>
      <c r="O52" t="s">
        <v>84</v>
      </c>
      <c r="P52" t="s">
        <v>84</v>
      </c>
      <c r="Q52" t="s">
        <v>85</v>
      </c>
      <c r="R52" t="s">
        <v>85</v>
      </c>
      <c r="S52">
        <f t="shared" si="1"/>
        <v>2</v>
      </c>
      <c r="T52">
        <f t="shared" si="2"/>
        <v>2</v>
      </c>
      <c r="U52" t="s">
        <v>270</v>
      </c>
      <c r="V52" t="s">
        <v>670</v>
      </c>
      <c r="W52" t="s">
        <v>671</v>
      </c>
      <c r="AB52" t="s">
        <v>247</v>
      </c>
      <c r="AC52" s="6" t="s">
        <v>666</v>
      </c>
      <c r="AD52" s="6" t="s">
        <v>668</v>
      </c>
      <c r="AE52" s="6" t="s">
        <v>667</v>
      </c>
      <c r="AF52" s="6" t="s">
        <v>666</v>
      </c>
      <c r="AG52" s="6" t="s">
        <v>666</v>
      </c>
      <c r="AH52" s="6" t="s">
        <v>666</v>
      </c>
      <c r="AI52" t="s">
        <v>675</v>
      </c>
      <c r="AJ52" t="s">
        <v>669</v>
      </c>
      <c r="AK52">
        <f t="shared" si="4"/>
        <v>4</v>
      </c>
      <c r="AL52">
        <f t="shared" si="5"/>
        <v>1</v>
      </c>
      <c r="BG52">
        <f t="shared" si="7"/>
        <v>40</v>
      </c>
      <c r="BH52">
        <f t="shared" si="8"/>
        <v>20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</hyperlinks>
  <pageMargins left="0.7" right="0.7" top="0.75" bottom="0.75" header="0.3" footer="0.3"/>
  <pageSetup orientation="portrait" horizontalDpi="1200" verticalDpi="1200" r:id="rId3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2023-01-24T20:04:57Z</dcterms:modified>
</cp:coreProperties>
</file>