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yj3j7drtOzHEvEmxp/uJFugFiM7tqwhNEN+giVhQSs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6">
      <text>
        <t xml:space="preserve">======
ID#AAABVe-Ad4M
jEFA    (2024-09-16 12:41:41)
Menos de 1/3 ( menos del 25% del tiempo) pero señalar porque es de interés, aunque  la puntuación es muy baja</t>
      </text>
    </comment>
    <comment authorId="0" ref="E67">
      <text>
        <t xml:space="preserve">======
ID#AAABVe-Ad4I
jEFA    (2024-09-16 12:41:41)
Menos de 1/3 ( menos del 25% del tiempo) pero señalar porque es de interés, aunque  la puntuación es muy baja</t>
      </text>
    </comment>
    <comment authorId="0" ref="D86">
      <text>
        <t xml:space="preserve">======
ID#AAABVe-Ad4E
HEFA    (2024-09-16 12:41:41)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9">
      <text>
        <t xml:space="preserve">======
ID#AAABVe-Ad4A
jEFA    (2024-09-16 12:41:41)
Menos de 1/3 ( menos del 25% del tiempo) pero señalar porque es de interés, aunque  la puntuación es muy baja</t>
      </text>
    </comment>
    <comment authorId="0" ref="D11">
      <text>
        <t xml:space="preserve">======
ID#AAABVe-Ad38
HEFA    (2024-09-16 12:41:41)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 authorId="0" ref="E73">
      <text>
        <t xml:space="preserve">======
ID#AAABVe-Ad34
jEFA    (2024-09-16 12:41:41)
meno di 1/3 ( meno del 25% del tempo) ma da segnalare perché di interesse anche se con un punteggio molto basso</t>
      </text>
    </comment>
    <comment authorId="0" ref="E64">
      <text>
        <t xml:space="preserve">======
ID#AAABVe-Ad30
jEFA    (2024-09-16 12:41:41)
Menos de 1/3 ( menos del 25% del tiempo) pero señalar porque es de interés, aunque  la puntuación es muy baja</t>
      </text>
    </comment>
    <comment authorId="0" ref="D20">
      <text>
        <t xml:space="preserve">======
ID#AAABVe-Ad3w
jEFA    (2024-09-16 12:41:41)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D22">
      <text>
        <t xml:space="preserve">======
ID#AAABVe-Ad3s
AYUDA    (2024-09-16 12:41:41)
Debe colocar la suma en minutos de todas las pausas inclusive quellas que sean inferiores a 8 minutos. (Sólo se excluye la pausa para comer).</t>
      </text>
    </comment>
    <comment authorId="0" ref="E78">
      <text>
        <t xml:space="preserve">======
ID#AAABVe-Ad3o
jEFA    (2024-09-16 12:41:41)
Menos de 1/3 ( menos del 25% del tiempo) pero señalar porque es de interés, aunque  la puntuación es muy baja</t>
      </text>
    </comment>
    <comment authorId="0" ref="H16">
      <text>
        <t xml:space="preserve">======
ID#AAABVe-Ad3k
jEFA    (2024-09-16 12:41:41)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57">
      <text>
        <t xml:space="preserve">======
ID#AAABVe-Ad3g
jEFA    (2024-09-16 12:41:41)
10% del tiempo</t>
      </text>
    </comment>
    <comment authorId="0" ref="E56">
      <text>
        <t xml:space="preserve">======
ID#AAABVe-Ad3c
jEFA    (2024-09-16 12:41:41)
Menos de 1/3 ( menos del 25% del tiempo) pero señalar porque es de interés, aunque  la puntuación es muy baja</t>
      </text>
    </comment>
    <comment authorId="0" ref="E58">
      <text>
        <t xml:space="preserve">======
ID#AAABVe-Ad3Y
jEFA    (2024-09-16 12:41:41)
Menos de 1/3 ( menos del 25% del tiempo) pero señalar porque es de interés, aunque  la puntuación es muy baja</t>
      </text>
    </comment>
    <comment authorId="0" ref="E65">
      <text>
        <t xml:space="preserve">======
ID#AAABVe-Ad3U
jEFA    (2024-09-16 12:41:41)
10% del tiempo</t>
      </text>
    </comment>
  </commentList>
  <extLst>
    <ext uri="GoogleSheetsCustomDataVersion2">
      <go:sheetsCustomData xmlns:go="http://customooxmlschemas.google.com/" r:id="rId1" roundtripDataSignature="AMtx7mhwbwl1477pgZRofBMrNXvenlfRxQ=="/>
    </ext>
  </extLst>
</comments>
</file>

<file path=xl/sharedStrings.xml><?xml version="1.0" encoding="utf-8"?>
<sst xmlns="http://schemas.openxmlformats.org/spreadsheetml/2006/main" count="293" uniqueCount="191">
  <si>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</si>
  <si>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</si>
  <si>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</si>
  <si>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</si>
  <si>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</si>
  <si>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</si>
  <si>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</si>
  <si>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</si>
  <si>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</si>
  <si>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</si>
  <si>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</si>
  <si>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caja master, completa con cajas unitaria, escanea, cierra caja master y coloca en pallet.</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</si>
  <si>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</si>
  <si>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</si>
  <si>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</si>
  <si>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</si>
  <si>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</si>
  <si>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</si>
  <si>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</si>
  <si>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</si>
  <si>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</si>
  <si>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</si>
  <si>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</si>
  <si>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</si>
  <si>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</si>
  <si>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</si>
  <si>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</si>
  <si>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</si>
  <si>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</si>
  <si>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</si>
  <si>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</si>
  <si>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</si>
  <si>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</si>
  <si>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</si>
  <si>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</si>
  <si>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</si>
  <si>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</si>
  <si>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</si>
  <si>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</si>
  <si>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</si>
  <si>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</si>
  <si>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</si>
  <si>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</si>
  <si>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</si>
  <si>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</si>
  <si>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</si>
  <si>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</si>
  <si>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</si>
  <si>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</si>
  <si>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</si>
  <si>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</si>
  <si>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</si>
  <si>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</si>
  <si>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</si>
  <si>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</si>
  <si>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</si>
  <si>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</si>
  <si>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</si>
  <si>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</si>
  <si>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</si>
  <si>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</si>
  <si>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</si>
  <si>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</si>
  <si>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</si>
  <si>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</si>
  <si>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</si>
  <si>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</si>
  <si>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</si>
  <si>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</si>
  <si>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</si>
  <si>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</si>
  <si>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</si>
  <si>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</si>
  <si>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</si>
  <si>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</si>
  <si>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</si>
  <si>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</si>
  <si>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</si>
  <si>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</si>
  <si>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</si>
  <si>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</si>
  <si>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</si>
  <si>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</si>
  <si>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</si>
  <si>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</si>
  <si>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</si>
  <si>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</si>
  <si>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</si>
  <si>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</si>
  <si>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</si>
  <si>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</si>
  <si>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</si>
  <si>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</si>
  <si>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</si>
  <si>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</si>
  <si>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</si>
  <si>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</si>
  <si>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</si>
  <si>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</si>
  <si>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</si>
  <si>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</si>
  <si>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</si>
  <si>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</si>
  <si>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</si>
  <si>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</si>
  <si>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</si>
  <si>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</si>
  <si>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P. POSTURA  DX</t>
  </si>
  <si>
    <t>POSTURA FORZADA DE LA EXTREMIDAD SUP.IX</t>
  </si>
  <si>
    <t>NOTA</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</si>
  <si>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</si>
  <si>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</si>
  <si>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</si>
  <si>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</si>
  <si>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</si>
  <si>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</si>
  <si>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</si>
  <si>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</si>
  <si>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</si>
  <si>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</si>
  <si>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</si>
  <si>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</si>
  <si>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</si>
  <si>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</si>
  <si>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</si>
  <si>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</si>
  <si>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</si>
  <si>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</si>
  <si>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</si>
  <si>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</si>
  <si>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</si>
  <si>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</si>
  <si>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</si>
  <si>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</si>
  <si>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</si>
  <si>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</si>
  <si>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</si>
  <si>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</si>
  <si>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</si>
  <si>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</si>
  <si>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</si>
  <si>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</si>
  <si>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</si>
  <si>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</si>
  <si>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</si>
  <si>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</si>
  <si>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</si>
  <si>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</si>
  <si>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</si>
  <si>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</si>
  <si>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</si>
  <si>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</si>
  <si>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</si>
  <si>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</si>
  <si>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</si>
  <si>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</si>
  <si>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</si>
  <si>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</si>
  <si>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</si>
  <si>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</si>
  <si>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</si>
  <si>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</si>
  <si>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</si>
  <si>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</si>
  <si>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 xml:space="preserve">Puesto parado: Bipedestación en postura dinamica. </t>
  </si>
  <si>
    <t>n° dcha.</t>
  </si>
  <si>
    <t>ACCIONES TECNICAS DERECHA</t>
  </si>
  <si>
    <t>n° izda</t>
  </si>
  <si>
    <t>ACCIONES TECNICASE IZQUIERDA</t>
  </si>
  <si>
    <t>Toma caja master</t>
  </si>
  <si>
    <t>Pliega solampas de caja master</t>
  </si>
  <si>
    <t>Toma encintadora manual, pega cinta y corta</t>
  </si>
  <si>
    <t>Sostiene caja master</t>
  </si>
  <si>
    <t>Repasa pegado con las manos</t>
  </si>
  <si>
    <t>prende, distacca,posiziona</t>
  </si>
  <si>
    <t>Retira etiqueta de rollo</t>
  </si>
  <si>
    <t>prende,gira, posiziona, schiaccia</t>
  </si>
  <si>
    <t xml:space="preserve">Sostiene rollo de etiqueta </t>
  </si>
  <si>
    <t>Sostiene y pega etiqueta</t>
  </si>
  <si>
    <t>batte 25 colpi e prende</t>
  </si>
  <si>
    <t>Gira caja master</t>
  </si>
  <si>
    <t>Toma y pliega separador</t>
  </si>
  <si>
    <t>Pliega separador</t>
  </si>
  <si>
    <t>Coloca separador en caja master</t>
  </si>
  <si>
    <t>Gira caja con equipo</t>
  </si>
  <si>
    <t>Toma y coloca caja con equipo en caja master</t>
  </si>
  <si>
    <t>Levanta y sostiene caja master</t>
  </si>
  <si>
    <t>Toma escaner, escanea caja de equipo</t>
  </si>
  <si>
    <t>Coloca caja master en pallet</t>
  </si>
  <si>
    <t xml:space="preserve">Toma escaner, escanea etiqueta </t>
  </si>
  <si>
    <t xml:space="preserve">Toma y pega etiqueta de impresora </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</si>
</sst>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9.jpg"/><Relationship Id="rId3" Type="http://schemas.openxmlformats.org/officeDocument/2006/relationships/image" Target="../media/image6.jpg"/><Relationship Id="rId4" Type="http://schemas.openxmlformats.org/officeDocument/2006/relationships/image" Target="../media/image10.jpg"/><Relationship Id="rId10" Type="http://schemas.openxmlformats.org/officeDocument/2006/relationships/image" Target="../media/image8.jpg"/><Relationship Id="rId9" Type="http://schemas.openxmlformats.org/officeDocument/2006/relationships/image" Target="../media/image2.jpg"/><Relationship Id="rId5" Type="http://schemas.openxmlformats.org/officeDocument/2006/relationships/image" Target="../media/image3.jpg"/><Relationship Id="rId6" Type="http://schemas.openxmlformats.org/officeDocument/2006/relationships/image" Target="../media/image7.jpg"/><Relationship Id="rId7" Type="http://schemas.openxmlformats.org/officeDocument/2006/relationships/image" Target="../media/image4.jpg"/><Relationship Id="rId8"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3.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9.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6.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3.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7.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4.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1.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4.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2.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2.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8.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1.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v>1.0</v>
      </c>
      <c r="L7" s="31" t="s">
        <v>8</v>
      </c>
      <c r="M7" s="24"/>
      <c r="N7" s="32"/>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64.58333333</v>
      </c>
      <c r="Z27" s="98">
        <f>LOOKUP(Y27,$AA$27:$AZ$27,$AA$28:$AZ$28)</f>
        <v>8</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1000.0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64.58333333</v>
      </c>
      <c r="Z30" s="118">
        <f>LOOKUP(Y30,$AA$30:$AZ$30,$AA$31:$AZ$31)</f>
        <v>9</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28.8</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-0.01388888889</v>
      </c>
      <c r="L32" s="63"/>
      <c r="M32" s="125">
        <f>IF(F29="","",K29*K32)</f>
        <v>-6.666666667</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104.1666667</v>
      </c>
      <c r="Z33" s="98">
        <f>LOOKUP(Y33,$AA$33:$AZ$33,$AA$34:$AZ$34)</f>
        <v>9</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104.1666667</v>
      </c>
      <c r="Z36" s="98">
        <f>LOOKUP(Y36,$AA$36:$AZ$36,$AA$37:$AZ$37)</f>
        <v>10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28.8</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31.0</v>
      </c>
      <c r="I43" s="175">
        <f>IF(H44="",IF($R$41=0,0,H43*60/$R$41),I44)</f>
        <v>64.58333333</v>
      </c>
      <c r="J43" s="14"/>
      <c r="K43" s="176" t="s">
        <v>65</v>
      </c>
      <c r="L43" s="30">
        <v>50.0</v>
      </c>
      <c r="M43" s="175">
        <f>IF(L44="",IF($R$41=0,0,L43*60/$R$41),M44)</f>
        <v>104.1666667</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9</v>
      </c>
      <c r="P45" s="189">
        <f t="shared" si="13"/>
        <v>10</v>
      </c>
      <c r="Q45" s="6"/>
      <c r="R45" s="98">
        <f>IF(I46="",Z30,Z27)</f>
        <v>9</v>
      </c>
      <c r="S45" s="98">
        <f>IF(I46="",Z36,Z33)</f>
        <v>10</v>
      </c>
      <c r="T45" s="6"/>
      <c r="U45" s="190">
        <f t="shared" ref="U45:V45" si="14">MAX(R45:R46)</f>
        <v>9</v>
      </c>
      <c r="V45" s="190">
        <f t="shared" si="14"/>
        <v>10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c r="G56" s="18"/>
      <c r="H56" s="239" t="s">
        <v>14</v>
      </c>
      <c r="I56" s="240"/>
      <c r="J56" s="18"/>
      <c r="K56" s="239"/>
      <c r="L56" s="241"/>
      <c r="M56" s="234"/>
      <c r="N56" s="63"/>
      <c r="O56" s="242">
        <f>SUM(R56:V56)</f>
        <v>3</v>
      </c>
      <c r="P56" s="143"/>
      <c r="Q56" s="6"/>
      <c r="R56" s="208" t="str">
        <f>IF(E56="","",1)</f>
        <v/>
      </c>
      <c r="S56" s="208" t="str">
        <f>IF(F56="","",2)</f>
        <v/>
      </c>
      <c r="T56" s="208">
        <f>IF(H56="","",3)</f>
        <v>3</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c r="F58" s="240" t="s">
        <v>14</v>
      </c>
      <c r="G58" s="18"/>
      <c r="H58" s="239"/>
      <c r="I58" s="240"/>
      <c r="J58" s="18"/>
      <c r="K58" s="239"/>
      <c r="L58" s="241"/>
      <c r="M58" s="234"/>
      <c r="N58" s="63"/>
      <c r="O58" s="242">
        <f t="shared" ref="O58:O59" si="30">SUM(R58:V58)</f>
        <v>2</v>
      </c>
      <c r="P58" s="143"/>
      <c r="Q58" s="6"/>
      <c r="R58" s="208" t="str">
        <f t="shared" ref="R58:R59" si="31">IF(E58="","",1)</f>
        <v/>
      </c>
      <c r="S58" s="208">
        <f t="shared" ref="S58:S59" si="32">IF(F58="","",2)</f>
        <v>2</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c r="F59" s="254" t="s">
        <v>14</v>
      </c>
      <c r="G59" s="112"/>
      <c r="H59" s="255"/>
      <c r="I59" s="254"/>
      <c r="J59" s="112"/>
      <c r="K59" s="255"/>
      <c r="L59" s="241"/>
      <c r="M59" s="234"/>
      <c r="N59" s="63"/>
      <c r="O59" s="242">
        <f t="shared" si="30"/>
        <v>2</v>
      </c>
      <c r="P59" s="143"/>
      <c r="Q59" s="6"/>
      <c r="R59" s="208" t="str">
        <f t="shared" si="31"/>
        <v/>
      </c>
      <c r="S59" s="208">
        <f t="shared" si="32"/>
        <v>2</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28.9275</v>
      </c>
      <c r="AQ60" s="266">
        <f>VLOOKUP($O$16,AP41:AQ57,2)*D95*$O$29</f>
        <v>30.9225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14</v>
      </c>
      <c r="D62" s="215"/>
      <c r="E62" s="215"/>
      <c r="F62" s="215"/>
      <c r="G62" s="215"/>
      <c r="H62" s="215"/>
      <c r="I62" s="215"/>
      <c r="J62" s="215"/>
      <c r="K62" s="215"/>
      <c r="L62" s="215"/>
      <c r="M62" s="278"/>
      <c r="N62" s="63"/>
      <c r="O62" s="188">
        <f>MAX(O56:O59)+T62</f>
        <v>3</v>
      </c>
      <c r="P62" s="279" t="s">
        <v>107</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108</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c r="F64" s="240"/>
      <c r="G64" s="18"/>
      <c r="H64" s="239" t="s">
        <v>14</v>
      </c>
      <c r="I64" s="240"/>
      <c r="J64" s="18"/>
      <c r="K64" s="239"/>
      <c r="L64" s="241"/>
      <c r="M64" s="234"/>
      <c r="N64" s="63"/>
      <c r="O64" s="283">
        <f>SUM(R64:V64)</f>
        <v>3</v>
      </c>
      <c r="P64" s="143"/>
      <c r="Q64" s="6"/>
      <c r="R64" s="208" t="str">
        <f>IF(E64="","",1)</f>
        <v/>
      </c>
      <c r="S64" s="208" t="str">
        <f>IF(F64="","",2)</f>
        <v/>
      </c>
      <c r="T64" s="208">
        <f>IF(H64="","",3)</f>
        <v>3</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c r="F66" s="240" t="s">
        <v>14</v>
      </c>
      <c r="G66" s="18"/>
      <c r="H66" s="239"/>
      <c r="I66" s="240"/>
      <c r="J66" s="18"/>
      <c r="K66" s="239"/>
      <c r="L66" s="241"/>
      <c r="M66" s="234"/>
      <c r="N66" s="63"/>
      <c r="O66" s="283">
        <f t="shared" ref="O66:O67" si="39">SUM(R66:V66)</f>
        <v>2</v>
      </c>
      <c r="P66" s="143"/>
      <c r="Q66" s="6"/>
      <c r="R66" s="208" t="str">
        <f t="shared" ref="R66:R67" si="40">IF(E66="","",1)</f>
        <v/>
      </c>
      <c r="S66" s="208">
        <f t="shared" ref="S66:S67" si="41">IF(F66="","",2)</f>
        <v>2</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c r="F67" s="254" t="s">
        <v>14</v>
      </c>
      <c r="G67" s="112"/>
      <c r="H67" s="255"/>
      <c r="I67" s="254"/>
      <c r="J67" s="112"/>
      <c r="K67" s="255"/>
      <c r="L67" s="241"/>
      <c r="M67" s="234"/>
      <c r="N67" s="63"/>
      <c r="O67" s="283">
        <f t="shared" si="39"/>
        <v>2</v>
      </c>
      <c r="P67" s="143"/>
      <c r="Q67" s="6"/>
      <c r="R67" s="208" t="str">
        <f t="shared" si="40"/>
        <v/>
      </c>
      <c r="S67" s="208">
        <f t="shared" si="41"/>
        <v>2</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109</v>
      </c>
      <c r="D70" s="287"/>
      <c r="E70" s="287"/>
      <c r="F70" s="287"/>
      <c r="G70" s="287"/>
      <c r="H70" s="287"/>
      <c r="I70" s="287"/>
      <c r="J70" s="287"/>
      <c r="K70" s="287"/>
      <c r="L70" s="287"/>
      <c r="M70" s="288"/>
      <c r="N70" s="63"/>
      <c r="O70" s="188">
        <f>MAX(O64:O67)+T70</f>
        <v>3</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t="s">
        <v>14</v>
      </c>
      <c r="F73" s="300"/>
      <c r="G73" s="18"/>
      <c r="H73" s="239"/>
      <c r="I73" s="300"/>
      <c r="J73" s="18"/>
      <c r="K73" s="239"/>
      <c r="L73" s="301">
        <v>8.0</v>
      </c>
      <c r="M73" s="302"/>
      <c r="N73" s="63"/>
      <c r="O73" s="283">
        <f>SUM(R73:V73)</f>
        <v>1</v>
      </c>
      <c r="P73" s="143"/>
      <c r="Q73" s="6"/>
      <c r="R73" s="208">
        <f>IF(E73="","",1)</f>
        <v>1</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1</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t="s">
        <v>14</v>
      </c>
      <c r="F78" s="315"/>
      <c r="G78" s="18"/>
      <c r="H78" s="195"/>
      <c r="I78" s="315"/>
      <c r="J78" s="18"/>
      <c r="K78" s="195"/>
      <c r="L78" s="295">
        <v>8.0</v>
      </c>
      <c r="M78" s="302"/>
      <c r="N78" s="63"/>
      <c r="O78" s="283">
        <f>SUM(R78:V78)</f>
        <v>1</v>
      </c>
      <c r="P78" s="143"/>
      <c r="Q78" s="6"/>
      <c r="R78" s="316">
        <f>IF(E78="","",1)</f>
        <v>1</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1</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14.5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15.5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28.9275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19.285</v>
      </c>
      <c r="E97" s="14"/>
      <c r="F97" s="19"/>
      <c r="G97" s="382" t="s">
        <v>76</v>
      </c>
      <c r="H97" s="383">
        <f>D95*O18*O29</f>
        <v>30.9225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20.615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caja master, completa con cajas unitaria, escanea, cierra caja master y coloca en pallet.</v>
      </c>
      <c r="D106" s="418">
        <f>$O$18</f>
        <v>1.33</v>
      </c>
      <c r="E106" s="419">
        <f t="shared" ref="E106:E107" si="58">$O$16</f>
        <v>4</v>
      </c>
      <c r="F106" s="242">
        <f>$O$45</f>
        <v>9</v>
      </c>
      <c r="G106" s="242">
        <f>$O$76</f>
        <v>1</v>
      </c>
      <c r="H106" s="420" t="s">
        <v>55</v>
      </c>
      <c r="I106" s="242">
        <f>$O$57</f>
        <v>1</v>
      </c>
      <c r="J106" s="242">
        <f>$O$59</f>
        <v>2</v>
      </c>
      <c r="K106" s="242">
        <f>$O$58</f>
        <v>2</v>
      </c>
      <c r="L106" s="242">
        <f>$O$56</f>
        <v>3</v>
      </c>
      <c r="M106" s="419">
        <f>$T$62</f>
        <v>0</v>
      </c>
      <c r="N106" s="242">
        <f t="shared" ref="N106:N107" si="59">MAX(I106:L106)+M106</f>
        <v>3</v>
      </c>
      <c r="O106" s="419">
        <f>R90</f>
        <v>1.5</v>
      </c>
      <c r="P106" s="421">
        <f>$H$96</f>
        <v>28.9275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caja master, completa con cajas unitaria, escanea, cierra caja master y coloca en pallet.</v>
      </c>
      <c r="D107" s="424">
        <f>D106</f>
        <v>1.33</v>
      </c>
      <c r="E107" s="425">
        <f t="shared" si="58"/>
        <v>4</v>
      </c>
      <c r="F107" s="426">
        <f>$P$45</f>
        <v>10</v>
      </c>
      <c r="G107" s="426">
        <f>$O$81</f>
        <v>1</v>
      </c>
      <c r="H107" s="427" t="s">
        <v>56</v>
      </c>
      <c r="I107" s="426">
        <f>$O$65</f>
        <v>1</v>
      </c>
      <c r="J107" s="426">
        <f>$O$67</f>
        <v>2</v>
      </c>
      <c r="K107" s="426">
        <f>$O$66</f>
        <v>2</v>
      </c>
      <c r="L107" s="426">
        <f>$O$64</f>
        <v>3</v>
      </c>
      <c r="M107" s="425">
        <f>$T$70</f>
        <v>0</v>
      </c>
      <c r="N107" s="426">
        <f t="shared" si="59"/>
        <v>3</v>
      </c>
      <c r="O107" s="425">
        <f>S90</f>
        <v>1.5</v>
      </c>
      <c r="P107" s="428">
        <f>H97</f>
        <v>30.9225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t="s">
        <v>164</v>
      </c>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165</v>
      </c>
      <c r="D125" s="457" t="s">
        <v>166</v>
      </c>
      <c r="E125" s="458"/>
      <c r="F125" s="459"/>
      <c r="G125" s="419" t="s">
        <v>167</v>
      </c>
      <c r="H125" s="460" t="s">
        <v>168</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169</v>
      </c>
      <c r="E126" s="18"/>
      <c r="F126" s="459"/>
      <c r="G126" s="463">
        <v>6.0</v>
      </c>
      <c r="H126" s="464" t="s">
        <v>170</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6.0</v>
      </c>
      <c r="D127" s="462" t="s">
        <v>170</v>
      </c>
      <c r="E127" s="18"/>
      <c r="F127" s="459"/>
      <c r="G127" s="463">
        <v>12.0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2.0</v>
      </c>
      <c r="D128" s="462" t="s">
        <v>172</v>
      </c>
      <c r="E128" s="18"/>
      <c r="F128" s="459"/>
      <c r="G128" s="463">
        <v>4.0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4.0</v>
      </c>
      <c r="D129" s="462" t="s">
        <v>173</v>
      </c>
      <c r="E129" s="18"/>
      <c r="F129" s="459"/>
      <c r="G129" s="463">
        <v>2.0</v>
      </c>
      <c r="H129" s="464" t="s">
        <v>175</v>
      </c>
      <c r="I129" s="17"/>
      <c r="J129" s="17"/>
      <c r="K129" s="18"/>
      <c r="L129" s="35"/>
      <c r="M129" s="35"/>
      <c r="N129" s="437"/>
      <c r="O129" s="437"/>
      <c r="P129" s="438"/>
      <c r="Q129" s="469">
        <v>4.0</v>
      </c>
      <c r="R129" s="470" t="s">
        <v>176</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2.0</v>
      </c>
      <c r="D130" s="462" t="s">
        <v>177</v>
      </c>
      <c r="E130" s="18"/>
      <c r="F130" s="459"/>
      <c r="G130" s="463">
        <v>4.0</v>
      </c>
      <c r="H130" s="464" t="s">
        <v>178</v>
      </c>
      <c r="I130" s="17"/>
      <c r="J130" s="17"/>
      <c r="K130" s="18"/>
      <c r="L130" s="35"/>
      <c r="M130" s="35"/>
      <c r="N130" s="437"/>
      <c r="O130" s="437"/>
      <c r="P130" s="438"/>
      <c r="Q130" s="473">
        <v>26.0</v>
      </c>
      <c r="R130" s="474" t="s">
        <v>179</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v>4.0</v>
      </c>
      <c r="D131" s="462" t="s">
        <v>178</v>
      </c>
      <c r="E131" s="18"/>
      <c r="F131" s="459"/>
      <c r="G131" s="463">
        <v>1.0</v>
      </c>
      <c r="H131" s="464" t="s">
        <v>180</v>
      </c>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v>2.0</v>
      </c>
      <c r="D132" s="462" t="s">
        <v>180</v>
      </c>
      <c r="E132" s="18"/>
      <c r="F132" s="459"/>
      <c r="G132" s="463">
        <v>8.0</v>
      </c>
      <c r="H132" s="464" t="s">
        <v>181</v>
      </c>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v>6.0</v>
      </c>
      <c r="D133" s="462" t="s">
        <v>182</v>
      </c>
      <c r="E133" s="18"/>
      <c r="F133" s="459"/>
      <c r="G133" s="463">
        <v>1.0</v>
      </c>
      <c r="H133" s="464" t="s">
        <v>183</v>
      </c>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v>1.0</v>
      </c>
      <c r="D134" s="462" t="s">
        <v>184</v>
      </c>
      <c r="E134" s="18"/>
      <c r="F134" s="459"/>
      <c r="G134" s="463">
        <v>3.0</v>
      </c>
      <c r="H134" s="464" t="s">
        <v>185</v>
      </c>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v>2.0</v>
      </c>
      <c r="D135" s="462" t="s">
        <v>186</v>
      </c>
      <c r="E135" s="18"/>
      <c r="F135" s="459"/>
      <c r="G135" s="463">
        <v>2.0</v>
      </c>
      <c r="H135" s="464" t="s">
        <v>187</v>
      </c>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v>1.0</v>
      </c>
      <c r="D136" s="462" t="s">
        <v>188</v>
      </c>
      <c r="E136" s="18"/>
      <c r="F136" s="459"/>
      <c r="G136" s="463">
        <v>2.0</v>
      </c>
      <c r="H136" s="464" t="s">
        <v>189</v>
      </c>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v>2.0</v>
      </c>
      <c r="H137" s="464" t="s">
        <v>190</v>
      </c>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v>2.0</v>
      </c>
      <c r="H138" s="464" t="s">
        <v>186</v>
      </c>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v>1.0</v>
      </c>
      <c r="H139" s="464" t="s">
        <v>188</v>
      </c>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31</v>
      </c>
      <c r="D150" s="459"/>
      <c r="E150" s="459"/>
      <c r="F150" s="459"/>
      <c r="G150" s="479">
        <f>SUM(G126:G149)</f>
        <v>50</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