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tu0gdqicx0O/QiaiYqnN+Y7VplhYK/PipjArOyBWE0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78">
      <text>
        <t xml:space="preserve">======
ID#AAABVVrqXtg
jEFA    (2024-09-16 12:35:30)
Menos de 1/3 ( menos del 25% del tiempo) pero señalar porque es de interés, aunque  la puntuación es muy baja</t>
      </text>
    </comment>
    <comment authorId="0" ref="D11">
      <text>
        <t xml:space="preserve">======
ID#AAABVVrqXtc
HEFA    (2024-09-16 12:35:30)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H16">
      <text>
        <t xml:space="preserve">======
ID#AAABVVrqXtY
jEFA    (2024-09-16 12:35:30)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D20">
      <text>
        <t xml:space="preserve">======
ID#AAABVVrqXtU
jEFA    (2024-09-16 12:35:30)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57">
      <text>
        <t xml:space="preserve">======
ID#AAABVVrqXtM
jEFA    (2024-09-16 12:35:30)
10% del tiempo</t>
      </text>
    </comment>
    <comment authorId="0" ref="E56">
      <text>
        <t xml:space="preserve">======
ID#AAABVVrqXtQ
jEFA    (2024-09-16 12:35:30)
Menos de 1/3 ( menos del 25% del tiempo) pero señalar porque es de interés, aunque  la puntuación es muy baja</t>
      </text>
    </comment>
    <comment authorId="0" ref="D22">
      <text>
        <t xml:space="preserve">======
ID#AAABVVrqXtE
AYUDA    (2024-09-16 12:35:30)
Debe colocar la suma en minutos de todas las pausas inclusive quellas que sean inferiores a 8 minutos. (Sólo se excluye la pausa para comer).</t>
      </text>
    </comment>
    <comment authorId="0" ref="E58">
      <text>
        <t xml:space="preserve">======
ID#AAABVVrqXtI
jEFA    (2024-09-16 12:35:30)
Menos de 1/3 ( menos del 25% del tiempo) pero señalar porque es de interés, aunque  la puntuación es muy baja</t>
      </text>
    </comment>
    <comment authorId="0" ref="E73">
      <text>
        <t xml:space="preserve">======
ID#AAABVVrqXtA
jEFA    (2024-09-16 12:35:30)
meno di 1/3 ( meno del 25% del tempo) ma da segnalare perché di interesse anche se con un punteggio molto basso</t>
      </text>
    </comment>
    <comment authorId="0" ref="E64">
      <text>
        <t xml:space="preserve">======
ID#AAABVVrqXs8
jEFA    (2024-09-16 12:35:30)
Menos de 1/3 ( menos del 25% del tiempo) pero señalar porque es de interés, aunque  la puntuación es muy baja</t>
      </text>
    </comment>
    <comment authorId="0" ref="E66">
      <text>
        <t xml:space="preserve">======
ID#AAABVVrqXs4
jEFA    (2024-09-16 12:35:30)
Menos de 1/3 ( menos del 25% del tiempo) pero señalar porque es de interés, aunque  la puntuación es muy baja</t>
      </text>
    </comment>
    <comment authorId="0" ref="E65">
      <text>
        <t xml:space="preserve">======
ID#AAABVVrqXs0
jEFA    (2024-09-16 12:35:30)
10% del tiempo</t>
      </text>
    </comment>
    <comment authorId="0" ref="E59">
      <text>
        <t xml:space="preserve">======
ID#AAABVVrqXsw
jEFA    (2024-09-16 12:35:30)
Menos de 1/3 ( menos del 25% del tiempo) pero señalar porque es de interés, aunque  la puntuación es muy baja</t>
      </text>
    </comment>
    <comment authorId="0" ref="D86">
      <text>
        <t xml:space="preserve">======
ID#AAABVVrqXss
HEFA    (2024-09-16 12:35:30)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67">
      <text>
        <t xml:space="preserve">======
ID#AAABVVrqXso
jEFA    (2024-09-16 12:35:30)
Menos de 1/3 ( menos del 25% del tiempo) pero señalar porque es de interés, aunque  la puntuación es muy baja</t>
      </text>
    </comment>
  </commentList>
  <extLst>
    <ext uri="GoogleSheetsCustomDataVersion2">
      <go:sheetsCustomData xmlns:go="http://customooxmlschemas.google.com/" r:id="rId1" roundtripDataSignature="AMtx7mjl+Ukzrb7cy+ZCCPa9qQF2N1uGhA=="/>
    </ext>
  </extLst>
</comments>
</file>

<file path=xl/sharedStrings.xml><?xml version="1.0" encoding="utf-8"?>
<sst xmlns="http://schemas.openxmlformats.org/spreadsheetml/2006/main" count="277" uniqueCount="182">
  <si>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</si>
  <si>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</si>
  <si>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</si>
  <si>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</si>
  <si>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</si>
  <si>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</si>
  <si>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</si>
  <si>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</si>
  <si>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</si>
  <si>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</si>
  <si>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</si>
  <si>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equipo, retira bumper, film de proceso, testea con maquina y coloca bumper.</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</si>
  <si>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</si>
  <si>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</si>
  <si>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</si>
  <si>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</si>
  <si>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</si>
  <si>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</si>
  <si>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</si>
  <si>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</si>
  <si>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</si>
  <si>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</si>
  <si>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</si>
  <si>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</si>
  <si>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</si>
  <si>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</si>
  <si>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</si>
  <si>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</si>
  <si>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</si>
  <si>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</si>
  <si>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</si>
  <si>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</si>
  <si>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</si>
  <si>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</si>
  <si>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</si>
  <si>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</si>
  <si>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</si>
  <si>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</si>
  <si>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</si>
  <si>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</si>
  <si>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</si>
  <si>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</si>
  <si>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</si>
  <si>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</si>
  <si>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</si>
  <si>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</si>
  <si>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</si>
  <si>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</si>
  <si>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</si>
  <si>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</si>
  <si>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</si>
  <si>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</si>
  <si>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</si>
  <si>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</si>
  <si>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</si>
  <si>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</si>
  <si>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</si>
  <si>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</si>
  <si>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</si>
  <si>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</si>
  <si>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</si>
  <si>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</si>
  <si>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</si>
  <si>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</si>
  <si>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</si>
  <si>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</si>
  <si>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</si>
  <si>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</si>
  <si>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</si>
  <si>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</si>
  <si>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</si>
  <si>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</si>
  <si>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</si>
  <si>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</si>
  <si>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</si>
  <si>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</si>
  <si>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</si>
  <si>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</si>
  <si>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</si>
  <si>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</si>
  <si>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</si>
  <si>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</si>
  <si>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</si>
  <si>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</si>
  <si>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</si>
  <si>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</si>
  <si>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</si>
  <si>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</si>
  <si>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</si>
  <si>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</si>
  <si>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</si>
  <si>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</si>
  <si>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</si>
  <si>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</si>
  <si>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</si>
  <si>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</si>
  <si>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</si>
  <si>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</si>
  <si>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</si>
  <si>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</si>
  <si>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</si>
  <si>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</si>
  <si>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</si>
  <si>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</si>
  <si>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</si>
  <si>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</si>
  <si>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</si>
  <si>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P. POSTURA  DX</t>
  </si>
  <si>
    <t>POSTURA FORZADA DE LA EXTREMIDAD SUP.IX</t>
  </si>
  <si>
    <t>NOTA</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</si>
  <si>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</si>
  <si>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</si>
  <si>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</si>
  <si>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</si>
  <si>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</si>
  <si>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</si>
  <si>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</si>
  <si>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</si>
  <si>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</si>
  <si>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</si>
  <si>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</si>
  <si>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</si>
  <si>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</si>
  <si>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</si>
  <si>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</si>
  <si>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</si>
  <si>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</si>
  <si>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</si>
  <si>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</si>
  <si>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</si>
  <si>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</si>
  <si>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</si>
  <si>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</si>
  <si>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</si>
  <si>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</si>
  <si>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</si>
  <si>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</si>
  <si>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</si>
  <si>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</si>
  <si>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</si>
  <si>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</si>
  <si>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</si>
  <si>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</si>
  <si>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</si>
  <si>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</si>
  <si>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</si>
  <si>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</si>
  <si>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</si>
  <si>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</si>
  <si>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</si>
  <si>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</si>
  <si>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</si>
  <si>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</si>
  <si>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</si>
  <si>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</si>
  <si>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</si>
  <si>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</si>
  <si>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</si>
  <si>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</si>
  <si>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</si>
  <si>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</si>
  <si>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</si>
  <si>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</si>
  <si>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</si>
  <si>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 xml:space="preserve">Puesto parado: Bipedestación en postura dinamica. </t>
  </si>
  <si>
    <t>n° dcha.</t>
  </si>
  <si>
    <t>ACCIONES TECNICAS DERECHA</t>
  </si>
  <si>
    <t>n° izda</t>
  </si>
  <si>
    <t>ACCIONES TECNICASE IZQUIERDA</t>
  </si>
  <si>
    <t>Retira bumper</t>
  </si>
  <si>
    <t>Toma y sostiene equipo</t>
  </si>
  <si>
    <t>Retira film de proceso</t>
  </si>
  <si>
    <t>Coloca equipo a testear</t>
  </si>
  <si>
    <t>Presiona boton</t>
  </si>
  <si>
    <t>prende, distacca,posiziona</t>
  </si>
  <si>
    <t>Coloca film de proceso</t>
  </si>
  <si>
    <t>Toma y posiciona bumper en equipo</t>
  </si>
  <si>
    <t>prende,gira, posiziona, schiaccia</t>
  </si>
  <si>
    <t>Toma equipo testeado</t>
  </si>
  <si>
    <t>batte 25 colpi e prende</t>
  </si>
  <si>
    <t>Posiciona bumper en equipo</t>
  </si>
  <si>
    <t>Pasa equipo a la banda</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</si>
</sst>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4">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s>
  <fills count="25">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19" fillId="23" fontId="27" numFmtId="0" xfId="0" applyAlignment="1" applyBorder="1" applyFill="1" applyFont="1">
      <alignment horizontal="center"/>
    </xf>
    <xf borderId="120" fillId="23" fontId="73" numFmtId="0" xfId="0" applyBorder="1" applyFont="1"/>
    <xf borderId="94" fillId="23" fontId="73" numFmtId="0" xfId="0" applyBorder="1" applyFont="1"/>
    <xf borderId="121" fillId="23" fontId="73" numFmtId="0" xfId="0" applyBorder="1" applyFont="1"/>
    <xf borderId="122" fillId="23" fontId="27" numFmtId="0" xfId="0" applyAlignment="1" applyBorder="1" applyFont="1">
      <alignment horizontal="center"/>
    </xf>
    <xf borderId="123" fillId="23" fontId="73" numFmtId="0" xfId="0" applyBorder="1" applyFont="1"/>
    <xf borderId="124" fillId="23" fontId="73" numFmtId="0" xfId="0" applyBorder="1" applyFont="1"/>
    <xf borderId="125" fillId="23" fontId="73" numFmtId="0" xfId="0" applyBorder="1" applyFont="1"/>
    <xf borderId="126" fillId="23" fontId="27" numFmtId="0" xfId="0" applyAlignment="1" applyBorder="1" applyFont="1">
      <alignment horizontal="center"/>
    </xf>
    <xf borderId="127" fillId="23" fontId="73" numFmtId="0" xfId="0" applyBorder="1" applyFont="1"/>
    <xf borderId="128" fillId="23" fontId="73" numFmtId="0" xfId="0" applyBorder="1" applyFont="1"/>
    <xf borderId="129" fillId="23" fontId="73" numFmtId="0" xfId="0" applyBorder="1" applyFont="1"/>
    <xf borderId="130" fillId="3" fontId="1" numFmtId="0" xfId="0" applyAlignment="1" applyBorder="1" applyFont="1">
      <alignment vertical="center"/>
    </xf>
    <xf borderId="131" fillId="24" fontId="27" numFmtId="0" xfId="0" applyAlignment="1" applyBorder="1" applyFill="1" applyFont="1">
      <alignment horizontal="center" vertical="center"/>
    </xf>
    <xf borderId="131" fillId="24"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9.jpg"/><Relationship Id="rId3" Type="http://schemas.openxmlformats.org/officeDocument/2006/relationships/image" Target="../media/image7.jpg"/><Relationship Id="rId4" Type="http://schemas.openxmlformats.org/officeDocument/2006/relationships/image" Target="../media/image4.jpg"/><Relationship Id="rId10" Type="http://schemas.openxmlformats.org/officeDocument/2006/relationships/image" Target="../media/image8.jpg"/><Relationship Id="rId9" Type="http://schemas.openxmlformats.org/officeDocument/2006/relationships/image" Target="../media/image10.jpg"/><Relationship Id="rId5" Type="http://schemas.openxmlformats.org/officeDocument/2006/relationships/image" Target="../media/image2.jpg"/><Relationship Id="rId6" Type="http://schemas.openxmlformats.org/officeDocument/2006/relationships/image" Target="../media/image5.jpg"/><Relationship Id="rId7" Type="http://schemas.openxmlformats.org/officeDocument/2006/relationships/image" Target="../media/image1.jpg"/><Relationship Id="rId8"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108</xdr:row>
      <xdr:rowOff>285750</xdr:rowOff>
    </xdr:from>
    <xdr:ext cx="2190750" cy="885825"/>
    <xdr:sp>
      <xdr:nvSpPr>
        <xdr:cNvPr id="3" name="Shape 3"/>
        <xdr:cNvSpPr/>
      </xdr:nvSpPr>
      <xdr:spPr>
        <a:xfrm>
          <a:off x="4255388" y="3337088"/>
          <a:ext cx="2181225"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2238375</xdr:colOff>
      <xdr:row>110</xdr:row>
      <xdr:rowOff>323850</xdr:rowOff>
    </xdr:from>
    <xdr:ext cx="95250" cy="409575"/>
    <xdr:sp>
      <xdr:nvSpPr>
        <xdr:cNvPr id="4" name="Shape 4"/>
        <xdr:cNvSpPr/>
      </xdr:nvSpPr>
      <xdr:spPr>
        <a:xfrm>
          <a:off x="5298375" y="3579975"/>
          <a:ext cx="95250" cy="4000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1971675</xdr:colOff>
      <xdr:row>110</xdr:row>
      <xdr:rowOff>352425</xdr:rowOff>
    </xdr:from>
    <xdr:ext cx="76200" cy="361950"/>
    <xdr:sp>
      <xdr:nvSpPr>
        <xdr:cNvPr id="5" name="Shape 5"/>
        <xdr:cNvSpPr/>
      </xdr:nvSpPr>
      <xdr:spPr>
        <a:xfrm>
          <a:off x="5307900" y="3603788"/>
          <a:ext cx="76200" cy="3524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685800</xdr:colOff>
      <xdr:row>1</xdr:row>
      <xdr:rowOff>1019175</xdr:rowOff>
    </xdr:from>
    <xdr:ext cx="114300" cy="304800"/>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6</xdr:col>
      <xdr:colOff>609600</xdr:colOff>
      <xdr:row>109</xdr:row>
      <xdr:rowOff>57150</xdr:rowOff>
    </xdr:from>
    <xdr:ext cx="342900" cy="1028700"/>
    <xdr:sp>
      <xdr:nvSpPr>
        <xdr:cNvPr id="7" name="Shape 7"/>
        <xdr:cNvSpPr/>
      </xdr:nvSpPr>
      <xdr:spPr>
        <a:xfrm>
          <a:off x="5179313" y="3265650"/>
          <a:ext cx="333375"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1362075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1571625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2105025</xdr:colOff>
      <xdr:row>110</xdr:row>
      <xdr:rowOff>333375</xdr:rowOff>
    </xdr:from>
    <xdr:ext cx="76200" cy="390525"/>
    <xdr:sp>
      <xdr:nvSpPr>
        <xdr:cNvPr id="9" name="Shape 9"/>
        <xdr:cNvSpPr/>
      </xdr:nvSpPr>
      <xdr:spPr>
        <a:xfrm>
          <a:off x="5307900" y="3589500"/>
          <a:ext cx="76200" cy="3810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7.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4.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2.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5.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7.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4.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2.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5.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1.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3.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1.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10.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8.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10.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8.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3.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c r="L7" s="31" t="s">
        <v>8</v>
      </c>
      <c r="M7" s="24"/>
      <c r="N7" s="32">
        <v>1.0</v>
      </c>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7.291666667</v>
      </c>
      <c r="Z27" s="98">
        <f>LOOKUP(Y27,$AA$27:$AZ$27,$AA$28:$AZ$28)</f>
        <v>0</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500.0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7.291666667</v>
      </c>
      <c r="Z30" s="118">
        <f>LOOKUP(Y30,$AA$30:$AZ$30,$AA$31:$AZ$31)</f>
        <v>0</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57.6</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0.4930555556</v>
      </c>
      <c r="L32" s="63"/>
      <c r="M32" s="125">
        <f>IF(F29="","",K29*K32)</f>
        <v>236.6666667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6.25</v>
      </c>
      <c r="Z33" s="98">
        <f>LOOKUP(Y33,$AA$33:$AZ$33,$AA$34:$AZ$34)</f>
        <v>0</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6.25</v>
      </c>
      <c r="Z36" s="98">
        <f>LOOKUP(Y36,$AA$36:$AZ$36,$AA$37:$AZ$37)</f>
        <v>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57.6</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7.0</v>
      </c>
      <c r="I43" s="175">
        <f>IF(H44="",IF($R$41=0,0,H43*60/$R$41),I44)</f>
        <v>7.291666667</v>
      </c>
      <c r="J43" s="14"/>
      <c r="K43" s="176" t="s">
        <v>65</v>
      </c>
      <c r="L43" s="30">
        <v>6.0</v>
      </c>
      <c r="M43" s="175">
        <f>IF(L44="",IF($R$41=0,0,L43*60/$R$41),M44)</f>
        <v>6.25</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0</v>
      </c>
      <c r="P45" s="189">
        <f t="shared" si="13"/>
        <v>0</v>
      </c>
      <c r="Q45" s="6"/>
      <c r="R45" s="98">
        <f>IF(I46="",Z30,Z27)</f>
        <v>0</v>
      </c>
      <c r="S45" s="98">
        <f>IF(I46="",Z36,Z33)</f>
        <v>0</v>
      </c>
      <c r="T45" s="6"/>
      <c r="U45" s="190">
        <f t="shared" ref="U45:V45" si="14">MAX(R45:R46)</f>
        <v>0</v>
      </c>
      <c r="V45" s="190">
        <f t="shared" si="14"/>
        <v>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t="s">
        <v>14</v>
      </c>
      <c r="G56" s="18"/>
      <c r="H56" s="239"/>
      <c r="I56" s="240"/>
      <c r="J56" s="18"/>
      <c r="K56" s="239"/>
      <c r="L56" s="241"/>
      <c r="M56" s="234"/>
      <c r="N56" s="63"/>
      <c r="O56" s="242">
        <f>SUM(R56:V56)</f>
        <v>2</v>
      </c>
      <c r="P56" s="143"/>
      <c r="Q56" s="6"/>
      <c r="R56" s="208" t="str">
        <f>IF(E56="","",1)</f>
        <v/>
      </c>
      <c r="S56" s="208">
        <f>IF(F56="","",2)</f>
        <v>2</v>
      </c>
      <c r="T56" s="208" t="str">
        <f>IF(H56="","",3)</f>
        <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c r="F58" s="240" t="s">
        <v>14</v>
      </c>
      <c r="G58" s="18"/>
      <c r="H58" s="239"/>
      <c r="I58" s="240"/>
      <c r="J58" s="18"/>
      <c r="K58" s="239"/>
      <c r="L58" s="241"/>
      <c r="M58" s="234"/>
      <c r="N58" s="63"/>
      <c r="O58" s="242">
        <f t="shared" ref="O58:O59" si="30">SUM(R58:V58)</f>
        <v>2</v>
      </c>
      <c r="P58" s="143"/>
      <c r="Q58" s="6"/>
      <c r="R58" s="208" t="str">
        <f t="shared" ref="R58:R59" si="31">IF(E58="","",1)</f>
        <v/>
      </c>
      <c r="S58" s="208">
        <f t="shared" ref="S58:S59" si="32">IF(F58="","",2)</f>
        <v>2</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c r="F59" s="254" t="s">
        <v>14</v>
      </c>
      <c r="G59" s="112"/>
      <c r="H59" s="255"/>
      <c r="I59" s="254"/>
      <c r="J59" s="112"/>
      <c r="K59" s="255"/>
      <c r="L59" s="241"/>
      <c r="M59" s="234"/>
      <c r="N59" s="63"/>
      <c r="O59" s="242">
        <f t="shared" si="30"/>
        <v>2</v>
      </c>
      <c r="P59" s="143"/>
      <c r="Q59" s="6"/>
      <c r="R59" s="208" t="str">
        <f t="shared" si="31"/>
        <v/>
      </c>
      <c r="S59" s="208">
        <f t="shared" si="32"/>
        <v>2</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6.9825</v>
      </c>
      <c r="AQ60" s="266">
        <f>VLOOKUP($O$16,AP41:AQ57,2)*D95*$O$29</f>
        <v>6.9825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14</v>
      </c>
      <c r="D62" s="215"/>
      <c r="E62" s="215"/>
      <c r="F62" s="215"/>
      <c r="G62" s="215"/>
      <c r="H62" s="215"/>
      <c r="I62" s="215"/>
      <c r="J62" s="215"/>
      <c r="K62" s="215"/>
      <c r="L62" s="215"/>
      <c r="M62" s="278"/>
      <c r="N62" s="63"/>
      <c r="O62" s="188">
        <f>MAX(O56:O59)+T62</f>
        <v>2</v>
      </c>
      <c r="P62" s="279" t="s">
        <v>107</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108</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c r="F64" s="240" t="s">
        <v>14</v>
      </c>
      <c r="G64" s="18"/>
      <c r="H64" s="239"/>
      <c r="I64" s="240"/>
      <c r="J64" s="18"/>
      <c r="K64" s="239"/>
      <c r="L64" s="241"/>
      <c r="M64" s="234"/>
      <c r="N64" s="63"/>
      <c r="O64" s="283">
        <f>SUM(R64:V64)</f>
        <v>2</v>
      </c>
      <c r="P64" s="143"/>
      <c r="Q64" s="6"/>
      <c r="R64" s="208" t="str">
        <f>IF(E64="","",1)</f>
        <v/>
      </c>
      <c r="S64" s="208">
        <f>IF(F64="","",2)</f>
        <v>2</v>
      </c>
      <c r="T64" s="208" t="str">
        <f>IF(H64="","",3)</f>
        <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c r="F66" s="240" t="s">
        <v>14</v>
      </c>
      <c r="G66" s="18"/>
      <c r="H66" s="239"/>
      <c r="I66" s="240"/>
      <c r="J66" s="18"/>
      <c r="K66" s="239"/>
      <c r="L66" s="241"/>
      <c r="M66" s="234"/>
      <c r="N66" s="63"/>
      <c r="O66" s="283">
        <f t="shared" ref="O66:O67" si="39">SUM(R66:V66)</f>
        <v>2</v>
      </c>
      <c r="P66" s="143"/>
      <c r="Q66" s="6"/>
      <c r="R66" s="208" t="str">
        <f t="shared" ref="R66:R67" si="40">IF(E66="","",1)</f>
        <v/>
      </c>
      <c r="S66" s="208">
        <f t="shared" ref="S66:S67" si="41">IF(F66="","",2)</f>
        <v>2</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c r="F67" s="254" t="s">
        <v>14</v>
      </c>
      <c r="G67" s="112"/>
      <c r="H67" s="255"/>
      <c r="I67" s="254"/>
      <c r="J67" s="112"/>
      <c r="K67" s="255"/>
      <c r="L67" s="241"/>
      <c r="M67" s="234"/>
      <c r="N67" s="63"/>
      <c r="O67" s="283">
        <f t="shared" si="39"/>
        <v>2</v>
      </c>
      <c r="P67" s="143"/>
      <c r="Q67" s="6"/>
      <c r="R67" s="208" t="str">
        <f t="shared" si="40"/>
        <v/>
      </c>
      <c r="S67" s="208">
        <f t="shared" si="41"/>
        <v>2</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109</v>
      </c>
      <c r="D70" s="287"/>
      <c r="E70" s="287"/>
      <c r="F70" s="287"/>
      <c r="G70" s="287"/>
      <c r="H70" s="287"/>
      <c r="I70" s="287"/>
      <c r="J70" s="287"/>
      <c r="K70" s="287"/>
      <c r="L70" s="287"/>
      <c r="M70" s="288"/>
      <c r="N70" s="63"/>
      <c r="O70" s="188">
        <f>MAX(O64:O67)+T70</f>
        <v>2</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c r="F73" s="300"/>
      <c r="G73" s="18"/>
      <c r="H73" s="239"/>
      <c r="I73" s="300"/>
      <c r="J73" s="18"/>
      <c r="K73" s="239"/>
      <c r="L73" s="301">
        <v>8.0</v>
      </c>
      <c r="M73" s="302"/>
      <c r="N73" s="63"/>
      <c r="O73" s="283">
        <f>SUM(R73:V73)</f>
        <v>0</v>
      </c>
      <c r="P73" s="143"/>
      <c r="Q73" s="6"/>
      <c r="R73" s="208" t="str">
        <f>IF(E73="","",1)</f>
        <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0</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0</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3.5</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3.5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6.9825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4.655</v>
      </c>
      <c r="E97" s="14"/>
      <c r="F97" s="19"/>
      <c r="G97" s="382" t="s">
        <v>76</v>
      </c>
      <c r="H97" s="383">
        <f>D95*O18*O29</f>
        <v>6.9825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4.655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equipo, retira bumper, film de proceso, testea con maquina y coloca bumper.</v>
      </c>
      <c r="D106" s="418">
        <f>$O$18</f>
        <v>1.33</v>
      </c>
      <c r="E106" s="419">
        <f t="shared" ref="E106:E107" si="58">$O$16</f>
        <v>4</v>
      </c>
      <c r="F106" s="242">
        <f>$O$45</f>
        <v>0</v>
      </c>
      <c r="G106" s="242">
        <f>$O$76</f>
        <v>0</v>
      </c>
      <c r="H106" s="420" t="s">
        <v>55</v>
      </c>
      <c r="I106" s="242">
        <f>$O$57</f>
        <v>1</v>
      </c>
      <c r="J106" s="242">
        <f>$O$59</f>
        <v>2</v>
      </c>
      <c r="K106" s="242">
        <f>$O$58</f>
        <v>2</v>
      </c>
      <c r="L106" s="242">
        <f>$O$56</f>
        <v>2</v>
      </c>
      <c r="M106" s="419">
        <f>$T$62</f>
        <v>0</v>
      </c>
      <c r="N106" s="242">
        <f t="shared" ref="N106:N107" si="59">MAX(I106:L106)+M106</f>
        <v>2</v>
      </c>
      <c r="O106" s="419">
        <f>R90</f>
        <v>1.5</v>
      </c>
      <c r="P106" s="421">
        <f>$H$96</f>
        <v>6.9825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equipo, retira bumper, film de proceso, testea con maquina y coloca bumper.</v>
      </c>
      <c r="D107" s="424">
        <f>D106</f>
        <v>1.33</v>
      </c>
      <c r="E107" s="425">
        <f t="shared" si="58"/>
        <v>4</v>
      </c>
      <c r="F107" s="426">
        <f>$P$45</f>
        <v>0</v>
      </c>
      <c r="G107" s="426">
        <f>$O$81</f>
        <v>0</v>
      </c>
      <c r="H107" s="427" t="s">
        <v>56</v>
      </c>
      <c r="I107" s="426">
        <f>$O$65</f>
        <v>1</v>
      </c>
      <c r="J107" s="426">
        <f>$O$67</f>
        <v>2</v>
      </c>
      <c r="K107" s="426">
        <f>$O$66</f>
        <v>2</v>
      </c>
      <c r="L107" s="426">
        <f>$O$64</f>
        <v>2</v>
      </c>
      <c r="M107" s="425">
        <f>$T$70</f>
        <v>0</v>
      </c>
      <c r="N107" s="426">
        <f t="shared" si="59"/>
        <v>2</v>
      </c>
      <c r="O107" s="425">
        <f>S90</f>
        <v>1.5</v>
      </c>
      <c r="P107" s="428">
        <f>H97</f>
        <v>6.9825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t="s">
        <v>164</v>
      </c>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165</v>
      </c>
      <c r="D125" s="457" t="s">
        <v>166</v>
      </c>
      <c r="E125" s="458"/>
      <c r="F125" s="459"/>
      <c r="G125" s="419" t="s">
        <v>167</v>
      </c>
      <c r="H125" s="460" t="s">
        <v>168</v>
      </c>
      <c r="I125" s="17"/>
      <c r="J125" s="17"/>
      <c r="K125" s="18"/>
      <c r="L125" s="35"/>
      <c r="M125" s="35"/>
      <c r="N125" s="437"/>
      <c r="O125" s="437"/>
      <c r="P125" s="43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1.0</v>
      </c>
      <c r="D126" s="462" t="s">
        <v>169</v>
      </c>
      <c r="E126" s="18"/>
      <c r="F126" s="459"/>
      <c r="G126" s="463">
        <v>2.0</v>
      </c>
      <c r="H126" s="464" t="s">
        <v>170</v>
      </c>
      <c r="I126" s="17"/>
      <c r="J126" s="17"/>
      <c r="K126" s="18"/>
      <c r="L126" s="35"/>
      <c r="M126" s="35"/>
      <c r="N126" s="437"/>
      <c r="O126" s="437"/>
      <c r="P126" s="43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1.0</v>
      </c>
      <c r="D127" s="462" t="s">
        <v>171</v>
      </c>
      <c r="E127" s="18"/>
      <c r="F127" s="459"/>
      <c r="G127" s="463">
        <v>1.0</v>
      </c>
      <c r="H127" s="464" t="s">
        <v>172</v>
      </c>
      <c r="I127" s="17"/>
      <c r="J127" s="17"/>
      <c r="K127" s="18"/>
      <c r="L127" s="35"/>
      <c r="M127" s="35"/>
      <c r="N127" s="437"/>
      <c r="O127" s="437"/>
      <c r="P127" s="438"/>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1.0</v>
      </c>
      <c r="D128" s="462" t="s">
        <v>173</v>
      </c>
      <c r="E128" s="18"/>
      <c r="F128" s="459"/>
      <c r="G128" s="463">
        <v>1.0</v>
      </c>
      <c r="H128" s="464" t="s">
        <v>173</v>
      </c>
      <c r="I128" s="17"/>
      <c r="J128" s="17"/>
      <c r="K128" s="18"/>
      <c r="L128" s="35"/>
      <c r="M128" s="35"/>
      <c r="N128" s="437"/>
      <c r="O128" s="437"/>
      <c r="P128" s="438"/>
      <c r="Q128" s="465">
        <v>3.0</v>
      </c>
      <c r="R128" s="466" t="s">
        <v>174</v>
      </c>
      <c r="S128" s="467"/>
      <c r="T128" s="468"/>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v>1.0</v>
      </c>
      <c r="D129" s="462" t="s">
        <v>175</v>
      </c>
      <c r="E129" s="18"/>
      <c r="F129" s="459"/>
      <c r="G129" s="463">
        <v>2.0</v>
      </c>
      <c r="H129" s="464" t="s">
        <v>176</v>
      </c>
      <c r="I129" s="17"/>
      <c r="J129" s="17"/>
      <c r="K129" s="18"/>
      <c r="L129" s="35"/>
      <c r="M129" s="35"/>
      <c r="N129" s="437"/>
      <c r="O129" s="437"/>
      <c r="P129" s="438"/>
      <c r="Q129" s="469">
        <v>4.0</v>
      </c>
      <c r="R129" s="470" t="s">
        <v>177</v>
      </c>
      <c r="S129" s="471"/>
      <c r="T129" s="472"/>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v>1.0</v>
      </c>
      <c r="D130" s="462" t="s">
        <v>178</v>
      </c>
      <c r="E130" s="18"/>
      <c r="F130" s="459"/>
      <c r="G130" s="463"/>
      <c r="H130" s="464"/>
      <c r="I130" s="17"/>
      <c r="J130" s="17"/>
      <c r="K130" s="18"/>
      <c r="L130" s="35"/>
      <c r="M130" s="35"/>
      <c r="N130" s="437"/>
      <c r="O130" s="437"/>
      <c r="P130" s="438"/>
      <c r="Q130" s="473">
        <v>26.0</v>
      </c>
      <c r="R130" s="474" t="s">
        <v>179</v>
      </c>
      <c r="S130" s="475"/>
      <c r="T130" s="47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v>1.0</v>
      </c>
      <c r="D131" s="462" t="s">
        <v>180</v>
      </c>
      <c r="E131" s="18"/>
      <c r="F131" s="459"/>
      <c r="G131" s="463"/>
      <c r="H131" s="464"/>
      <c r="I131" s="17"/>
      <c r="J131" s="17"/>
      <c r="K131" s="18"/>
      <c r="L131" s="35"/>
      <c r="M131" s="35"/>
      <c r="N131" s="437"/>
      <c r="O131" s="437"/>
      <c r="P131" s="43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v>1.0</v>
      </c>
      <c r="D132" s="462" t="s">
        <v>181</v>
      </c>
      <c r="E132" s="18"/>
      <c r="F132" s="459"/>
      <c r="G132" s="463"/>
      <c r="H132" s="464"/>
      <c r="I132" s="17"/>
      <c r="J132" s="17"/>
      <c r="K132" s="18"/>
      <c r="L132" s="35"/>
      <c r="M132" s="35"/>
      <c r="N132" s="437"/>
      <c r="O132" s="437"/>
      <c r="P132" s="43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c r="D133" s="462"/>
      <c r="E133" s="18"/>
      <c r="F133" s="459"/>
      <c r="G133" s="463"/>
      <c r="H133" s="464"/>
      <c r="I133" s="17"/>
      <c r="J133" s="17"/>
      <c r="K133" s="18"/>
      <c r="L133" s="35"/>
      <c r="M133" s="35"/>
      <c r="N133" s="437"/>
      <c r="O133" s="437"/>
      <c r="P133" s="43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c r="D134" s="462"/>
      <c r="E134" s="18"/>
      <c r="F134" s="459"/>
      <c r="G134" s="463"/>
      <c r="H134" s="464"/>
      <c r="I134" s="17"/>
      <c r="J134" s="17"/>
      <c r="K134" s="18"/>
      <c r="L134" s="35"/>
      <c r="M134" s="35"/>
      <c r="N134" s="437"/>
      <c r="O134" s="437"/>
      <c r="P134" s="43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c r="D135" s="462"/>
      <c r="E135" s="18"/>
      <c r="F135" s="459"/>
      <c r="G135" s="463"/>
      <c r="H135" s="464"/>
      <c r="I135" s="17"/>
      <c r="J135" s="17"/>
      <c r="K135" s="18"/>
      <c r="L135" s="35"/>
      <c r="M135" s="35"/>
      <c r="N135" s="437"/>
      <c r="O135" s="437"/>
      <c r="P135" s="438"/>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c r="D136" s="462"/>
      <c r="E136" s="18"/>
      <c r="F136" s="459"/>
      <c r="G136" s="463"/>
      <c r="H136" s="464"/>
      <c r="I136" s="17"/>
      <c r="J136" s="17"/>
      <c r="K136" s="18"/>
      <c r="L136" s="35"/>
      <c r="M136" s="35"/>
      <c r="N136" s="437"/>
      <c r="O136" s="437"/>
      <c r="P136" s="43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35"/>
      <c r="N137" s="437"/>
      <c r="O137" s="437"/>
      <c r="P137" s="43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35"/>
      <c r="N138" s="437"/>
      <c r="O138" s="437"/>
      <c r="P138" s="43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35"/>
      <c r="N139" s="437"/>
      <c r="O139" s="437"/>
      <c r="P139" s="43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35"/>
      <c r="N140" s="437"/>
      <c r="O140" s="437"/>
      <c r="P140" s="43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35"/>
      <c r="N141" s="437"/>
      <c r="O141" s="437"/>
      <c r="P141" s="43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35"/>
      <c r="N142" s="437"/>
      <c r="O142" s="437"/>
      <c r="P142" s="43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35"/>
      <c r="N143" s="437"/>
      <c r="O143" s="437"/>
      <c r="P143" s="43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35"/>
      <c r="N144" s="437"/>
      <c r="O144" s="437"/>
      <c r="P144" s="43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35"/>
      <c r="N145" s="437"/>
      <c r="O145" s="437"/>
      <c r="P145" s="43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35"/>
      <c r="N146" s="437"/>
      <c r="O146" s="437"/>
      <c r="P146" s="43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35"/>
      <c r="N147" s="437"/>
      <c r="O147" s="437"/>
      <c r="P147" s="438"/>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35"/>
      <c r="N148" s="437"/>
      <c r="O148" s="437"/>
      <c r="P148" s="43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35"/>
      <c r="N149" s="437"/>
      <c r="O149" s="437"/>
      <c r="P149" s="43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7"/>
      <c r="C150" s="478">
        <f>SUM(C126:C149)</f>
        <v>7</v>
      </c>
      <c r="D150" s="459"/>
      <c r="E150" s="459"/>
      <c r="F150" s="459"/>
      <c r="G150" s="479">
        <f>SUM(G126:G149)</f>
        <v>6</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0"/>
      <c r="N151" s="443"/>
      <c r="O151" s="443"/>
      <c r="P151" s="481"/>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6">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