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ocalData\Tokuyama\keyence\export\"/>
    </mc:Choice>
  </mc:AlternateContent>
  <xr:revisionPtr revIDLastSave="0" documentId="13_ncr:1_{96121096-6720-4B99-A1A0-DE17B8B17A22}" xr6:coauthVersionLast="46" xr6:coauthVersionMax="46" xr10:uidLastSave="{00000000-0000-0000-0000-000000000000}"/>
  <bookViews>
    <workbookView xWindow="33765" yWindow="1890" windowWidth="21600" windowHeight="11835" activeTab="5" xr2:uid="{12FB3084-B12A-47EE-B001-C46B2FC4F968}"/>
  </bookViews>
  <sheets>
    <sheet name="convex_0" sheetId="1" r:id="rId1"/>
    <sheet name="convex_1" sheetId="3" r:id="rId2"/>
    <sheet name="直線" sheetId="2" r:id="rId3"/>
    <sheet name="円弧" sheetId="4" r:id="rId4"/>
    <sheet name="2次曲線・スプライン" sheetId="5" r:id="rId5"/>
    <sheet name="円弧 (2)" sheetId="6" r:id="rId6"/>
    <sheet name="円弧 (3)" sheetId="8" r:id="rId7"/>
    <sheet name="Sheet7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5" i="6" l="1"/>
  <c r="V35" i="6"/>
  <c r="U36" i="6"/>
  <c r="V36" i="6"/>
  <c r="U37" i="6"/>
  <c r="V37" i="6"/>
  <c r="U38" i="6"/>
  <c r="V38" i="6"/>
  <c r="U39" i="6"/>
  <c r="V39" i="6"/>
  <c r="U40" i="6"/>
  <c r="V40" i="6"/>
  <c r="U41" i="6"/>
  <c r="V41" i="6"/>
  <c r="U42" i="6"/>
  <c r="V42" i="6"/>
  <c r="U43" i="6"/>
  <c r="V43" i="6"/>
  <c r="U44" i="6"/>
  <c r="V44" i="6"/>
  <c r="U45" i="6"/>
  <c r="V45" i="6"/>
  <c r="U46" i="6"/>
  <c r="V46" i="6"/>
  <c r="U47" i="6"/>
  <c r="V47" i="6"/>
  <c r="U48" i="6"/>
  <c r="V48" i="6"/>
  <c r="U50" i="6"/>
  <c r="V50" i="6"/>
  <c r="U51" i="6"/>
  <c r="V51" i="6"/>
  <c r="U52" i="6"/>
  <c r="V52" i="6"/>
  <c r="U53" i="6"/>
  <c r="V53" i="6"/>
  <c r="U54" i="6"/>
  <c r="V54" i="6"/>
  <c r="U55" i="6"/>
  <c r="V55" i="6"/>
  <c r="U56" i="6"/>
  <c r="V56" i="6"/>
  <c r="U57" i="6"/>
  <c r="V57" i="6"/>
  <c r="U58" i="6"/>
  <c r="V58" i="6"/>
  <c r="U59" i="6"/>
  <c r="V59" i="6"/>
  <c r="U60" i="6"/>
  <c r="V60" i="6"/>
  <c r="U61" i="6"/>
  <c r="V61" i="6"/>
  <c r="U62" i="6"/>
  <c r="V62" i="6"/>
  <c r="U63" i="6"/>
  <c r="V63" i="6"/>
  <c r="U64" i="6"/>
  <c r="V64" i="6"/>
  <c r="V34" i="6"/>
  <c r="U34" i="8"/>
  <c r="V34" i="8"/>
  <c r="U35" i="8"/>
  <c r="V35" i="8"/>
  <c r="U36" i="8"/>
  <c r="V36" i="8"/>
  <c r="U37" i="8"/>
  <c r="V37" i="8"/>
  <c r="U38" i="8"/>
  <c r="V38" i="8"/>
  <c r="U39" i="8"/>
  <c r="V39" i="8"/>
  <c r="R34" i="8"/>
  <c r="U34" i="6"/>
  <c r="Q34" i="8"/>
  <c r="G39" i="8"/>
  <c r="F39" i="8"/>
  <c r="E39" i="8"/>
  <c r="D39" i="8"/>
  <c r="G38" i="8"/>
  <c r="F38" i="8"/>
  <c r="E38" i="8"/>
  <c r="D38" i="8"/>
  <c r="O37" i="8"/>
  <c r="M37" i="8"/>
  <c r="K42" i="8" s="1"/>
  <c r="K37" i="8"/>
  <c r="J41" i="8" s="1"/>
  <c r="G37" i="8"/>
  <c r="F37" i="8"/>
  <c r="E37" i="8"/>
  <c r="D37" i="8"/>
  <c r="O36" i="8"/>
  <c r="J42" i="8" s="1"/>
  <c r="M36" i="8"/>
  <c r="K43" i="8" s="1"/>
  <c r="K36" i="8"/>
  <c r="J43" i="8" s="1"/>
  <c r="G36" i="8"/>
  <c r="F36" i="8"/>
  <c r="E36" i="8"/>
  <c r="D36" i="8"/>
  <c r="K35" i="8"/>
  <c r="L43" i="8" s="1"/>
  <c r="G35" i="8"/>
  <c r="F35" i="8"/>
  <c r="E35" i="8"/>
  <c r="D35" i="8"/>
  <c r="G34" i="8"/>
  <c r="F34" i="8"/>
  <c r="E34" i="8"/>
  <c r="D34" i="8"/>
  <c r="G6" i="8"/>
  <c r="F6" i="8"/>
  <c r="E6" i="8"/>
  <c r="D6" i="8"/>
  <c r="M5" i="8"/>
  <c r="K10" i="8" s="1"/>
  <c r="K5" i="8"/>
  <c r="J9" i="8" s="1"/>
  <c r="G5" i="8"/>
  <c r="F5" i="8"/>
  <c r="E5" i="8"/>
  <c r="D5" i="8"/>
  <c r="O4" i="8"/>
  <c r="K9" i="8" s="1"/>
  <c r="M4" i="8"/>
  <c r="L10" i="8" s="1"/>
  <c r="K4" i="8"/>
  <c r="J11" i="8" s="1"/>
  <c r="G4" i="8"/>
  <c r="F4" i="8"/>
  <c r="E4" i="8"/>
  <c r="D4" i="8"/>
  <c r="K3" i="8"/>
  <c r="L11" i="8" s="1"/>
  <c r="G3" i="8"/>
  <c r="F3" i="8"/>
  <c r="E3" i="8"/>
  <c r="O5" i="8" s="1"/>
  <c r="D3" i="8"/>
  <c r="O6" i="8" s="1"/>
  <c r="G2" i="8"/>
  <c r="F2" i="8"/>
  <c r="K6" i="8" s="1"/>
  <c r="E2" i="8"/>
  <c r="D2" i="8"/>
  <c r="U12" i="6"/>
  <c r="T12" i="6"/>
  <c r="Q3" i="6"/>
  <c r="R3" i="6"/>
  <c r="Q4" i="6"/>
  <c r="R4" i="6"/>
  <c r="Q5" i="6"/>
  <c r="R5" i="6"/>
  <c r="Q6" i="6"/>
  <c r="R6" i="6"/>
  <c r="R2" i="6"/>
  <c r="Q2" i="6"/>
  <c r="Q9" i="6"/>
  <c r="K20" i="6"/>
  <c r="N11" i="6"/>
  <c r="N9" i="6"/>
  <c r="J11" i="6"/>
  <c r="L10" i="6"/>
  <c r="K10" i="6"/>
  <c r="L41" i="6"/>
  <c r="K36" i="6"/>
  <c r="L9" i="6"/>
  <c r="K9" i="6"/>
  <c r="J9" i="6"/>
  <c r="K35" i="6"/>
  <c r="O38" i="6"/>
  <c r="N42" i="6" s="1"/>
  <c r="O37" i="6"/>
  <c r="O36" i="6"/>
  <c r="J42" i="6" s="1"/>
  <c r="M38" i="6"/>
  <c r="M37" i="6"/>
  <c r="K42" i="6" s="1"/>
  <c r="M36" i="6"/>
  <c r="K38" i="6"/>
  <c r="K37" i="6"/>
  <c r="J41" i="6" s="1"/>
  <c r="D35" i="6"/>
  <c r="E35" i="6"/>
  <c r="F35" i="6"/>
  <c r="G35" i="6"/>
  <c r="D36" i="6"/>
  <c r="E36" i="6"/>
  <c r="F36" i="6"/>
  <c r="G36" i="6"/>
  <c r="D37" i="6"/>
  <c r="E37" i="6"/>
  <c r="F37" i="6"/>
  <c r="G37" i="6"/>
  <c r="D38" i="6"/>
  <c r="E38" i="6"/>
  <c r="F38" i="6"/>
  <c r="G38" i="6"/>
  <c r="D39" i="6"/>
  <c r="E39" i="6"/>
  <c r="F39" i="6"/>
  <c r="G39" i="6"/>
  <c r="D40" i="6"/>
  <c r="E40" i="6"/>
  <c r="F40" i="6"/>
  <c r="G40" i="6"/>
  <c r="D41" i="6"/>
  <c r="E41" i="6"/>
  <c r="F41" i="6"/>
  <c r="G41" i="6"/>
  <c r="D42" i="6"/>
  <c r="E42" i="6"/>
  <c r="F42" i="6"/>
  <c r="G42" i="6"/>
  <c r="D43" i="6"/>
  <c r="E43" i="6"/>
  <c r="F43" i="6"/>
  <c r="G43" i="6"/>
  <c r="D44" i="6"/>
  <c r="E44" i="6"/>
  <c r="F44" i="6"/>
  <c r="G44" i="6"/>
  <c r="D45" i="6"/>
  <c r="E45" i="6"/>
  <c r="F45" i="6"/>
  <c r="G45" i="6"/>
  <c r="D46" i="6"/>
  <c r="E46" i="6"/>
  <c r="F46" i="6"/>
  <c r="G46" i="6"/>
  <c r="D47" i="6"/>
  <c r="E47" i="6"/>
  <c r="F47" i="6"/>
  <c r="G47" i="6"/>
  <c r="D48" i="6"/>
  <c r="E48" i="6"/>
  <c r="F48" i="6"/>
  <c r="G48" i="6"/>
  <c r="D49" i="6"/>
  <c r="E49" i="6"/>
  <c r="F49" i="6"/>
  <c r="G49" i="6"/>
  <c r="D50" i="6"/>
  <c r="E50" i="6"/>
  <c r="F50" i="6"/>
  <c r="G50" i="6"/>
  <c r="D51" i="6"/>
  <c r="E51" i="6"/>
  <c r="F51" i="6"/>
  <c r="G51" i="6"/>
  <c r="D52" i="6"/>
  <c r="E52" i="6"/>
  <c r="F52" i="6"/>
  <c r="G52" i="6"/>
  <c r="D53" i="6"/>
  <c r="E53" i="6"/>
  <c r="F53" i="6"/>
  <c r="G53" i="6"/>
  <c r="D54" i="6"/>
  <c r="E54" i="6"/>
  <c r="F54" i="6"/>
  <c r="G54" i="6"/>
  <c r="D55" i="6"/>
  <c r="E55" i="6"/>
  <c r="F55" i="6"/>
  <c r="G55" i="6"/>
  <c r="D56" i="6"/>
  <c r="E56" i="6"/>
  <c r="F56" i="6"/>
  <c r="G56" i="6"/>
  <c r="D57" i="6"/>
  <c r="E57" i="6"/>
  <c r="F57" i="6"/>
  <c r="G57" i="6"/>
  <c r="D58" i="6"/>
  <c r="E58" i="6"/>
  <c r="F58" i="6"/>
  <c r="G58" i="6"/>
  <c r="D59" i="6"/>
  <c r="E59" i="6"/>
  <c r="F59" i="6"/>
  <c r="G59" i="6"/>
  <c r="D60" i="6"/>
  <c r="E60" i="6"/>
  <c r="F60" i="6"/>
  <c r="G60" i="6"/>
  <c r="D61" i="6"/>
  <c r="E61" i="6"/>
  <c r="F61" i="6"/>
  <c r="G61" i="6"/>
  <c r="D62" i="6"/>
  <c r="E62" i="6"/>
  <c r="F62" i="6"/>
  <c r="G62" i="6"/>
  <c r="D63" i="6"/>
  <c r="E63" i="6"/>
  <c r="F63" i="6"/>
  <c r="G63" i="6"/>
  <c r="D64" i="6"/>
  <c r="E64" i="6"/>
  <c r="F64" i="6"/>
  <c r="G64" i="6"/>
  <c r="D65" i="6"/>
  <c r="E65" i="6"/>
  <c r="F65" i="6"/>
  <c r="G65" i="6"/>
  <c r="G34" i="6"/>
  <c r="F34" i="6"/>
  <c r="E34" i="6"/>
  <c r="D34" i="6"/>
  <c r="L43" i="6"/>
  <c r="K43" i="6"/>
  <c r="L42" i="6"/>
  <c r="O6" i="6"/>
  <c r="K3" i="6"/>
  <c r="L11" i="6" s="1"/>
  <c r="O4" i="6"/>
  <c r="M5" i="6"/>
  <c r="M4" i="6"/>
  <c r="K11" i="6" s="1"/>
  <c r="K5" i="6"/>
  <c r="K4" i="6"/>
  <c r="D3" i="6"/>
  <c r="E3" i="6"/>
  <c r="D4" i="6"/>
  <c r="E4" i="6"/>
  <c r="D5" i="6"/>
  <c r="E5" i="6"/>
  <c r="D6" i="6"/>
  <c r="E6" i="6"/>
  <c r="E2" i="6"/>
  <c r="O5" i="6" s="1"/>
  <c r="D2" i="6"/>
  <c r="F2" i="6"/>
  <c r="K6" i="6" s="1"/>
  <c r="F3" i="6"/>
  <c r="G3" i="6"/>
  <c r="F4" i="6"/>
  <c r="G4" i="6"/>
  <c r="F5" i="6"/>
  <c r="G5" i="6"/>
  <c r="F6" i="6"/>
  <c r="G6" i="6"/>
  <c r="G2" i="6"/>
  <c r="M6" i="6" s="1"/>
  <c r="L41" i="8" l="1"/>
  <c r="K38" i="8"/>
  <c r="N41" i="8" s="1"/>
  <c r="M38" i="8"/>
  <c r="O38" i="8"/>
  <c r="N42" i="8" s="1"/>
  <c r="L42" i="8"/>
  <c r="N9" i="8"/>
  <c r="L9" i="8"/>
  <c r="M6" i="8"/>
  <c r="N10" i="8" s="1"/>
  <c r="K11" i="8"/>
  <c r="J14" i="8" s="1" a="1"/>
  <c r="J10" i="8"/>
  <c r="N11" i="8"/>
  <c r="N43" i="8"/>
  <c r="K41" i="8"/>
  <c r="N10" i="6"/>
  <c r="N41" i="6"/>
  <c r="J43" i="6"/>
  <c r="K41" i="6"/>
  <c r="J46" i="6" s="1" a="1"/>
  <c r="N43" i="6"/>
  <c r="J10" i="6"/>
  <c r="J46" i="8" l="1" a="1"/>
  <c r="L46" i="8" s="1"/>
  <c r="L14" i="8"/>
  <c r="K14" i="8"/>
  <c r="J15" i="8"/>
  <c r="L16" i="8"/>
  <c r="J14" i="8"/>
  <c r="K16" i="8"/>
  <c r="J16" i="8"/>
  <c r="L15" i="8"/>
  <c r="K15" i="8"/>
  <c r="J14" i="6" a="1"/>
  <c r="J15" i="6" s="1"/>
  <c r="J47" i="6"/>
  <c r="L46" i="6"/>
  <c r="K46" i="6"/>
  <c r="L48" i="6"/>
  <c r="J46" i="6"/>
  <c r="K48" i="6"/>
  <c r="J48" i="6"/>
  <c r="L47" i="6"/>
  <c r="K47" i="6"/>
  <c r="L47" i="8" l="1"/>
  <c r="J47" i="8"/>
  <c r="K48" i="8"/>
  <c r="K47" i="8"/>
  <c r="J48" i="8"/>
  <c r="J46" i="8"/>
  <c r="N46" i="8" s="1" a="1"/>
  <c r="L48" i="8"/>
  <c r="K46" i="8"/>
  <c r="N14" i="8" a="1"/>
  <c r="K14" i="6"/>
  <c r="K15" i="6"/>
  <c r="J16" i="6"/>
  <c r="N14" i="6" s="1" a="1"/>
  <c r="L16" i="6"/>
  <c r="J14" i="6"/>
  <c r="K16" i="6"/>
  <c r="L15" i="6"/>
  <c r="L14" i="6"/>
  <c r="N46" i="6" a="1"/>
  <c r="N48" i="8" l="1"/>
  <c r="N47" i="8"/>
  <c r="K51" i="8" s="1"/>
  <c r="N46" i="8"/>
  <c r="K50" i="8" s="1"/>
  <c r="N14" i="8"/>
  <c r="K18" i="8" s="1"/>
  <c r="N15" i="8"/>
  <c r="K19" i="8" s="1"/>
  <c r="N16" i="8"/>
  <c r="N47" i="6"/>
  <c r="K51" i="6" s="1"/>
  <c r="N46" i="6"/>
  <c r="K50" i="6" s="1"/>
  <c r="N48" i="6"/>
  <c r="N14" i="6"/>
  <c r="K18" i="6" s="1"/>
  <c r="N15" i="6"/>
  <c r="K19" i="6" s="1"/>
  <c r="N16" i="6"/>
  <c r="R36" i="8" l="1"/>
  <c r="R38" i="8"/>
  <c r="R37" i="8"/>
  <c r="R39" i="8"/>
  <c r="R35" i="8"/>
  <c r="R3" i="8"/>
  <c r="R6" i="8"/>
  <c r="R5" i="8"/>
  <c r="R4" i="8"/>
  <c r="R2" i="8"/>
  <c r="Q4" i="8"/>
  <c r="Q2" i="8"/>
  <c r="Q3" i="8"/>
  <c r="Q6" i="8"/>
  <c r="K20" i="8"/>
  <c r="K22" i="8" s="1"/>
  <c r="Q5" i="8"/>
  <c r="Q35" i="8"/>
  <c r="Q39" i="8"/>
  <c r="K52" i="8"/>
  <c r="Q38" i="8"/>
  <c r="Q37" i="8"/>
  <c r="Q36" i="8"/>
  <c r="Q38" i="6"/>
  <c r="Q42" i="6"/>
  <c r="Q46" i="6"/>
  <c r="Q50" i="6"/>
  <c r="Q54" i="6"/>
  <c r="Q58" i="6"/>
  <c r="Q62" i="6"/>
  <c r="Q35" i="6"/>
  <c r="Q36" i="6"/>
  <c r="Q40" i="6"/>
  <c r="Q48" i="6"/>
  <c r="Q60" i="6"/>
  <c r="Q39" i="6"/>
  <c r="Q43" i="6"/>
  <c r="Q47" i="6"/>
  <c r="Q51" i="6"/>
  <c r="Q55" i="6"/>
  <c r="Q59" i="6"/>
  <c r="Q63" i="6"/>
  <c r="Q44" i="6"/>
  <c r="Q52" i="6"/>
  <c r="Q56" i="6"/>
  <c r="Q64" i="6"/>
  <c r="Q37" i="6"/>
  <c r="Q41" i="6"/>
  <c r="Q45" i="6"/>
  <c r="Q53" i="6"/>
  <c r="Q57" i="6"/>
  <c r="Q61" i="6"/>
  <c r="Q34" i="6"/>
  <c r="R37" i="6"/>
  <c r="R41" i="6"/>
  <c r="R45" i="6"/>
  <c r="R53" i="6"/>
  <c r="R57" i="6"/>
  <c r="R61" i="6"/>
  <c r="R34" i="6"/>
  <c r="R38" i="6"/>
  <c r="R42" i="6"/>
  <c r="R46" i="6"/>
  <c r="R50" i="6"/>
  <c r="R54" i="6"/>
  <c r="R58" i="6"/>
  <c r="R62" i="6"/>
  <c r="R35" i="6"/>
  <c r="R39" i="6"/>
  <c r="R43" i="6"/>
  <c r="R47" i="6"/>
  <c r="R51" i="6"/>
  <c r="R55" i="6"/>
  <c r="R59" i="6"/>
  <c r="R63" i="6"/>
  <c r="R36" i="6"/>
  <c r="R40" i="6"/>
  <c r="R44" i="6"/>
  <c r="R48" i="6"/>
  <c r="R52" i="6"/>
  <c r="R56" i="6"/>
  <c r="R60" i="6"/>
  <c r="R64" i="6"/>
  <c r="K52" i="6"/>
  <c r="K23" i="6"/>
  <c r="K23" i="8" l="1"/>
  <c r="K55" i="8"/>
  <c r="K54" i="8"/>
  <c r="Q9" i="8"/>
  <c r="Q67" i="8"/>
  <c r="R67" i="8"/>
  <c r="R9" i="8"/>
  <c r="R9" i="6"/>
  <c r="Q10" i="6" s="1"/>
  <c r="K54" i="6"/>
  <c r="K55" i="6"/>
  <c r="K22" i="6"/>
  <c r="Q68" i="8" l="1"/>
  <c r="Q70" i="8" s="1"/>
  <c r="Q10" i="8"/>
  <c r="Q13" i="8"/>
  <c r="R12" i="8"/>
  <c r="Q12" i="8"/>
  <c r="R13" i="8"/>
  <c r="Q13" i="6"/>
  <c r="R13" i="6"/>
  <c r="Q12" i="6"/>
  <c r="R12" i="6"/>
  <c r="R70" i="8" l="1"/>
  <c r="T72" i="8" s="1"/>
  <c r="Q71" i="8"/>
  <c r="R71" i="8"/>
  <c r="U16" i="8"/>
  <c r="U12" i="8"/>
  <c r="U15" i="8"/>
  <c r="U14" i="8"/>
  <c r="U13" i="8"/>
  <c r="T14" i="8"/>
  <c r="T16" i="8"/>
  <c r="T12" i="8"/>
  <c r="T15" i="8"/>
  <c r="T13" i="8"/>
  <c r="T13" i="6"/>
  <c r="T16" i="6"/>
  <c r="T15" i="6"/>
  <c r="U100" i="6"/>
  <c r="T100" i="6"/>
  <c r="T14" i="6"/>
  <c r="U14" i="6"/>
  <c r="U13" i="6"/>
  <c r="U15" i="6"/>
  <c r="U16" i="6"/>
  <c r="U74" i="8" l="1"/>
  <c r="T70" i="8"/>
  <c r="T98" i="8"/>
  <c r="T99" i="8"/>
  <c r="T100" i="8"/>
  <c r="T93" i="8"/>
  <c r="U73" i="8"/>
  <c r="U79" i="8"/>
  <c r="U75" i="8"/>
  <c r="U92" i="8"/>
  <c r="T76" i="8"/>
  <c r="U83" i="8"/>
  <c r="T79" i="8"/>
  <c r="U86" i="8"/>
  <c r="T77" i="8"/>
  <c r="T82" i="8"/>
  <c r="T83" i="8"/>
  <c r="T84" i="8"/>
  <c r="U84" i="8"/>
  <c r="U89" i="8"/>
  <c r="U90" i="8"/>
  <c r="U91" i="8"/>
  <c r="T80" i="8"/>
  <c r="U85" i="8"/>
  <c r="T81" i="8"/>
  <c r="T86" i="8"/>
  <c r="T87" i="8"/>
  <c r="T88" i="8"/>
  <c r="U88" i="8"/>
  <c r="U93" i="8"/>
  <c r="U94" i="8"/>
  <c r="U95" i="8"/>
  <c r="T74" i="8"/>
  <c r="U76" i="8"/>
  <c r="U82" i="8"/>
  <c r="T73" i="8"/>
  <c r="U87" i="8"/>
  <c r="T85" i="8"/>
  <c r="T90" i="8"/>
  <c r="T91" i="8"/>
  <c r="T92" i="8"/>
  <c r="U100" i="8"/>
  <c r="U97" i="8"/>
  <c r="U98" i="8"/>
  <c r="U99" i="8"/>
  <c r="T75" i="8"/>
  <c r="U81" i="8"/>
  <c r="T78" i="8"/>
  <c r="U80" i="8"/>
  <c r="T89" i="8"/>
  <c r="T94" i="8"/>
  <c r="T95" i="8"/>
  <c r="T96" i="8"/>
  <c r="U70" i="8"/>
  <c r="U96" i="8"/>
  <c r="U71" i="8"/>
  <c r="T97" i="8"/>
  <c r="T71" i="8"/>
  <c r="U72" i="8"/>
  <c r="U77" i="8"/>
  <c r="U78" i="8"/>
</calcChain>
</file>

<file path=xl/sharedStrings.xml><?xml version="1.0" encoding="utf-8"?>
<sst xmlns="http://schemas.openxmlformats.org/spreadsheetml/2006/main" count="82" uniqueCount="17">
  <si>
    <t>平均</t>
    <rPh sb="0" eb="2">
      <t>ヘイキン</t>
    </rPh>
    <phoneticPr fontId="1"/>
  </si>
  <si>
    <t>x</t>
    <phoneticPr fontId="1"/>
  </si>
  <si>
    <t>N</t>
    <phoneticPr fontId="1"/>
  </si>
  <si>
    <t>x^2</t>
    <phoneticPr fontId="1"/>
  </si>
  <si>
    <t>x^3</t>
    <phoneticPr fontId="1"/>
  </si>
  <si>
    <t>y</t>
    <phoneticPr fontId="1"/>
  </si>
  <si>
    <t>y^2</t>
    <phoneticPr fontId="1"/>
  </si>
  <si>
    <t>y^3</t>
    <phoneticPr fontId="1"/>
  </si>
  <si>
    <t>連立方程式係数</t>
    <rPh sb="0" eb="2">
      <t>レンリツ</t>
    </rPh>
    <rPh sb="2" eb="5">
      <t>ホウテイシキ</t>
    </rPh>
    <rPh sb="5" eb="7">
      <t>ケイスウ</t>
    </rPh>
    <phoneticPr fontId="1"/>
  </si>
  <si>
    <t>xy</t>
    <phoneticPr fontId="1"/>
  </si>
  <si>
    <t>xy^2</t>
    <phoneticPr fontId="1"/>
  </si>
  <si>
    <t>x^2y</t>
    <phoneticPr fontId="1"/>
  </si>
  <si>
    <t>x0</t>
    <phoneticPr fontId="1"/>
  </si>
  <si>
    <t>y0</t>
    <phoneticPr fontId="1"/>
  </si>
  <si>
    <t>r</t>
    <phoneticPr fontId="1"/>
  </si>
  <si>
    <t>※円弧は精度が悪い</t>
    <rPh sb="1" eb="3">
      <t>エンコ</t>
    </rPh>
    <rPh sb="4" eb="6">
      <t>セイド</t>
    </rPh>
    <rPh sb="7" eb="8">
      <t>ワル</t>
    </rPh>
    <phoneticPr fontId="1"/>
  </si>
  <si>
    <t>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</si>
</sst>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convex_0!$A$1:$A$288</c:f>
              <c:numCache>
                <c:formatCode>General</c:formatCode>
                <c:ptCount val="288"/>
                <c:pt idx="0">
                  <c:v>111.16670000000001</c:v>
                </c:pt>
                <c:pt idx="1">
                  <c:v>105</c:v>
                </c:pt>
                <c:pt idx="2">
                  <c:v>119.16670000000001</c:v>
                </c:pt>
                <c:pt idx="3">
                  <c:v>127.5</c:v>
                </c:pt>
                <c:pt idx="4">
                  <c:v>131.5</c:v>
                </c:pt>
                <c:pt idx="5">
                  <c:v>136</c:v>
                </c:pt>
                <c:pt idx="6">
                  <c:v>141</c:v>
                </c:pt>
                <c:pt idx="7">
                  <c:v>145</c:v>
                </c:pt>
                <c:pt idx="8">
                  <c:v>149</c:v>
                </c:pt>
                <c:pt idx="9">
                  <c:v>154</c:v>
                </c:pt>
                <c:pt idx="10">
                  <c:v>158</c:v>
                </c:pt>
                <c:pt idx="11">
                  <c:v>162.4</c:v>
                </c:pt>
                <c:pt idx="12">
                  <c:v>166.6</c:v>
                </c:pt>
                <c:pt idx="13">
                  <c:v>170.6</c:v>
                </c:pt>
                <c:pt idx="14">
                  <c:v>175</c:v>
                </c:pt>
                <c:pt idx="15">
                  <c:v>179.57140000000001</c:v>
                </c:pt>
                <c:pt idx="16">
                  <c:v>184.33330000000001</c:v>
                </c:pt>
                <c:pt idx="17">
                  <c:v>188.66669999999999</c:v>
                </c:pt>
                <c:pt idx="18">
                  <c:v>193.42859999999999</c:v>
                </c:pt>
                <c:pt idx="19">
                  <c:v>198.28569999999999</c:v>
                </c:pt>
                <c:pt idx="20">
                  <c:v>202.66669999999999</c:v>
                </c:pt>
                <c:pt idx="21">
                  <c:v>206.66669999999999</c:v>
                </c:pt>
                <c:pt idx="22">
                  <c:v>210.57140000000001</c:v>
                </c:pt>
                <c:pt idx="23">
                  <c:v>214.5</c:v>
                </c:pt>
                <c:pt idx="24">
                  <c:v>219</c:v>
                </c:pt>
                <c:pt idx="25">
                  <c:v>223.71430000000001</c:v>
                </c:pt>
                <c:pt idx="26">
                  <c:v>227.83330000000001</c:v>
                </c:pt>
                <c:pt idx="27">
                  <c:v>232.66669999999999</c:v>
                </c:pt>
                <c:pt idx="28">
                  <c:v>236.4</c:v>
                </c:pt>
                <c:pt idx="29">
                  <c:v>240.33330000000001</c:v>
                </c:pt>
                <c:pt idx="30">
                  <c:v>244.33330000000001</c:v>
                </c:pt>
                <c:pt idx="31">
                  <c:v>248.6</c:v>
                </c:pt>
                <c:pt idx="32">
                  <c:v>252.33330000000001</c:v>
                </c:pt>
                <c:pt idx="33">
                  <c:v>256.5</c:v>
                </c:pt>
                <c:pt idx="34">
                  <c:v>261.125</c:v>
                </c:pt>
                <c:pt idx="35">
                  <c:v>265.5</c:v>
                </c:pt>
                <c:pt idx="36">
                  <c:v>270.375</c:v>
                </c:pt>
                <c:pt idx="37">
                  <c:v>275.375</c:v>
                </c:pt>
                <c:pt idx="38">
                  <c:v>280</c:v>
                </c:pt>
                <c:pt idx="39">
                  <c:v>284.66669999999999</c:v>
                </c:pt>
                <c:pt idx="40">
                  <c:v>289.42860000000002</c:v>
                </c:pt>
                <c:pt idx="41">
                  <c:v>293.60000000000002</c:v>
                </c:pt>
                <c:pt idx="42">
                  <c:v>298.42860000000002</c:v>
                </c:pt>
                <c:pt idx="43">
                  <c:v>302.23079999999999</c:v>
                </c:pt>
                <c:pt idx="44">
                  <c:v>296.5</c:v>
                </c:pt>
                <c:pt idx="45">
                  <c:v>297.25</c:v>
                </c:pt>
                <c:pt idx="46">
                  <c:v>300.83330000000001</c:v>
                </c:pt>
                <c:pt idx="47">
                  <c:v>308</c:v>
                </c:pt>
                <c:pt idx="48">
                  <c:v>312</c:v>
                </c:pt>
                <c:pt idx="49">
                  <c:v>312.5</c:v>
                </c:pt>
                <c:pt idx="50">
                  <c:v>312.5</c:v>
                </c:pt>
                <c:pt idx="51">
                  <c:v>314.28570000000002</c:v>
                </c:pt>
                <c:pt idx="52">
                  <c:v>315</c:v>
                </c:pt>
                <c:pt idx="53">
                  <c:v>314.66669999999999</c:v>
                </c:pt>
                <c:pt idx="54">
                  <c:v>316</c:v>
                </c:pt>
                <c:pt idx="55">
                  <c:v>314.8571</c:v>
                </c:pt>
                <c:pt idx="56">
                  <c:v>311</c:v>
                </c:pt>
                <c:pt idx="57">
                  <c:v>305.16669999999999</c:v>
                </c:pt>
                <c:pt idx="58">
                  <c:v>301.2</c:v>
                </c:pt>
                <c:pt idx="59">
                  <c:v>301.71429999999998</c:v>
                </c:pt>
                <c:pt idx="60">
                  <c:v>302</c:v>
                </c:pt>
                <c:pt idx="61">
                  <c:v>283</c:v>
                </c:pt>
                <c:pt idx="62">
                  <c:v>236</c:v>
                </c:pt>
                <c:pt idx="63">
                  <c:v>231.6</c:v>
                </c:pt>
                <c:pt idx="64">
                  <c:v>227.16669999999999</c:v>
                </c:pt>
                <c:pt idx="65">
                  <c:v>224</c:v>
                </c:pt>
                <c:pt idx="66">
                  <c:v>215.8571</c:v>
                </c:pt>
                <c:pt idx="67">
                  <c:v>213.42859999999999</c:v>
                </c:pt>
                <c:pt idx="68">
                  <c:v>211.66669999999999</c:v>
                </c:pt>
                <c:pt idx="69">
                  <c:v>209.57140000000001</c:v>
                </c:pt>
                <c:pt idx="70">
                  <c:v>207.125</c:v>
                </c:pt>
                <c:pt idx="71">
                  <c:v>205</c:v>
                </c:pt>
                <c:pt idx="72">
                  <c:v>203</c:v>
                </c:pt>
                <c:pt idx="73">
                  <c:v>200.1429</c:v>
                </c:pt>
                <c:pt idx="74">
                  <c:v>197</c:v>
                </c:pt>
                <c:pt idx="75">
                  <c:v>194.75</c:v>
                </c:pt>
                <c:pt idx="76">
                  <c:v>192.5</c:v>
                </c:pt>
                <c:pt idx="77">
                  <c:v>186.83330000000001</c:v>
                </c:pt>
                <c:pt idx="78">
                  <c:v>184</c:v>
                </c:pt>
                <c:pt idx="79">
                  <c:v>171.6</c:v>
                </c:pt>
                <c:pt idx="80">
                  <c:v>167.6</c:v>
                </c:pt>
                <c:pt idx="81">
                  <c:v>165.5</c:v>
                </c:pt>
                <c:pt idx="82">
                  <c:v>162</c:v>
                </c:pt>
                <c:pt idx="83">
                  <c:v>157.6</c:v>
                </c:pt>
                <c:pt idx="84">
                  <c:v>154.66669999999999</c:v>
                </c:pt>
                <c:pt idx="85">
                  <c:v>150.5</c:v>
                </c:pt>
                <c:pt idx="86">
                  <c:v>146</c:v>
                </c:pt>
                <c:pt idx="87">
                  <c:v>141.5</c:v>
                </c:pt>
                <c:pt idx="88">
                  <c:v>137.71430000000001</c:v>
                </c:pt>
                <c:pt idx="89">
                  <c:v>133.6</c:v>
                </c:pt>
                <c:pt idx="90">
                  <c:v>129.80000000000001</c:v>
                </c:pt>
                <c:pt idx="91">
                  <c:v>122.8</c:v>
                </c:pt>
                <c:pt idx="92">
                  <c:v>90</c:v>
                </c:pt>
                <c:pt idx="93">
                  <c:v>88.571399999999997</c:v>
                </c:pt>
                <c:pt idx="94">
                  <c:v>85</c:v>
                </c:pt>
                <c:pt idx="95">
                  <c:v>80.833299999999994</c:v>
                </c:pt>
                <c:pt idx="96">
                  <c:v>77.125</c:v>
                </c:pt>
                <c:pt idx="97">
                  <c:v>77.333299999999994</c:v>
                </c:pt>
                <c:pt idx="98">
                  <c:v>77</c:v>
                </c:pt>
                <c:pt idx="99">
                  <c:v>75.599999999999994</c:v>
                </c:pt>
                <c:pt idx="100">
                  <c:v>76</c:v>
                </c:pt>
                <c:pt idx="101">
                  <c:v>75.166700000000006</c:v>
                </c:pt>
                <c:pt idx="102">
                  <c:v>75</c:v>
                </c:pt>
                <c:pt idx="103">
                  <c:v>74.5</c:v>
                </c:pt>
                <c:pt idx="104">
                  <c:v>74</c:v>
                </c:pt>
                <c:pt idx="105">
                  <c:v>75.166700000000006</c:v>
                </c:pt>
                <c:pt idx="106">
                  <c:v>77</c:v>
                </c:pt>
                <c:pt idx="107">
                  <c:v>79.5</c:v>
                </c:pt>
                <c:pt idx="108">
                  <c:v>85.428600000000003</c:v>
                </c:pt>
                <c:pt idx="109">
                  <c:v>88.5</c:v>
                </c:pt>
                <c:pt idx="110">
                  <c:v>92.75</c:v>
                </c:pt>
                <c:pt idx="111">
                  <c:v>99.25</c:v>
                </c:pt>
                <c:pt idx="112">
                  <c:v>103.83329999999999</c:v>
                </c:pt>
                <c:pt idx="113">
                  <c:v>103.5</c:v>
                </c:pt>
                <c:pt idx="114">
                  <c:v>88</c:v>
                </c:pt>
              </c:numCache>
            </c:numRef>
          </c:xVal>
          <c:yVal>
            <c:numRef>
              <c:f>convex_0!$B$1:$B$288</c:f>
              <c:numCache>
                <c:formatCode>General</c:formatCode>
                <c:ptCount val="288"/>
                <c:pt idx="0">
                  <c:v>22.166699999999999</c:v>
                </c:pt>
                <c:pt idx="1">
                  <c:v>23</c:v>
                </c:pt>
                <c:pt idx="2">
                  <c:v>22.5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30.2</c:v>
                </c:pt>
                <c:pt idx="10">
                  <c:v>31.25</c:v>
                </c:pt>
                <c:pt idx="11">
                  <c:v>32.200000000000003</c:v>
                </c:pt>
                <c:pt idx="12">
                  <c:v>33.799999999999997</c:v>
                </c:pt>
                <c:pt idx="13">
                  <c:v>34.799999999999997</c:v>
                </c:pt>
                <c:pt idx="14">
                  <c:v>36.200000000000003</c:v>
                </c:pt>
                <c:pt idx="15">
                  <c:v>37.571399999999997</c:v>
                </c:pt>
                <c:pt idx="16">
                  <c:v>39.166699999999999</c:v>
                </c:pt>
                <c:pt idx="17">
                  <c:v>40.833300000000001</c:v>
                </c:pt>
                <c:pt idx="18">
                  <c:v>42.428600000000003</c:v>
                </c:pt>
                <c:pt idx="19">
                  <c:v>44</c:v>
                </c:pt>
                <c:pt idx="20">
                  <c:v>45.833300000000001</c:v>
                </c:pt>
                <c:pt idx="21">
                  <c:v>47.166699999999999</c:v>
                </c:pt>
                <c:pt idx="22">
                  <c:v>49</c:v>
                </c:pt>
                <c:pt idx="23">
                  <c:v>50.5</c:v>
                </c:pt>
                <c:pt idx="24">
                  <c:v>52.142899999999997</c:v>
                </c:pt>
                <c:pt idx="25">
                  <c:v>54.428600000000003</c:v>
                </c:pt>
                <c:pt idx="26">
                  <c:v>56</c:v>
                </c:pt>
                <c:pt idx="27">
                  <c:v>58.666699999999999</c:v>
                </c:pt>
                <c:pt idx="28">
                  <c:v>60.4</c:v>
                </c:pt>
                <c:pt idx="29">
                  <c:v>62</c:v>
                </c:pt>
                <c:pt idx="30">
                  <c:v>64</c:v>
                </c:pt>
                <c:pt idx="31">
                  <c:v>66.599999999999994</c:v>
                </c:pt>
                <c:pt idx="32">
                  <c:v>68.333299999999994</c:v>
                </c:pt>
                <c:pt idx="33">
                  <c:v>70.75</c:v>
                </c:pt>
                <c:pt idx="34">
                  <c:v>73.375</c:v>
                </c:pt>
                <c:pt idx="35">
                  <c:v>75.75</c:v>
                </c:pt>
                <c:pt idx="36">
                  <c:v>78.625</c:v>
                </c:pt>
                <c:pt idx="37">
                  <c:v>81.625</c:v>
                </c:pt>
                <c:pt idx="38">
                  <c:v>84.285700000000006</c:v>
                </c:pt>
                <c:pt idx="39">
                  <c:v>87.333299999999994</c:v>
                </c:pt>
                <c:pt idx="40">
                  <c:v>90.714299999999994</c:v>
                </c:pt>
                <c:pt idx="41">
                  <c:v>93</c:v>
                </c:pt>
                <c:pt idx="42">
                  <c:v>96.714299999999994</c:v>
                </c:pt>
                <c:pt idx="43">
                  <c:v>100.4615</c:v>
                </c:pt>
                <c:pt idx="44">
                  <c:v>106.5</c:v>
                </c:pt>
                <c:pt idx="45">
                  <c:v>115</c:v>
                </c:pt>
                <c:pt idx="46">
                  <c:v>117.66670000000001</c:v>
                </c:pt>
                <c:pt idx="47">
                  <c:v>117.5</c:v>
                </c:pt>
                <c:pt idx="48">
                  <c:v>117.2</c:v>
                </c:pt>
                <c:pt idx="49">
                  <c:v>162.5</c:v>
                </c:pt>
                <c:pt idx="50">
                  <c:v>165.5</c:v>
                </c:pt>
                <c:pt idx="51">
                  <c:v>222.42859999999999</c:v>
                </c:pt>
                <c:pt idx="52">
                  <c:v>277</c:v>
                </c:pt>
                <c:pt idx="53">
                  <c:v>284</c:v>
                </c:pt>
                <c:pt idx="54">
                  <c:v>320.5</c:v>
                </c:pt>
                <c:pt idx="55">
                  <c:v>341.71429999999998</c:v>
                </c:pt>
                <c:pt idx="56">
                  <c:v>341</c:v>
                </c:pt>
                <c:pt idx="57">
                  <c:v>341.5</c:v>
                </c:pt>
                <c:pt idx="58">
                  <c:v>345.8</c:v>
                </c:pt>
                <c:pt idx="59">
                  <c:v>352.42860000000002</c:v>
                </c:pt>
                <c:pt idx="60">
                  <c:v>356.5</c:v>
                </c:pt>
                <c:pt idx="61">
                  <c:v>357.2</c:v>
                </c:pt>
                <c:pt idx="62">
                  <c:v>356.8</c:v>
                </c:pt>
                <c:pt idx="63">
                  <c:v>355.2</c:v>
                </c:pt>
                <c:pt idx="64">
                  <c:v>353.5</c:v>
                </c:pt>
                <c:pt idx="65">
                  <c:v>351.5</c:v>
                </c:pt>
                <c:pt idx="66">
                  <c:v>343.1429</c:v>
                </c:pt>
                <c:pt idx="67">
                  <c:v>338.71429999999998</c:v>
                </c:pt>
                <c:pt idx="68">
                  <c:v>334.66669999999999</c:v>
                </c:pt>
                <c:pt idx="69">
                  <c:v>331.28570000000002</c:v>
                </c:pt>
                <c:pt idx="70">
                  <c:v>326.75</c:v>
                </c:pt>
                <c:pt idx="71">
                  <c:v>323</c:v>
                </c:pt>
                <c:pt idx="72">
                  <c:v>319.5</c:v>
                </c:pt>
                <c:pt idx="73">
                  <c:v>315.42860000000002</c:v>
                </c:pt>
                <c:pt idx="74">
                  <c:v>311</c:v>
                </c:pt>
                <c:pt idx="75">
                  <c:v>307.5</c:v>
                </c:pt>
                <c:pt idx="76">
                  <c:v>305</c:v>
                </c:pt>
                <c:pt idx="77">
                  <c:v>298</c:v>
                </c:pt>
                <c:pt idx="78">
                  <c:v>294.5</c:v>
                </c:pt>
                <c:pt idx="79">
                  <c:v>283</c:v>
                </c:pt>
                <c:pt idx="80">
                  <c:v>279.39999999999998</c:v>
                </c:pt>
                <c:pt idx="81">
                  <c:v>278.5</c:v>
                </c:pt>
                <c:pt idx="82">
                  <c:v>275.5</c:v>
                </c:pt>
                <c:pt idx="83">
                  <c:v>272</c:v>
                </c:pt>
                <c:pt idx="84">
                  <c:v>270.66669999999999</c:v>
                </c:pt>
                <c:pt idx="85">
                  <c:v>267</c:v>
                </c:pt>
                <c:pt idx="86">
                  <c:v>264.8571</c:v>
                </c:pt>
                <c:pt idx="87">
                  <c:v>262.25</c:v>
                </c:pt>
                <c:pt idx="88">
                  <c:v>260.42860000000002</c:v>
                </c:pt>
                <c:pt idx="89">
                  <c:v>258.8</c:v>
                </c:pt>
                <c:pt idx="90">
                  <c:v>257.39999999999998</c:v>
                </c:pt>
                <c:pt idx="91">
                  <c:v>256.2</c:v>
                </c:pt>
                <c:pt idx="92">
                  <c:v>255</c:v>
                </c:pt>
                <c:pt idx="93">
                  <c:v>248.1429</c:v>
                </c:pt>
                <c:pt idx="94">
                  <c:v>244</c:v>
                </c:pt>
                <c:pt idx="95">
                  <c:v>242.66669999999999</c:v>
                </c:pt>
                <c:pt idx="96">
                  <c:v>241.625</c:v>
                </c:pt>
                <c:pt idx="97">
                  <c:v>232.83330000000001</c:v>
                </c:pt>
                <c:pt idx="98">
                  <c:v>229</c:v>
                </c:pt>
                <c:pt idx="99">
                  <c:v>182.8</c:v>
                </c:pt>
                <c:pt idx="100">
                  <c:v>179</c:v>
                </c:pt>
                <c:pt idx="101">
                  <c:v>148.16669999999999</c:v>
                </c:pt>
                <c:pt idx="102">
                  <c:v>145</c:v>
                </c:pt>
                <c:pt idx="103">
                  <c:v>95.5</c:v>
                </c:pt>
                <c:pt idx="104">
                  <c:v>54.5</c:v>
                </c:pt>
                <c:pt idx="105">
                  <c:v>49.666699999999999</c:v>
                </c:pt>
                <c:pt idx="106">
                  <c:v>45.166699999999999</c:v>
                </c:pt>
                <c:pt idx="107">
                  <c:v>40.5</c:v>
                </c:pt>
                <c:pt idx="108">
                  <c:v>34.857100000000003</c:v>
                </c:pt>
                <c:pt idx="109">
                  <c:v>37.833300000000001</c:v>
                </c:pt>
                <c:pt idx="110">
                  <c:v>41.75</c:v>
                </c:pt>
                <c:pt idx="111">
                  <c:v>41.75</c:v>
                </c:pt>
                <c:pt idx="112">
                  <c:v>37.5</c:v>
                </c:pt>
                <c:pt idx="113">
                  <c:v>30.666699999999999</c:v>
                </c:pt>
                <c:pt idx="114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5C-4618-A517-C07C27794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30543"/>
        <c:axId val="454831791"/>
      </c:scatterChart>
      <c:valAx>
        <c:axId val="45483054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4831791"/>
        <c:crosses val="autoZero"/>
        <c:crossBetween val="midCat"/>
      </c:valAx>
      <c:valAx>
        <c:axId val="454831791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4830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convex_0!$E$1:$E$288</c:f>
              <c:numCache>
                <c:formatCode>General</c:formatCode>
                <c:ptCount val="288"/>
                <c:pt idx="0">
                  <c:v>77.333299999999994</c:v>
                </c:pt>
                <c:pt idx="1">
                  <c:v>77</c:v>
                </c:pt>
                <c:pt idx="2">
                  <c:v>75.599999999999994</c:v>
                </c:pt>
                <c:pt idx="3">
                  <c:v>76</c:v>
                </c:pt>
                <c:pt idx="4">
                  <c:v>75.166700000000006</c:v>
                </c:pt>
                <c:pt idx="5">
                  <c:v>75</c:v>
                </c:pt>
                <c:pt idx="6">
                  <c:v>74.5</c:v>
                </c:pt>
                <c:pt idx="7">
                  <c:v>74</c:v>
                </c:pt>
              </c:numCache>
            </c:numRef>
          </c:xVal>
          <c:yVal>
            <c:numRef>
              <c:f>convex_0!$F$1:$F$288</c:f>
              <c:numCache>
                <c:formatCode>General</c:formatCode>
                <c:ptCount val="288"/>
                <c:pt idx="0">
                  <c:v>232.83330000000001</c:v>
                </c:pt>
                <c:pt idx="1">
                  <c:v>229</c:v>
                </c:pt>
                <c:pt idx="2">
                  <c:v>182.8</c:v>
                </c:pt>
                <c:pt idx="3">
                  <c:v>179</c:v>
                </c:pt>
                <c:pt idx="4">
                  <c:v>148.16669999999999</c:v>
                </c:pt>
                <c:pt idx="5">
                  <c:v>145</c:v>
                </c:pt>
                <c:pt idx="6">
                  <c:v>95.5</c:v>
                </c:pt>
                <c:pt idx="7">
                  <c:v>54.5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9C-4656-A8AA-89042D02C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57583"/>
        <c:axId val="454850927"/>
      </c:scatterChart>
      <c:valAx>
        <c:axId val="454857583"/>
        <c:scaling>
          <c:orientation val="minMax"/>
          <c:max val="4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4850927"/>
        <c:crosses val="autoZero"/>
        <c:crossBetween val="midCat"/>
      </c:valAx>
      <c:valAx>
        <c:axId val="454850927"/>
        <c:scaling>
          <c:orientation val="maxMin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485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convex_0!$A$1:$A$4</c:f>
              <c:numCache>
                <c:formatCode>General</c:formatCode>
                <c:ptCount val="4"/>
                <c:pt idx="0">
                  <c:v>111.16670000000001</c:v>
                </c:pt>
                <c:pt idx="1">
                  <c:v>105</c:v>
                </c:pt>
                <c:pt idx="2">
                  <c:v>119.16670000000001</c:v>
                </c:pt>
                <c:pt idx="3">
                  <c:v>127.5</c:v>
                </c:pt>
              </c:numCache>
            </c:numRef>
          </c:xVal>
          <c:yVal>
            <c:numRef>
              <c:f>convex_0!$B$1:$B$4</c:f>
              <c:numCache>
                <c:formatCode>General</c:formatCode>
                <c:ptCount val="4"/>
                <c:pt idx="0">
                  <c:v>22.166699999999999</c:v>
                </c:pt>
                <c:pt idx="1">
                  <c:v>23</c:v>
                </c:pt>
                <c:pt idx="2">
                  <c:v>22.5</c:v>
                </c:pt>
                <c:pt idx="3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5C-4319-BCEA-CEC2817D1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15711"/>
        <c:axId val="160832351"/>
      </c:scatterChart>
      <c:valAx>
        <c:axId val="16081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832351"/>
        <c:crosses val="autoZero"/>
        <c:crossBetween val="midCat"/>
      </c:valAx>
      <c:valAx>
        <c:axId val="16083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815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convex_1!$A$1:$A$288</c:f>
              <c:numCache>
                <c:formatCode>General</c:formatCode>
                <c:ptCount val="288"/>
                <c:pt idx="0">
                  <c:v>98.555599999999998</c:v>
                </c:pt>
                <c:pt idx="1">
                  <c:v>94.333299999999994</c:v>
                </c:pt>
                <c:pt idx="2">
                  <c:v>90.5</c:v>
                </c:pt>
                <c:pt idx="3">
                  <c:v>87.5</c:v>
                </c:pt>
                <c:pt idx="4">
                  <c:v>82.25</c:v>
                </c:pt>
                <c:pt idx="5">
                  <c:v>78.5</c:v>
                </c:pt>
                <c:pt idx="6">
                  <c:v>74.857100000000003</c:v>
                </c:pt>
                <c:pt idx="7">
                  <c:v>72.714299999999994</c:v>
                </c:pt>
                <c:pt idx="8">
                  <c:v>71.5</c:v>
                </c:pt>
                <c:pt idx="9">
                  <c:v>70</c:v>
                </c:pt>
                <c:pt idx="10">
                  <c:v>69.333299999999994</c:v>
                </c:pt>
                <c:pt idx="11">
                  <c:v>70.166700000000006</c:v>
                </c:pt>
                <c:pt idx="12">
                  <c:v>70.5</c:v>
                </c:pt>
                <c:pt idx="13">
                  <c:v>70.833299999999994</c:v>
                </c:pt>
                <c:pt idx="14">
                  <c:v>71</c:v>
                </c:pt>
                <c:pt idx="15">
                  <c:v>72</c:v>
                </c:pt>
                <c:pt idx="16">
                  <c:v>71</c:v>
                </c:pt>
                <c:pt idx="17">
                  <c:v>71.5</c:v>
                </c:pt>
                <c:pt idx="18">
                  <c:v>73</c:v>
                </c:pt>
                <c:pt idx="19">
                  <c:v>74</c:v>
                </c:pt>
                <c:pt idx="20">
                  <c:v>70.5</c:v>
                </c:pt>
                <c:pt idx="21">
                  <c:v>103.5</c:v>
                </c:pt>
                <c:pt idx="22">
                  <c:v>113</c:v>
                </c:pt>
                <c:pt idx="23">
                  <c:v>121.5</c:v>
                </c:pt>
                <c:pt idx="24">
                  <c:v>127</c:v>
                </c:pt>
                <c:pt idx="25">
                  <c:v>132</c:v>
                </c:pt>
                <c:pt idx="26">
                  <c:v>136</c:v>
                </c:pt>
                <c:pt idx="27">
                  <c:v>141.5</c:v>
                </c:pt>
                <c:pt idx="28">
                  <c:v>145.5</c:v>
                </c:pt>
                <c:pt idx="29">
                  <c:v>149.5</c:v>
                </c:pt>
                <c:pt idx="30">
                  <c:v>154</c:v>
                </c:pt>
                <c:pt idx="31">
                  <c:v>157.5</c:v>
                </c:pt>
                <c:pt idx="32">
                  <c:v>162.80000000000001</c:v>
                </c:pt>
                <c:pt idx="33">
                  <c:v>166</c:v>
                </c:pt>
                <c:pt idx="34">
                  <c:v>170.5</c:v>
                </c:pt>
                <c:pt idx="35">
                  <c:v>174.4</c:v>
                </c:pt>
                <c:pt idx="36">
                  <c:v>179</c:v>
                </c:pt>
                <c:pt idx="37">
                  <c:v>183.4</c:v>
                </c:pt>
                <c:pt idx="38">
                  <c:v>188.42859999999999</c:v>
                </c:pt>
                <c:pt idx="39">
                  <c:v>193</c:v>
                </c:pt>
                <c:pt idx="40">
                  <c:v>197.57140000000001</c:v>
                </c:pt>
                <c:pt idx="41">
                  <c:v>202.5</c:v>
                </c:pt>
                <c:pt idx="42">
                  <c:v>207.42859999999999</c:v>
                </c:pt>
                <c:pt idx="43">
                  <c:v>210.8</c:v>
                </c:pt>
                <c:pt idx="44">
                  <c:v>215.33330000000001</c:v>
                </c:pt>
                <c:pt idx="45">
                  <c:v>219.71430000000001</c:v>
                </c:pt>
                <c:pt idx="46">
                  <c:v>224.125</c:v>
                </c:pt>
                <c:pt idx="47">
                  <c:v>228.2</c:v>
                </c:pt>
                <c:pt idx="48">
                  <c:v>233.1429</c:v>
                </c:pt>
                <c:pt idx="49">
                  <c:v>237.5</c:v>
                </c:pt>
                <c:pt idx="50">
                  <c:v>241.5</c:v>
                </c:pt>
                <c:pt idx="51">
                  <c:v>245.5</c:v>
                </c:pt>
                <c:pt idx="52">
                  <c:v>249.28569999999999</c:v>
                </c:pt>
                <c:pt idx="53">
                  <c:v>253.42859999999999</c:v>
                </c:pt>
                <c:pt idx="54">
                  <c:v>257.5</c:v>
                </c:pt>
                <c:pt idx="55">
                  <c:v>261.5</c:v>
                </c:pt>
                <c:pt idx="56">
                  <c:v>265.42860000000002</c:v>
                </c:pt>
                <c:pt idx="57">
                  <c:v>269.66669999999999</c:v>
                </c:pt>
                <c:pt idx="58">
                  <c:v>273.5</c:v>
                </c:pt>
                <c:pt idx="59">
                  <c:v>277.66669999999999</c:v>
                </c:pt>
                <c:pt idx="60">
                  <c:v>281.66669999999999</c:v>
                </c:pt>
                <c:pt idx="61">
                  <c:v>286.33330000000001</c:v>
                </c:pt>
                <c:pt idx="62">
                  <c:v>290.33330000000001</c:v>
                </c:pt>
                <c:pt idx="63">
                  <c:v>295.625</c:v>
                </c:pt>
                <c:pt idx="64">
                  <c:v>301.33330000000001</c:v>
                </c:pt>
                <c:pt idx="65">
                  <c:v>305.25</c:v>
                </c:pt>
                <c:pt idx="66">
                  <c:v>310.28570000000002</c:v>
                </c:pt>
                <c:pt idx="67">
                  <c:v>314.22219999999999</c:v>
                </c:pt>
                <c:pt idx="68">
                  <c:v>316.33330000000001</c:v>
                </c:pt>
                <c:pt idx="69">
                  <c:v>317.375</c:v>
                </c:pt>
                <c:pt idx="70">
                  <c:v>317.8</c:v>
                </c:pt>
                <c:pt idx="71">
                  <c:v>318.16669999999999</c:v>
                </c:pt>
                <c:pt idx="72">
                  <c:v>319.60000000000002</c:v>
                </c:pt>
                <c:pt idx="73">
                  <c:v>319.8</c:v>
                </c:pt>
                <c:pt idx="74">
                  <c:v>319.5</c:v>
                </c:pt>
                <c:pt idx="75">
                  <c:v>320</c:v>
                </c:pt>
                <c:pt idx="76">
                  <c:v>317</c:v>
                </c:pt>
                <c:pt idx="77">
                  <c:v>320.33330000000001</c:v>
                </c:pt>
                <c:pt idx="78">
                  <c:v>320.33330000000001</c:v>
                </c:pt>
                <c:pt idx="79">
                  <c:v>320</c:v>
                </c:pt>
                <c:pt idx="80">
                  <c:v>319.33330000000001</c:v>
                </c:pt>
                <c:pt idx="81">
                  <c:v>319.5</c:v>
                </c:pt>
                <c:pt idx="82">
                  <c:v>319.5</c:v>
                </c:pt>
                <c:pt idx="83">
                  <c:v>319.25</c:v>
                </c:pt>
                <c:pt idx="84">
                  <c:v>320</c:v>
                </c:pt>
                <c:pt idx="85">
                  <c:v>320.28570000000002</c:v>
                </c:pt>
                <c:pt idx="86">
                  <c:v>319</c:v>
                </c:pt>
                <c:pt idx="87">
                  <c:v>318.75</c:v>
                </c:pt>
                <c:pt idx="88">
                  <c:v>319</c:v>
                </c:pt>
                <c:pt idx="89">
                  <c:v>318.33330000000001</c:v>
                </c:pt>
                <c:pt idx="90">
                  <c:v>319.3</c:v>
                </c:pt>
                <c:pt idx="91">
                  <c:v>318</c:v>
                </c:pt>
                <c:pt idx="92">
                  <c:v>317.5</c:v>
                </c:pt>
                <c:pt idx="93">
                  <c:v>317.33330000000001</c:v>
                </c:pt>
                <c:pt idx="94">
                  <c:v>317.66669999999999</c:v>
                </c:pt>
                <c:pt idx="95">
                  <c:v>317.75</c:v>
                </c:pt>
                <c:pt idx="96">
                  <c:v>317.5</c:v>
                </c:pt>
                <c:pt idx="97">
                  <c:v>316.66669999999999</c:v>
                </c:pt>
                <c:pt idx="98">
                  <c:v>316</c:v>
                </c:pt>
                <c:pt idx="99">
                  <c:v>319.25</c:v>
                </c:pt>
                <c:pt idx="100">
                  <c:v>316.28570000000002</c:v>
                </c:pt>
                <c:pt idx="101">
                  <c:v>313</c:v>
                </c:pt>
                <c:pt idx="102">
                  <c:v>309</c:v>
                </c:pt>
                <c:pt idx="103">
                  <c:v>285</c:v>
                </c:pt>
                <c:pt idx="104">
                  <c:v>236.8571</c:v>
                </c:pt>
                <c:pt idx="105">
                  <c:v>267.5</c:v>
                </c:pt>
                <c:pt idx="106">
                  <c:v>272.5</c:v>
                </c:pt>
                <c:pt idx="107">
                  <c:v>281.5</c:v>
                </c:pt>
                <c:pt idx="108">
                  <c:v>290</c:v>
                </c:pt>
                <c:pt idx="109">
                  <c:v>293</c:v>
                </c:pt>
                <c:pt idx="110">
                  <c:v>298.5</c:v>
                </c:pt>
                <c:pt idx="111">
                  <c:v>311.66669999999999</c:v>
                </c:pt>
                <c:pt idx="112">
                  <c:v>231.28569999999999</c:v>
                </c:pt>
                <c:pt idx="113">
                  <c:v>226.8571</c:v>
                </c:pt>
                <c:pt idx="114">
                  <c:v>223</c:v>
                </c:pt>
                <c:pt idx="115">
                  <c:v>219</c:v>
                </c:pt>
                <c:pt idx="116">
                  <c:v>215</c:v>
                </c:pt>
                <c:pt idx="117">
                  <c:v>211.83330000000001</c:v>
                </c:pt>
                <c:pt idx="118">
                  <c:v>209.5</c:v>
                </c:pt>
                <c:pt idx="119">
                  <c:v>207.71430000000001</c:v>
                </c:pt>
                <c:pt idx="120">
                  <c:v>205.66669999999999</c:v>
                </c:pt>
                <c:pt idx="121">
                  <c:v>203</c:v>
                </c:pt>
                <c:pt idx="122">
                  <c:v>200.83330000000001</c:v>
                </c:pt>
                <c:pt idx="123">
                  <c:v>198.83330000000001</c:v>
                </c:pt>
                <c:pt idx="124">
                  <c:v>195.4</c:v>
                </c:pt>
                <c:pt idx="125">
                  <c:v>195</c:v>
                </c:pt>
                <c:pt idx="126">
                  <c:v>189.8</c:v>
                </c:pt>
                <c:pt idx="127">
                  <c:v>187.5</c:v>
                </c:pt>
                <c:pt idx="128">
                  <c:v>184</c:v>
                </c:pt>
                <c:pt idx="129">
                  <c:v>168.5</c:v>
                </c:pt>
                <c:pt idx="130">
                  <c:v>162.42859999999999</c:v>
                </c:pt>
                <c:pt idx="131">
                  <c:v>158.5</c:v>
                </c:pt>
                <c:pt idx="132">
                  <c:v>154</c:v>
                </c:pt>
                <c:pt idx="133">
                  <c:v>149.5</c:v>
                </c:pt>
                <c:pt idx="134">
                  <c:v>145</c:v>
                </c:pt>
                <c:pt idx="135">
                  <c:v>140.16669999999999</c:v>
                </c:pt>
                <c:pt idx="136">
                  <c:v>136.42859999999999</c:v>
                </c:pt>
                <c:pt idx="137">
                  <c:v>132.66669999999999</c:v>
                </c:pt>
                <c:pt idx="138">
                  <c:v>128.5</c:v>
                </c:pt>
                <c:pt idx="139">
                  <c:v>126</c:v>
                </c:pt>
                <c:pt idx="140">
                  <c:v>121</c:v>
                </c:pt>
                <c:pt idx="141">
                  <c:v>172.33330000000001</c:v>
                </c:pt>
                <c:pt idx="142">
                  <c:v>181.33330000000001</c:v>
                </c:pt>
                <c:pt idx="143">
                  <c:v>78.25</c:v>
                </c:pt>
                <c:pt idx="144">
                  <c:v>94</c:v>
                </c:pt>
                <c:pt idx="145">
                  <c:v>111.4</c:v>
                </c:pt>
                <c:pt idx="146">
                  <c:v>105.5</c:v>
                </c:pt>
              </c:numCache>
            </c:numRef>
          </c:xVal>
          <c:yVal>
            <c:numRef>
              <c:f>convex_1!$B$1:$B$288</c:f>
              <c:numCache>
                <c:formatCode>General</c:formatCode>
                <c:ptCount val="288"/>
                <c:pt idx="0">
                  <c:v>19.555599999999998</c:v>
                </c:pt>
                <c:pt idx="1">
                  <c:v>22.222200000000001</c:v>
                </c:pt>
                <c:pt idx="2">
                  <c:v>24.333300000000001</c:v>
                </c:pt>
                <c:pt idx="3">
                  <c:v>26.5</c:v>
                </c:pt>
                <c:pt idx="4">
                  <c:v>30.75</c:v>
                </c:pt>
                <c:pt idx="5">
                  <c:v>35.333300000000001</c:v>
                </c:pt>
                <c:pt idx="6">
                  <c:v>40.142899999999997</c:v>
                </c:pt>
                <c:pt idx="7">
                  <c:v>44.428600000000003</c:v>
                </c:pt>
                <c:pt idx="8">
                  <c:v>49.166699999999999</c:v>
                </c:pt>
                <c:pt idx="9">
                  <c:v>54</c:v>
                </c:pt>
                <c:pt idx="10">
                  <c:v>88</c:v>
                </c:pt>
                <c:pt idx="11">
                  <c:v>94.166700000000006</c:v>
                </c:pt>
                <c:pt idx="12">
                  <c:v>140.5</c:v>
                </c:pt>
                <c:pt idx="13">
                  <c:v>144.83330000000001</c:v>
                </c:pt>
                <c:pt idx="14">
                  <c:v>148.19999999999999</c:v>
                </c:pt>
                <c:pt idx="15">
                  <c:v>187.6</c:v>
                </c:pt>
                <c:pt idx="16">
                  <c:v>191</c:v>
                </c:pt>
                <c:pt idx="17">
                  <c:v>198.5</c:v>
                </c:pt>
                <c:pt idx="18">
                  <c:v>236</c:v>
                </c:pt>
                <c:pt idx="19">
                  <c:v>255.4</c:v>
                </c:pt>
                <c:pt idx="20">
                  <c:v>100.5</c:v>
                </c:pt>
                <c:pt idx="21">
                  <c:v>19</c:v>
                </c:pt>
                <c:pt idx="22">
                  <c:v>18.666699999999999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21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28.2</c:v>
                </c:pt>
                <c:pt idx="33">
                  <c:v>29.25</c:v>
                </c:pt>
                <c:pt idx="34">
                  <c:v>30.5</c:v>
                </c:pt>
                <c:pt idx="35">
                  <c:v>31.6</c:v>
                </c:pt>
                <c:pt idx="36">
                  <c:v>33.200000000000003</c:v>
                </c:pt>
                <c:pt idx="37">
                  <c:v>34.799999999999997</c:v>
                </c:pt>
                <c:pt idx="38">
                  <c:v>36.428600000000003</c:v>
                </c:pt>
                <c:pt idx="39">
                  <c:v>38</c:v>
                </c:pt>
                <c:pt idx="40">
                  <c:v>39.571399999999997</c:v>
                </c:pt>
                <c:pt idx="41">
                  <c:v>41.5</c:v>
                </c:pt>
                <c:pt idx="42">
                  <c:v>43.428600000000003</c:v>
                </c:pt>
                <c:pt idx="43">
                  <c:v>44.8</c:v>
                </c:pt>
                <c:pt idx="44">
                  <c:v>46.333300000000001</c:v>
                </c:pt>
                <c:pt idx="45">
                  <c:v>48.428600000000003</c:v>
                </c:pt>
                <c:pt idx="46">
                  <c:v>50.25</c:v>
                </c:pt>
                <c:pt idx="47">
                  <c:v>52</c:v>
                </c:pt>
                <c:pt idx="48">
                  <c:v>54.285699999999999</c:v>
                </c:pt>
                <c:pt idx="49">
                  <c:v>56.25</c:v>
                </c:pt>
                <c:pt idx="50">
                  <c:v>58.25</c:v>
                </c:pt>
                <c:pt idx="51">
                  <c:v>60.25</c:v>
                </c:pt>
                <c:pt idx="52">
                  <c:v>62</c:v>
                </c:pt>
                <c:pt idx="53">
                  <c:v>64.714299999999994</c:v>
                </c:pt>
                <c:pt idx="54">
                  <c:v>66.75</c:v>
                </c:pt>
                <c:pt idx="55">
                  <c:v>68.75</c:v>
                </c:pt>
                <c:pt idx="56">
                  <c:v>70.714299999999994</c:v>
                </c:pt>
                <c:pt idx="57">
                  <c:v>73.333299999999994</c:v>
                </c:pt>
                <c:pt idx="58">
                  <c:v>75.5</c:v>
                </c:pt>
                <c:pt idx="59">
                  <c:v>78</c:v>
                </c:pt>
                <c:pt idx="60">
                  <c:v>80.333299999999994</c:v>
                </c:pt>
                <c:pt idx="61">
                  <c:v>83.666700000000006</c:v>
                </c:pt>
                <c:pt idx="62">
                  <c:v>86</c:v>
                </c:pt>
                <c:pt idx="63">
                  <c:v>89.625</c:v>
                </c:pt>
                <c:pt idx="64">
                  <c:v>93.666700000000006</c:v>
                </c:pt>
                <c:pt idx="65">
                  <c:v>95.5</c:v>
                </c:pt>
                <c:pt idx="66">
                  <c:v>100.28570000000001</c:v>
                </c:pt>
                <c:pt idx="67">
                  <c:v>103.2222</c:v>
                </c:pt>
                <c:pt idx="68">
                  <c:v>116.33329999999999</c:v>
                </c:pt>
                <c:pt idx="69">
                  <c:v>153.875</c:v>
                </c:pt>
                <c:pt idx="70">
                  <c:v>218</c:v>
                </c:pt>
                <c:pt idx="71">
                  <c:v>223.5</c:v>
                </c:pt>
                <c:pt idx="72">
                  <c:v>280.39999999999998</c:v>
                </c:pt>
                <c:pt idx="73">
                  <c:v>321.39999999999998</c:v>
                </c:pt>
                <c:pt idx="74">
                  <c:v>326.5</c:v>
                </c:pt>
                <c:pt idx="75">
                  <c:v>348</c:v>
                </c:pt>
                <c:pt idx="76">
                  <c:v>358</c:v>
                </c:pt>
                <c:pt idx="77">
                  <c:v>297</c:v>
                </c:pt>
                <c:pt idx="78">
                  <c:v>291</c:v>
                </c:pt>
                <c:pt idx="79">
                  <c:v>270.66669999999999</c:v>
                </c:pt>
                <c:pt idx="80">
                  <c:v>267</c:v>
                </c:pt>
                <c:pt idx="81">
                  <c:v>263.5</c:v>
                </c:pt>
                <c:pt idx="82">
                  <c:v>259.5</c:v>
                </c:pt>
                <c:pt idx="83">
                  <c:v>249.5</c:v>
                </c:pt>
                <c:pt idx="84">
                  <c:v>246.33330000000001</c:v>
                </c:pt>
                <c:pt idx="85">
                  <c:v>234.28569999999999</c:v>
                </c:pt>
                <c:pt idx="86">
                  <c:v>212.33330000000001</c:v>
                </c:pt>
                <c:pt idx="87">
                  <c:v>207.5</c:v>
                </c:pt>
                <c:pt idx="88">
                  <c:v>203.5</c:v>
                </c:pt>
                <c:pt idx="89">
                  <c:v>197</c:v>
                </c:pt>
                <c:pt idx="90">
                  <c:v>169.4</c:v>
                </c:pt>
                <c:pt idx="91">
                  <c:v>164.33330000000001</c:v>
                </c:pt>
                <c:pt idx="92">
                  <c:v>158.5</c:v>
                </c:pt>
                <c:pt idx="93">
                  <c:v>148.33330000000001</c:v>
                </c:pt>
                <c:pt idx="94">
                  <c:v>141</c:v>
                </c:pt>
                <c:pt idx="95">
                  <c:v>136.25</c:v>
                </c:pt>
                <c:pt idx="96">
                  <c:v>133.5</c:v>
                </c:pt>
                <c:pt idx="97">
                  <c:v>110.66670000000001</c:v>
                </c:pt>
                <c:pt idx="98">
                  <c:v>108</c:v>
                </c:pt>
                <c:pt idx="99">
                  <c:v>352.5</c:v>
                </c:pt>
                <c:pt idx="100">
                  <c:v>356</c:v>
                </c:pt>
                <c:pt idx="101">
                  <c:v>359</c:v>
                </c:pt>
                <c:pt idx="102">
                  <c:v>360.5</c:v>
                </c:pt>
                <c:pt idx="103">
                  <c:v>361.2</c:v>
                </c:pt>
                <c:pt idx="104">
                  <c:v>361.57139999999998</c:v>
                </c:pt>
                <c:pt idx="105">
                  <c:v>362.5</c:v>
                </c:pt>
                <c:pt idx="106">
                  <c:v>362.5</c:v>
                </c:pt>
                <c:pt idx="107">
                  <c:v>362.5</c:v>
                </c:pt>
                <c:pt idx="108">
                  <c:v>362.25</c:v>
                </c:pt>
                <c:pt idx="109">
                  <c:v>361</c:v>
                </c:pt>
                <c:pt idx="110">
                  <c:v>362</c:v>
                </c:pt>
                <c:pt idx="111">
                  <c:v>362.66669999999999</c:v>
                </c:pt>
                <c:pt idx="112">
                  <c:v>359.57139999999998</c:v>
                </c:pt>
                <c:pt idx="113">
                  <c:v>358</c:v>
                </c:pt>
                <c:pt idx="114">
                  <c:v>355</c:v>
                </c:pt>
                <c:pt idx="115">
                  <c:v>352.25</c:v>
                </c:pt>
                <c:pt idx="116">
                  <c:v>348.66669999999999</c:v>
                </c:pt>
                <c:pt idx="117">
                  <c:v>344.16669999999999</c:v>
                </c:pt>
                <c:pt idx="118">
                  <c:v>340</c:v>
                </c:pt>
                <c:pt idx="119">
                  <c:v>336</c:v>
                </c:pt>
                <c:pt idx="120">
                  <c:v>331.66669999999999</c:v>
                </c:pt>
                <c:pt idx="121">
                  <c:v>327.39999999999998</c:v>
                </c:pt>
                <c:pt idx="122">
                  <c:v>324.16669999999999</c:v>
                </c:pt>
                <c:pt idx="123">
                  <c:v>320.5</c:v>
                </c:pt>
                <c:pt idx="124">
                  <c:v>315.60000000000002</c:v>
                </c:pt>
                <c:pt idx="125">
                  <c:v>313</c:v>
                </c:pt>
                <c:pt idx="126">
                  <c:v>308.8</c:v>
                </c:pt>
                <c:pt idx="127">
                  <c:v>304</c:v>
                </c:pt>
                <c:pt idx="128">
                  <c:v>301.66669999999999</c:v>
                </c:pt>
                <c:pt idx="129">
                  <c:v>286</c:v>
                </c:pt>
                <c:pt idx="130">
                  <c:v>280.57139999999998</c:v>
                </c:pt>
                <c:pt idx="131">
                  <c:v>278</c:v>
                </c:pt>
                <c:pt idx="132">
                  <c:v>274.39999999999998</c:v>
                </c:pt>
                <c:pt idx="133">
                  <c:v>271.5</c:v>
                </c:pt>
                <c:pt idx="134">
                  <c:v>268.66669999999999</c:v>
                </c:pt>
                <c:pt idx="135">
                  <c:v>266.16669999999999</c:v>
                </c:pt>
                <c:pt idx="136">
                  <c:v>264.42860000000002</c:v>
                </c:pt>
                <c:pt idx="137">
                  <c:v>262.83330000000001</c:v>
                </c:pt>
                <c:pt idx="138">
                  <c:v>261.5</c:v>
                </c:pt>
                <c:pt idx="139">
                  <c:v>260.5</c:v>
                </c:pt>
                <c:pt idx="140">
                  <c:v>260</c:v>
                </c:pt>
                <c:pt idx="141">
                  <c:v>290.66669999999999</c:v>
                </c:pt>
                <c:pt idx="142">
                  <c:v>299.66669999999999</c:v>
                </c:pt>
                <c:pt idx="143">
                  <c:v>259.25</c:v>
                </c:pt>
                <c:pt idx="144">
                  <c:v>260.33330000000001</c:v>
                </c:pt>
                <c:pt idx="145">
                  <c:v>259.2</c:v>
                </c:pt>
                <c:pt idx="146">
                  <c:v>258.5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F1-48CE-9A18-E27496CF1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30543"/>
        <c:axId val="454831791"/>
      </c:scatterChart>
      <c:valAx>
        <c:axId val="45483054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4831791"/>
        <c:crosses val="autoZero"/>
        <c:crossBetween val="midCat"/>
      </c:valAx>
      <c:valAx>
        <c:axId val="454831791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4830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convex_1!$E$1:$E$288</c:f>
              <c:numCache>
                <c:formatCode>General</c:formatCode>
                <c:ptCount val="288"/>
                <c:pt idx="0">
                  <c:v>78.25</c:v>
                </c:pt>
                <c:pt idx="1">
                  <c:v>94</c:v>
                </c:pt>
                <c:pt idx="2">
                  <c:v>111.4</c:v>
                </c:pt>
                <c:pt idx="3">
                  <c:v>105.5</c:v>
                </c:pt>
              </c:numCache>
            </c:numRef>
          </c:xVal>
          <c:yVal>
            <c:numRef>
              <c:f>convex_1!$F$1:$F$288</c:f>
              <c:numCache>
                <c:formatCode>General</c:formatCode>
                <c:ptCount val="288"/>
                <c:pt idx="0">
                  <c:v>259.25</c:v>
                </c:pt>
                <c:pt idx="1">
                  <c:v>260.33330000000001</c:v>
                </c:pt>
                <c:pt idx="2">
                  <c:v>259.2</c:v>
                </c:pt>
                <c:pt idx="3">
                  <c:v>258.5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BC-4D3A-820D-70FA7B8DC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57583"/>
        <c:axId val="454850927"/>
      </c:scatterChart>
      <c:valAx>
        <c:axId val="454857583"/>
        <c:scaling>
          <c:orientation val="minMax"/>
          <c:max val="4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4850927"/>
        <c:crosses val="autoZero"/>
        <c:crossBetween val="midCat"/>
      </c:valAx>
      <c:valAx>
        <c:axId val="454850927"/>
        <c:scaling>
          <c:orientation val="maxMin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485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'円弧 (2)'!$Q$2:$Q$6</c:f>
              <c:numCache>
                <c:formatCode>General</c:formatCode>
                <c:ptCount val="5"/>
                <c:pt idx="0">
                  <c:v>-8.9384169579716399</c:v>
                </c:pt>
                <c:pt idx="1">
                  <c:v>-8.1884169579716399</c:v>
                </c:pt>
                <c:pt idx="2">
                  <c:v>-4.6051169579716316</c:v>
                </c:pt>
                <c:pt idx="3">
                  <c:v>2.5615830420283601</c:v>
                </c:pt>
                <c:pt idx="4">
                  <c:v>6.5615830420283601</c:v>
                </c:pt>
              </c:numCache>
            </c:numRef>
          </c:xVal>
          <c:yVal>
            <c:numRef>
              <c:f>'円弧 (2)'!$R$2:$R$6</c:f>
              <c:numCache>
                <c:formatCode>General</c:formatCode>
                <c:ptCount val="5"/>
                <c:pt idx="0">
                  <c:v>-2.8984316746937111</c:v>
                </c:pt>
                <c:pt idx="1">
                  <c:v>5.6015683253062889</c:v>
                </c:pt>
                <c:pt idx="2">
                  <c:v>8.2682683253062947</c:v>
                </c:pt>
                <c:pt idx="3">
                  <c:v>8.1015683253062889</c:v>
                </c:pt>
                <c:pt idx="4">
                  <c:v>7.8015683253062917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AE-4324-8078-62F6841BC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460479"/>
        <c:axId val="742469215"/>
      </c:scatterChart>
      <c:valAx>
        <c:axId val="74246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2469215"/>
        <c:crosses val="autoZero"/>
        <c:crossBetween val="midCat"/>
      </c:valAx>
      <c:valAx>
        <c:axId val="74246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246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'円弧 (2)'!$Q$34:$Q$65</c:f>
              <c:numCache>
                <c:formatCode>General</c:formatCode>
                <c:ptCount val="32"/>
                <c:pt idx="0">
                  <c:v>-3.9955088942078874</c:v>
                </c:pt>
                <c:pt idx="1">
                  <c:v>-4.9955088942078874</c:v>
                </c:pt>
                <c:pt idx="2">
                  <c:v>-8.9955088942078874</c:v>
                </c:pt>
                <c:pt idx="3">
                  <c:v>-8.9955088942078874</c:v>
                </c:pt>
                <c:pt idx="4">
                  <c:v>-6.9955088942078874</c:v>
                </c:pt>
                <c:pt idx="5">
                  <c:v>-6.9955088942078874</c:v>
                </c:pt>
                <c:pt idx="6">
                  <c:v>-5.9955088942078874</c:v>
                </c:pt>
                <c:pt idx="7">
                  <c:v>-4.9955088942078874</c:v>
                </c:pt>
                <c:pt idx="8">
                  <c:v>-3.9955088942078874</c:v>
                </c:pt>
                <c:pt idx="9">
                  <c:v>-2.9955088942078874</c:v>
                </c:pt>
                <c:pt idx="10">
                  <c:v>2.0044911057921126</c:v>
                </c:pt>
                <c:pt idx="11">
                  <c:v>3.0044911057921126</c:v>
                </c:pt>
                <c:pt idx="12">
                  <c:v>4.0044911057921126</c:v>
                </c:pt>
                <c:pt idx="13">
                  <c:v>5.0044911057921126</c:v>
                </c:pt>
                <c:pt idx="14">
                  <c:v>6.0044911057921126</c:v>
                </c:pt>
                <c:pt idx="16">
                  <c:v>7.0044911057921126</c:v>
                </c:pt>
                <c:pt idx="17">
                  <c:v>7.0044911057921126</c:v>
                </c:pt>
                <c:pt idx="18">
                  <c:v>4.0044911057921126</c:v>
                </c:pt>
                <c:pt idx="19">
                  <c:v>3.0044911057921126</c:v>
                </c:pt>
                <c:pt idx="20">
                  <c:v>2.0044911057921126</c:v>
                </c:pt>
                <c:pt idx="21">
                  <c:v>1.0044911057921126</c:v>
                </c:pt>
                <c:pt idx="22">
                  <c:v>-1.9955088942078874</c:v>
                </c:pt>
                <c:pt idx="23">
                  <c:v>-2.9955088942078874</c:v>
                </c:pt>
                <c:pt idx="24">
                  <c:v>-3.9955088942078874</c:v>
                </c:pt>
                <c:pt idx="25">
                  <c:v>-7.9955088942078874</c:v>
                </c:pt>
                <c:pt idx="26">
                  <c:v>-7.9955088942078874</c:v>
                </c:pt>
                <c:pt idx="27">
                  <c:v>-3.9955088942078874</c:v>
                </c:pt>
                <c:pt idx="28">
                  <c:v>-1.9955088942078874</c:v>
                </c:pt>
                <c:pt idx="29">
                  <c:v>-1.9955088942078874</c:v>
                </c:pt>
                <c:pt idx="30">
                  <c:v>-0.99550889420788735</c:v>
                </c:pt>
              </c:numCache>
            </c:numRef>
          </c:xVal>
          <c:yVal>
            <c:numRef>
              <c:f>'円弧 (2)'!$R$34:$R$65</c:f>
              <c:numCache>
                <c:formatCode>General</c:formatCode>
                <c:ptCount val="32"/>
                <c:pt idx="0">
                  <c:v>-8.0246132202701119</c:v>
                </c:pt>
                <c:pt idx="1">
                  <c:v>-8.0246132202701119</c:v>
                </c:pt>
                <c:pt idx="2">
                  <c:v>-4.0246132202701119</c:v>
                </c:pt>
                <c:pt idx="3">
                  <c:v>3.9753867797298881</c:v>
                </c:pt>
                <c:pt idx="4">
                  <c:v>5.9753867797298881</c:v>
                </c:pt>
                <c:pt idx="5">
                  <c:v>6.9753867797298881</c:v>
                </c:pt>
                <c:pt idx="6">
                  <c:v>6.9753867797298881</c:v>
                </c:pt>
                <c:pt idx="7">
                  <c:v>7.9753867797298881</c:v>
                </c:pt>
                <c:pt idx="8">
                  <c:v>7.9753867797298881</c:v>
                </c:pt>
                <c:pt idx="9">
                  <c:v>8.9753867797298881</c:v>
                </c:pt>
                <c:pt idx="10">
                  <c:v>8.9753867797298881</c:v>
                </c:pt>
                <c:pt idx="11">
                  <c:v>7.9753867797298881</c:v>
                </c:pt>
                <c:pt idx="12">
                  <c:v>7.9753867797298881</c:v>
                </c:pt>
                <c:pt idx="13">
                  <c:v>6.9753867797298881</c:v>
                </c:pt>
                <c:pt idx="14">
                  <c:v>6.9753867797298881</c:v>
                </c:pt>
                <c:pt idx="16">
                  <c:v>6.9753867797298881</c:v>
                </c:pt>
                <c:pt idx="17">
                  <c:v>5.9753867797298881</c:v>
                </c:pt>
                <c:pt idx="18">
                  <c:v>5.9753867797298881</c:v>
                </c:pt>
                <c:pt idx="19">
                  <c:v>6.9753867797298881</c:v>
                </c:pt>
                <c:pt idx="20">
                  <c:v>6.9753867797298881</c:v>
                </c:pt>
                <c:pt idx="21">
                  <c:v>7.9753867797298881</c:v>
                </c:pt>
                <c:pt idx="22">
                  <c:v>7.9753867797298881</c:v>
                </c:pt>
                <c:pt idx="23">
                  <c:v>6.9753867797298881</c:v>
                </c:pt>
                <c:pt idx="24">
                  <c:v>6.9753867797298881</c:v>
                </c:pt>
                <c:pt idx="25">
                  <c:v>2.9753867797298881</c:v>
                </c:pt>
                <c:pt idx="26">
                  <c:v>-3.0246132202701119</c:v>
                </c:pt>
                <c:pt idx="27">
                  <c:v>-7.0246132202701119</c:v>
                </c:pt>
                <c:pt idx="28">
                  <c:v>-7.0246132202701119</c:v>
                </c:pt>
                <c:pt idx="29">
                  <c:v>-8.0246132202701119</c:v>
                </c:pt>
                <c:pt idx="30">
                  <c:v>-9.0246132202701119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D-4717-BC1F-C4A73BC13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375455"/>
        <c:axId val="1798376703"/>
      </c:scatterChart>
      <c:valAx>
        <c:axId val="179837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8376703"/>
        <c:crosses val="autoZero"/>
        <c:crossBetween val="midCat"/>
      </c:valAx>
      <c:valAx>
        <c:axId val="179837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837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'円弧 (3)'!$A$2:$A$7</c:f>
              <c:numCache>
                <c:formatCode>General</c:formatCode>
                <c:ptCount val="6"/>
                <c:pt idx="0">
                  <c:v>296.5</c:v>
                </c:pt>
                <c:pt idx="1">
                  <c:v>297.25</c:v>
                </c:pt>
                <c:pt idx="2">
                  <c:v>300.83330000000001</c:v>
                </c:pt>
                <c:pt idx="3">
                  <c:v>308</c:v>
                </c:pt>
                <c:pt idx="4">
                  <c:v>312</c:v>
                </c:pt>
              </c:numCache>
            </c:numRef>
          </c:xVal>
          <c:yVal>
            <c:numRef>
              <c:f>'円弧 (3)'!$B$2:$B$7</c:f>
              <c:numCache>
                <c:formatCode>General</c:formatCode>
                <c:ptCount val="6"/>
                <c:pt idx="0">
                  <c:v>106.5</c:v>
                </c:pt>
                <c:pt idx="1">
                  <c:v>115</c:v>
                </c:pt>
                <c:pt idx="2">
                  <c:v>117.66670000000001</c:v>
                </c:pt>
                <c:pt idx="3">
                  <c:v>117.5</c:v>
                </c:pt>
                <c:pt idx="4">
                  <c:v>117.2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8D-4D00-9179-A3098B6FE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76063"/>
        <c:axId val="47472735"/>
      </c:scatterChart>
      <c:valAx>
        <c:axId val="474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472735"/>
        <c:crosses val="autoZero"/>
        <c:crossBetween val="midCat"/>
      </c:valAx>
      <c:valAx>
        <c:axId val="4747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476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'円弧 (3)'!$T$12:$T$16</c:f>
              <c:numCache>
                <c:formatCode>General</c:formatCode>
                <c:ptCount val="5"/>
                <c:pt idx="0">
                  <c:v>-6.4205520549607797</c:v>
                </c:pt>
                <c:pt idx="1">
                  <c:v>1.5931605505018891</c:v>
                </c:pt>
                <c:pt idx="2">
                  <c:v>5.5293525485999133</c:v>
                </c:pt>
                <c:pt idx="3">
                  <c:v>8.4224723236851933</c:v>
                </c:pt>
                <c:pt idx="4">
                  <c:v>9.8498672536288243</c:v>
                </c:pt>
              </c:numCache>
            </c:numRef>
          </c:xVal>
          <c:yVal>
            <c:numRef>
              <c:f>'円弧 (3)'!$U$12:$U$16</c:f>
              <c:numCache>
                <c:formatCode>General</c:formatCode>
                <c:ptCount val="5"/>
                <c:pt idx="0">
                  <c:v>6.860955851553169</c:v>
                </c:pt>
                <c:pt idx="1">
                  <c:v>9.7923224743161281</c:v>
                </c:pt>
                <c:pt idx="2">
                  <c:v>7.6809910616503707</c:v>
                </c:pt>
                <c:pt idx="3">
                  <c:v>1.1220859893833262</c:v>
                </c:pt>
                <c:pt idx="4">
                  <c:v>-2.6265862707604191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C7-4397-B48C-DCBC0AD28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495839"/>
        <c:axId val="742494175"/>
      </c:scatterChart>
      <c:valAx>
        <c:axId val="742495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2494175"/>
        <c:crosses val="autoZero"/>
        <c:crossBetween val="midCat"/>
      </c:valAx>
      <c:valAx>
        <c:axId val="74249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2495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forward val="1"/>
            <c:backward val="1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'円弧 (3)'!$T$70:$T$100</c:f>
              <c:numCache>
                <c:formatCode>General</c:formatCode>
                <c:ptCount val="31"/>
                <c:pt idx="0">
                  <c:v>3.2598005518653927</c:v>
                </c:pt>
                <c:pt idx="1">
                  <c:v>7.3579985640544923</c:v>
                </c:pt>
                <c:pt idx="2">
                  <c:v>7.64127511363123</c:v>
                </c:pt>
                <c:pt idx="3">
                  <c:v>3.5950578855990072</c:v>
                </c:pt>
                <c:pt idx="4">
                  <c:v>-3.2462753222617593</c:v>
                </c:pt>
                <c:pt idx="5">
                  <c:v>-1.590697816889215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xVal>
          <c:yVal>
            <c:numRef>
              <c:f>'円弧 (3)'!$U$70:$U$100</c:f>
              <c:numCache>
                <c:formatCode>General</c:formatCode>
                <c:ptCount val="31"/>
                <c:pt idx="0">
                  <c:v>7.745716761668592</c:v>
                </c:pt>
                <c:pt idx="1">
                  <c:v>3.670448433952084</c:v>
                </c:pt>
                <c:pt idx="2">
                  <c:v>-2.8233758935501547</c:v>
                </c:pt>
                <c:pt idx="3">
                  <c:v>-7.5875405667720175</c:v>
                </c:pt>
                <c:pt idx="4">
                  <c:v>-7.5523593356745202</c:v>
                </c:pt>
                <c:pt idx="5">
                  <c:v>8.0346016257734956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6C-4BB2-8B93-87282683D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477535"/>
        <c:axId val="742498335"/>
      </c:scatterChart>
      <c:valAx>
        <c:axId val="74247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2498335"/>
        <c:crosses val="autoZero"/>
        <c:crossBetween val="midCat"/>
      </c:valAx>
      <c:valAx>
        <c:axId val="74249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2477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'円弧 (3)'!$Q$34:$Q$39</c:f>
              <c:numCache>
                <c:formatCode>General</c:formatCode>
                <c:ptCount val="6"/>
                <c:pt idx="0">
                  <c:v>-7.5962921366499359</c:v>
                </c:pt>
                <c:pt idx="1">
                  <c:v>-3.3462921366499359</c:v>
                </c:pt>
                <c:pt idx="2">
                  <c:v>3.1537078633500641</c:v>
                </c:pt>
                <c:pt idx="3">
                  <c:v>7.7370078633500583</c:v>
                </c:pt>
                <c:pt idx="4">
                  <c:v>7.4037078633500641</c:v>
                </c:pt>
                <c:pt idx="5">
                  <c:v>-8.0962921366499359</c:v>
                </c:pt>
              </c:numCache>
            </c:numRef>
          </c:xVal>
          <c:yVal>
            <c:numRef>
              <c:f>'円弧 (3)'!$R$34:$R$39</c:f>
              <c:numCache>
                <c:formatCode>General</c:formatCode>
                <c:ptCount val="6"/>
                <c:pt idx="0">
                  <c:v>3.5942695453465987</c:v>
                </c:pt>
                <c:pt idx="1">
                  <c:v>7.5109695453465974</c:v>
                </c:pt>
                <c:pt idx="2">
                  <c:v>7.5109695453465974</c:v>
                </c:pt>
                <c:pt idx="3">
                  <c:v>3.2609695453465974</c:v>
                </c:pt>
                <c:pt idx="4">
                  <c:v>-3.5723304546534038</c:v>
                </c:pt>
                <c:pt idx="5">
                  <c:v>-1.2390304546534026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DD-427A-B202-05D684493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514559"/>
        <c:axId val="742514975"/>
      </c:scatterChart>
      <c:valAx>
        <c:axId val="74251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2514975"/>
        <c:crosses val="autoZero"/>
        <c:crossBetween val="midCat"/>
      </c:valAx>
      <c:valAx>
        <c:axId val="74251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251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'円弧 (3)'!$U$34:$U$39</c:f>
              <c:numCache>
                <c:formatCode>General</c:formatCode>
                <c:ptCount val="6"/>
                <c:pt idx="0">
                  <c:v>2.6996458062552238</c:v>
                </c:pt>
                <c:pt idx="1">
                  <c:v>1.9899189958449859</c:v>
                </c:pt>
                <c:pt idx="2">
                  <c:v>1.1732701227165585</c:v>
                </c:pt>
                <c:pt idx="3">
                  <c:v>0.39888270983980895</c:v>
                </c:pt>
                <c:pt idx="4">
                  <c:v>-0.44955438917477086</c:v>
                </c:pt>
                <c:pt idx="5">
                  <c:v>-2.9897340840991511</c:v>
                </c:pt>
              </c:numCache>
            </c:numRef>
          </c:xVal>
          <c:yVal>
            <c:numRef>
              <c:f>'円弧 (3)'!$V$34:$V$39</c:f>
              <c:numCache>
                <c:formatCode>General</c:formatCode>
                <c:ptCount val="6"/>
                <c:pt idx="0">
                  <c:v>8.3006822182959663</c:v>
                </c:pt>
                <c:pt idx="1">
                  <c:v>4.5982109946327192</c:v>
                </c:pt>
                <c:pt idx="2">
                  <c:v>8.3550681603980141</c:v>
                </c:pt>
                <c:pt idx="3">
                  <c:v>10.708696503467273</c:v>
                </c:pt>
                <c:pt idx="4">
                  <c:v>10.971090943375282</c:v>
                </c:pt>
                <c:pt idx="5">
                  <c:v>8.0962921366499359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70-419D-B0F3-93E0A7D3D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506911"/>
        <c:axId val="1798503999"/>
      </c:scatterChart>
      <c:valAx>
        <c:axId val="179850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8503999"/>
        <c:crosses val="autoZero"/>
        <c:crossBetween val="midCat"/>
      </c:valAx>
      <c:valAx>
        <c:axId val="179850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850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257176</xdr:colOff>
      <xdr:row>4</xdr:row>
      <xdr:rowOff>171449</xdr:rowOff>
    </xdr:from>
    <xdr:to>
      <xdr:col>15</xdr:col>
      <xdr:colOff>47626</xdr:colOff>
      <xdr:row>22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0E75A53-3EB2-4A3B-BDB3-612ECD581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361950</xdr:colOff>
      <xdr:row>5</xdr:row>
      <xdr:rowOff>104774</xdr:rowOff>
    </xdr:from>
    <xdr:to>
      <xdr:col>22</xdr:col>
      <xdr:colOff>609600</xdr:colOff>
      <xdr:row>21</xdr:row>
      <xdr:rowOff>133349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3BBE9F2-1263-4D4D-98F2-B31B4D6FDA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161925</xdr:colOff>
      <xdr:row>23</xdr:row>
      <xdr:rowOff>9525</xdr:rowOff>
    </xdr:from>
    <xdr:to>
      <xdr:col>15</xdr:col>
      <xdr:colOff>619125</xdr:colOff>
      <xdr:row>34</xdr:row>
      <xdr:rowOff>133350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4927B49E-E460-4D3E-B03E-34F8F300E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257176</xdr:colOff>
      <xdr:row>4</xdr:row>
      <xdr:rowOff>171449</xdr:rowOff>
    </xdr:from>
    <xdr:to>
      <xdr:col>15</xdr:col>
      <xdr:colOff>47626</xdr:colOff>
      <xdr:row>22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2974112-F082-49C6-BC17-062FC31D39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55494</xdr:colOff>
      <xdr:row>11</xdr:row>
      <xdr:rowOff>204166</xdr:rowOff>
    </xdr:from>
    <xdr:to>
      <xdr:col>23</xdr:col>
      <xdr:colOff>303143</xdr:colOff>
      <xdr:row>27</xdr:row>
      <xdr:rowOff>232741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230811A-6F29-4315-956B-6BFEF51042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11</xdr:row>
      <xdr:rowOff>85724</xdr:rowOff>
    </xdr:from>
    <xdr:to>
      <xdr:col>8</xdr:col>
      <xdr:colOff>161925</xdr:colOff>
      <xdr:row>32</xdr:row>
      <xdr:rowOff>66674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84D329F9-6E2F-4698-9DC3-BABD81FDC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100012</xdr:colOff>
      <xdr:row>34</xdr:row>
      <xdr:rowOff>95249</xdr:rowOff>
    </xdr:from>
    <xdr:to>
      <xdr:col>13</xdr:col>
      <xdr:colOff>781050</xdr:colOff>
      <xdr:row>51</xdr:row>
      <xdr:rowOff>95249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7730EA3-0FE3-40ED-A598-3FB184BA8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123824</xdr:colOff>
      <xdr:row>9</xdr:row>
      <xdr:rowOff>95249</xdr:rowOff>
    </xdr:from>
    <xdr:to>
      <xdr:col>33</xdr:col>
      <xdr:colOff>609599</xdr:colOff>
      <xdr:row>28</xdr:row>
      <xdr:rowOff>114300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E7ADC14-5D4B-4A86-9675-0622E13458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542925</xdr:colOff>
      <xdr:row>22</xdr:row>
      <xdr:rowOff>152399</xdr:rowOff>
    </xdr:from>
    <xdr:to>
      <xdr:col>30</xdr:col>
      <xdr:colOff>390525</xdr:colOff>
      <xdr:row>39</xdr:row>
      <xdr:rowOff>114299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226B8F7-61C3-48DB-96BA-A0BF714E3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409574</xdr:colOff>
      <xdr:row>64</xdr:row>
      <xdr:rowOff>152399</xdr:rowOff>
    </xdr:from>
    <xdr:to>
      <xdr:col>14</xdr:col>
      <xdr:colOff>552449</xdr:colOff>
      <xdr:row>80</xdr:row>
      <xdr:rowOff>47624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B125585A-822C-4224-89D2-94EC3A9E34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342900</xdr:colOff>
      <xdr:row>24</xdr:row>
      <xdr:rowOff>219075</xdr:rowOff>
    </xdr:from>
    <xdr:to>
      <xdr:col>12</xdr:col>
      <xdr:colOff>600075</xdr:colOff>
      <xdr:row>46</xdr:row>
      <xdr:rowOff>161925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582B0DB8-3ADA-435E-8C7E-60E6360B9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128586</xdr:colOff>
      <xdr:row>27</xdr:row>
      <xdr:rowOff>66674</xdr:rowOff>
    </xdr:from>
    <xdr:to>
      <xdr:col>21</xdr:col>
      <xdr:colOff>609599</xdr:colOff>
      <xdr:row>43</xdr:row>
      <xdr:rowOff>209549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9FA2EB2-5F30-42AC-AF95-C9F62E757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D844-731C-4E6E-81A8-EDE36CA26ED3}">
  <dimension ref="A1:G193"/>
  <sheetViews>
    <sheetView topLeftCell="A31" workbookViewId="0">
      <selection activeCell="A44" sqref="A44:B44"/>
    </sheetView>
  </sheetViews>
  <sheetFormatPr defaultRowHeight="18.75" x14ac:dyDescent="0.4"/>
  <sheetData>
    <row r="1" spans="1:7" x14ac:dyDescent="0.4">
      <c r="A1">
        <v>111.16670000000001</v>
      </c>
      <c r="B1">
        <v>22.166699999999999</v>
      </c>
      <c r="C1" s="1">
        <v>1</v>
      </c>
      <c r="E1">
        <v>77.333299999999994</v>
      </c>
      <c r="F1">
        <v>232.83330000000001</v>
      </c>
      <c r="G1" s="1">
        <v>10</v>
      </c>
    </row>
    <row r="2" spans="1:7" x14ac:dyDescent="0.4">
      <c r="A2">
        <v>105</v>
      </c>
      <c r="B2">
        <v>23</v>
      </c>
      <c r="C2" s="1">
        <v>1</v>
      </c>
      <c r="E2">
        <v>77</v>
      </c>
      <c r="F2">
        <v>229</v>
      </c>
      <c r="G2" s="1">
        <v>10</v>
      </c>
    </row>
    <row r="3" spans="1:7" x14ac:dyDescent="0.4">
      <c r="A3">
        <v>119.16670000000001</v>
      </c>
      <c r="B3">
        <v>22.5</v>
      </c>
      <c r="C3" s="1">
        <v>1</v>
      </c>
      <c r="E3">
        <v>75.599999999999994</v>
      </c>
      <c r="F3">
        <v>182.8</v>
      </c>
      <c r="G3" s="1">
        <v>10</v>
      </c>
    </row>
    <row r="4" spans="1:7" x14ac:dyDescent="0.4">
      <c r="A4">
        <v>127.5</v>
      </c>
      <c r="B4">
        <v>24</v>
      </c>
      <c r="C4" s="1">
        <v>1</v>
      </c>
      <c r="E4">
        <v>76</v>
      </c>
      <c r="F4">
        <v>179</v>
      </c>
      <c r="G4" s="1">
        <v>10</v>
      </c>
    </row>
    <row r="5" spans="1:7" x14ac:dyDescent="0.4">
      <c r="A5">
        <v>131.5</v>
      </c>
      <c r="B5">
        <v>25</v>
      </c>
      <c r="C5" s="1">
        <v>2</v>
      </c>
      <c r="E5">
        <v>75.166700000000006</v>
      </c>
      <c r="F5">
        <v>148.16669999999999</v>
      </c>
      <c r="G5" s="1">
        <v>10</v>
      </c>
    </row>
    <row r="6" spans="1:7" x14ac:dyDescent="0.4">
      <c r="A6">
        <v>136</v>
      </c>
      <c r="B6">
        <v>26</v>
      </c>
      <c r="C6" s="1">
        <v>2</v>
      </c>
      <c r="E6">
        <v>75</v>
      </c>
      <c r="F6">
        <v>145</v>
      </c>
      <c r="G6" s="1">
        <v>10</v>
      </c>
    </row>
    <row r="7" spans="1:7" x14ac:dyDescent="0.4">
      <c r="A7">
        <v>141</v>
      </c>
      <c r="B7">
        <v>27</v>
      </c>
      <c r="C7" s="1">
        <v>2</v>
      </c>
      <c r="E7">
        <v>74.5</v>
      </c>
      <c r="F7">
        <v>95.5</v>
      </c>
      <c r="G7" s="1">
        <v>10</v>
      </c>
    </row>
    <row r="8" spans="1:7" x14ac:dyDescent="0.4">
      <c r="A8">
        <v>145</v>
      </c>
      <c r="B8">
        <v>28</v>
      </c>
      <c r="C8" s="1">
        <v>2</v>
      </c>
      <c r="E8">
        <v>74</v>
      </c>
      <c r="F8">
        <v>54.5</v>
      </c>
      <c r="G8" s="1">
        <v>10</v>
      </c>
    </row>
    <row r="9" spans="1:7" x14ac:dyDescent="0.4">
      <c r="A9">
        <v>149</v>
      </c>
      <c r="B9">
        <v>29</v>
      </c>
      <c r="C9" s="1">
        <v>2</v>
      </c>
      <c r="G9" s="1"/>
    </row>
    <row r="10" spans="1:7" x14ac:dyDescent="0.4">
      <c r="A10">
        <v>154</v>
      </c>
      <c r="B10">
        <v>30.2</v>
      </c>
      <c r="C10" s="1">
        <v>2</v>
      </c>
      <c r="G10" s="1"/>
    </row>
    <row r="11" spans="1:7" x14ac:dyDescent="0.4">
      <c r="A11">
        <v>158</v>
      </c>
      <c r="B11">
        <v>31.25</v>
      </c>
      <c r="C11" s="1">
        <v>2</v>
      </c>
      <c r="G11" s="1"/>
    </row>
    <row r="12" spans="1:7" x14ac:dyDescent="0.4">
      <c r="A12">
        <v>162.4</v>
      </c>
      <c r="B12">
        <v>32.200000000000003</v>
      </c>
      <c r="C12" s="1">
        <v>2</v>
      </c>
      <c r="G12" s="1"/>
    </row>
    <row r="13" spans="1:7" x14ac:dyDescent="0.4">
      <c r="A13">
        <v>166.6</v>
      </c>
      <c r="B13">
        <v>33.799999999999997</v>
      </c>
      <c r="C13" s="1">
        <v>2</v>
      </c>
      <c r="G13" s="1"/>
    </row>
    <row r="14" spans="1:7" x14ac:dyDescent="0.4">
      <c r="A14">
        <v>170.6</v>
      </c>
      <c r="B14">
        <v>34.799999999999997</v>
      </c>
      <c r="C14" s="1">
        <v>2</v>
      </c>
      <c r="G14" s="1"/>
    </row>
    <row r="15" spans="1:7" x14ac:dyDescent="0.4">
      <c r="A15">
        <v>175</v>
      </c>
      <c r="B15">
        <v>36.200000000000003</v>
      </c>
      <c r="C15" s="1">
        <v>2</v>
      </c>
      <c r="G15" s="1"/>
    </row>
    <row r="16" spans="1:7" x14ac:dyDescent="0.4">
      <c r="A16">
        <v>179.57140000000001</v>
      </c>
      <c r="B16">
        <v>37.571399999999997</v>
      </c>
      <c r="C16" s="1">
        <v>2</v>
      </c>
      <c r="G16" s="1"/>
    </row>
    <row r="17" spans="1:7" x14ac:dyDescent="0.4">
      <c r="A17">
        <v>184.33330000000001</v>
      </c>
      <c r="B17">
        <v>39.166699999999999</v>
      </c>
      <c r="C17" s="1">
        <v>2</v>
      </c>
      <c r="G17" s="1"/>
    </row>
    <row r="18" spans="1:7" x14ac:dyDescent="0.4">
      <c r="A18">
        <v>188.66669999999999</v>
      </c>
      <c r="B18">
        <v>40.833300000000001</v>
      </c>
      <c r="C18" s="1">
        <v>2</v>
      </c>
      <c r="G18" s="1"/>
    </row>
    <row r="19" spans="1:7" x14ac:dyDescent="0.4">
      <c r="A19">
        <v>193.42859999999999</v>
      </c>
      <c r="B19">
        <v>42.428600000000003</v>
      </c>
      <c r="C19" s="1">
        <v>2</v>
      </c>
      <c r="G19" s="1"/>
    </row>
    <row r="20" spans="1:7" x14ac:dyDescent="0.4">
      <c r="A20">
        <v>198.28569999999999</v>
      </c>
      <c r="B20">
        <v>44</v>
      </c>
      <c r="C20" s="1">
        <v>2</v>
      </c>
      <c r="G20" s="1"/>
    </row>
    <row r="21" spans="1:7" x14ac:dyDescent="0.4">
      <c r="A21">
        <v>202.66669999999999</v>
      </c>
      <c r="B21">
        <v>45.833300000000001</v>
      </c>
      <c r="C21" s="1">
        <v>2</v>
      </c>
      <c r="G21" s="1"/>
    </row>
    <row r="22" spans="1:7" x14ac:dyDescent="0.4">
      <c r="A22">
        <v>206.66669999999999</v>
      </c>
      <c r="B22">
        <v>47.166699999999999</v>
      </c>
      <c r="C22" s="1">
        <v>2</v>
      </c>
      <c r="G22" s="1"/>
    </row>
    <row r="23" spans="1:7" x14ac:dyDescent="0.4">
      <c r="A23">
        <v>210.57140000000001</v>
      </c>
      <c r="B23">
        <v>49</v>
      </c>
      <c r="C23" s="1">
        <v>2</v>
      </c>
      <c r="G23" s="1"/>
    </row>
    <row r="24" spans="1:7" x14ac:dyDescent="0.4">
      <c r="A24">
        <v>214.5</v>
      </c>
      <c r="B24">
        <v>50.5</v>
      </c>
      <c r="C24" s="1">
        <v>2</v>
      </c>
      <c r="G24" s="1"/>
    </row>
    <row r="25" spans="1:7" x14ac:dyDescent="0.4">
      <c r="A25">
        <v>219</v>
      </c>
      <c r="B25">
        <v>52.142899999999997</v>
      </c>
      <c r="C25" s="1">
        <v>2</v>
      </c>
      <c r="G25" s="1"/>
    </row>
    <row r="26" spans="1:7" x14ac:dyDescent="0.4">
      <c r="A26">
        <v>223.71430000000001</v>
      </c>
      <c r="B26">
        <v>54.428600000000003</v>
      </c>
      <c r="C26" s="1">
        <v>2</v>
      </c>
      <c r="G26" s="1"/>
    </row>
    <row r="27" spans="1:7" x14ac:dyDescent="0.4">
      <c r="A27">
        <v>227.83330000000001</v>
      </c>
      <c r="B27">
        <v>56</v>
      </c>
      <c r="C27" s="1">
        <v>2</v>
      </c>
    </row>
    <row r="28" spans="1:7" x14ac:dyDescent="0.4">
      <c r="A28">
        <v>232.66669999999999</v>
      </c>
      <c r="B28">
        <v>58.666699999999999</v>
      </c>
      <c r="C28" s="1">
        <v>2</v>
      </c>
    </row>
    <row r="29" spans="1:7" x14ac:dyDescent="0.4">
      <c r="A29">
        <v>236.4</v>
      </c>
      <c r="B29">
        <v>60.4</v>
      </c>
      <c r="C29" s="1">
        <v>2</v>
      </c>
    </row>
    <row r="30" spans="1:7" x14ac:dyDescent="0.4">
      <c r="A30">
        <v>240.33330000000001</v>
      </c>
      <c r="B30">
        <v>62</v>
      </c>
      <c r="C30" s="1">
        <v>2</v>
      </c>
    </row>
    <row r="31" spans="1:7" x14ac:dyDescent="0.4">
      <c r="A31">
        <v>244.33330000000001</v>
      </c>
      <c r="B31">
        <v>64</v>
      </c>
      <c r="C31" s="1">
        <v>2</v>
      </c>
    </row>
    <row r="32" spans="1:7" x14ac:dyDescent="0.4">
      <c r="A32">
        <v>248.6</v>
      </c>
      <c r="B32">
        <v>66.599999999999994</v>
      </c>
      <c r="C32" s="1">
        <v>2</v>
      </c>
    </row>
    <row r="33" spans="1:3" x14ac:dyDescent="0.4">
      <c r="A33">
        <v>252.33330000000001</v>
      </c>
      <c r="B33">
        <v>68.333299999999994</v>
      </c>
      <c r="C33" s="1">
        <v>2</v>
      </c>
    </row>
    <row r="34" spans="1:3" x14ac:dyDescent="0.4">
      <c r="A34">
        <v>256.5</v>
      </c>
      <c r="B34">
        <v>70.75</v>
      </c>
      <c r="C34" s="1">
        <v>2</v>
      </c>
    </row>
    <row r="35" spans="1:3" x14ac:dyDescent="0.4">
      <c r="A35">
        <v>261.125</v>
      </c>
      <c r="B35">
        <v>73.375</v>
      </c>
      <c r="C35" s="1">
        <v>2</v>
      </c>
    </row>
    <row r="36" spans="1:3" x14ac:dyDescent="0.4">
      <c r="A36">
        <v>265.5</v>
      </c>
      <c r="B36">
        <v>75.75</v>
      </c>
      <c r="C36" s="1">
        <v>2</v>
      </c>
    </row>
    <row r="37" spans="1:3" x14ac:dyDescent="0.4">
      <c r="A37">
        <v>270.375</v>
      </c>
      <c r="B37">
        <v>78.625</v>
      </c>
      <c r="C37" s="1">
        <v>2</v>
      </c>
    </row>
    <row r="38" spans="1:3" x14ac:dyDescent="0.4">
      <c r="A38">
        <v>275.375</v>
      </c>
      <c r="B38">
        <v>81.625</v>
      </c>
      <c r="C38" s="1">
        <v>2</v>
      </c>
    </row>
    <row r="39" spans="1:3" x14ac:dyDescent="0.4">
      <c r="A39">
        <v>280</v>
      </c>
      <c r="B39">
        <v>84.285700000000006</v>
      </c>
      <c r="C39" s="1">
        <v>2</v>
      </c>
    </row>
    <row r="40" spans="1:3" x14ac:dyDescent="0.4">
      <c r="A40">
        <v>284.66669999999999</v>
      </c>
      <c r="B40">
        <v>87.333299999999994</v>
      </c>
      <c r="C40" s="1">
        <v>2</v>
      </c>
    </row>
    <row r="41" spans="1:3" x14ac:dyDescent="0.4">
      <c r="A41">
        <v>289.42860000000002</v>
      </c>
      <c r="B41">
        <v>90.714299999999994</v>
      </c>
      <c r="C41" s="1">
        <v>2</v>
      </c>
    </row>
    <row r="42" spans="1:3" x14ac:dyDescent="0.4">
      <c r="A42">
        <v>293.60000000000002</v>
      </c>
      <c r="B42">
        <v>93</v>
      </c>
      <c r="C42" s="1">
        <v>2</v>
      </c>
    </row>
    <row r="43" spans="1:3" x14ac:dyDescent="0.4">
      <c r="A43">
        <v>298.42860000000002</v>
      </c>
      <c r="B43">
        <v>96.714299999999994</v>
      </c>
      <c r="C43" s="1">
        <v>2</v>
      </c>
    </row>
    <row r="44" spans="1:3" x14ac:dyDescent="0.4">
      <c r="A44">
        <v>302.23079999999999</v>
      </c>
      <c r="B44">
        <v>100.4615</v>
      </c>
      <c r="C44" s="1">
        <v>2</v>
      </c>
    </row>
    <row r="45" spans="1:3" x14ac:dyDescent="0.4">
      <c r="A45">
        <v>296.5</v>
      </c>
      <c r="B45">
        <v>106.5</v>
      </c>
      <c r="C45" s="1">
        <v>3</v>
      </c>
    </row>
    <row r="46" spans="1:3" x14ac:dyDescent="0.4">
      <c r="A46">
        <v>297.25</v>
      </c>
      <c r="B46">
        <v>115</v>
      </c>
      <c r="C46" s="1">
        <v>3</v>
      </c>
    </row>
    <row r="47" spans="1:3" x14ac:dyDescent="0.4">
      <c r="A47">
        <v>300.83330000000001</v>
      </c>
      <c r="B47">
        <v>117.66670000000001</v>
      </c>
      <c r="C47" s="1">
        <v>3</v>
      </c>
    </row>
    <row r="48" spans="1:3" x14ac:dyDescent="0.4">
      <c r="A48">
        <v>308</v>
      </c>
      <c r="B48">
        <v>117.5</v>
      </c>
      <c r="C48" s="1">
        <v>3</v>
      </c>
    </row>
    <row r="49" spans="1:3" x14ac:dyDescent="0.4">
      <c r="A49">
        <v>312</v>
      </c>
      <c r="B49">
        <v>117.2</v>
      </c>
      <c r="C49" s="1">
        <v>3</v>
      </c>
    </row>
    <row r="50" spans="1:3" x14ac:dyDescent="0.4">
      <c r="A50">
        <v>312.5</v>
      </c>
      <c r="B50">
        <v>162.5</v>
      </c>
      <c r="C50" s="1">
        <v>4</v>
      </c>
    </row>
    <row r="51" spans="1:3" x14ac:dyDescent="0.4">
      <c r="A51">
        <v>312.5</v>
      </c>
      <c r="B51">
        <v>165.5</v>
      </c>
      <c r="C51" s="1">
        <v>4</v>
      </c>
    </row>
    <row r="52" spans="1:3" x14ac:dyDescent="0.4">
      <c r="A52">
        <v>314.28570000000002</v>
      </c>
      <c r="B52">
        <v>222.42859999999999</v>
      </c>
      <c r="C52" s="1">
        <v>4</v>
      </c>
    </row>
    <row r="53" spans="1:3" x14ac:dyDescent="0.4">
      <c r="A53">
        <v>315</v>
      </c>
      <c r="B53">
        <v>277</v>
      </c>
      <c r="C53" s="1">
        <v>4</v>
      </c>
    </row>
    <row r="54" spans="1:3" x14ac:dyDescent="0.4">
      <c r="A54">
        <v>314.66669999999999</v>
      </c>
      <c r="B54">
        <v>284</v>
      </c>
      <c r="C54" s="1">
        <v>4</v>
      </c>
    </row>
    <row r="55" spans="1:3" x14ac:dyDescent="0.4">
      <c r="A55">
        <v>316</v>
      </c>
      <c r="B55">
        <v>320.5</v>
      </c>
      <c r="C55" s="1">
        <v>4</v>
      </c>
    </row>
    <row r="56" spans="1:3" x14ac:dyDescent="0.4">
      <c r="A56">
        <v>314.8571</v>
      </c>
      <c r="B56">
        <v>341.71429999999998</v>
      </c>
      <c r="C56" s="1">
        <v>4</v>
      </c>
    </row>
    <row r="57" spans="1:3" x14ac:dyDescent="0.4">
      <c r="A57">
        <v>311</v>
      </c>
      <c r="B57">
        <v>341</v>
      </c>
      <c r="C57" s="1">
        <v>5</v>
      </c>
    </row>
    <row r="58" spans="1:3" x14ac:dyDescent="0.4">
      <c r="A58">
        <v>305.16669999999999</v>
      </c>
      <c r="B58">
        <v>341.5</v>
      </c>
      <c r="C58" s="1">
        <v>5</v>
      </c>
    </row>
    <row r="59" spans="1:3" x14ac:dyDescent="0.4">
      <c r="A59">
        <v>301.2</v>
      </c>
      <c r="B59">
        <v>345.8</v>
      </c>
      <c r="C59" s="1">
        <v>5</v>
      </c>
    </row>
    <row r="60" spans="1:3" x14ac:dyDescent="0.4">
      <c r="A60">
        <v>301.71429999999998</v>
      </c>
      <c r="B60">
        <v>352.42860000000002</v>
      </c>
      <c r="C60" s="1">
        <v>5</v>
      </c>
    </row>
    <row r="61" spans="1:3" x14ac:dyDescent="0.4">
      <c r="A61">
        <v>302</v>
      </c>
      <c r="B61">
        <v>356.5</v>
      </c>
      <c r="C61" s="1">
        <v>5</v>
      </c>
    </row>
    <row r="62" spans="1:3" x14ac:dyDescent="0.4">
      <c r="A62">
        <v>283</v>
      </c>
      <c r="B62">
        <v>357.2</v>
      </c>
      <c r="C62" s="1">
        <v>6</v>
      </c>
    </row>
    <row r="63" spans="1:3" x14ac:dyDescent="0.4">
      <c r="A63">
        <v>236</v>
      </c>
      <c r="B63">
        <v>356.8</v>
      </c>
      <c r="C63" s="1">
        <v>6</v>
      </c>
    </row>
    <row r="64" spans="1:3" x14ac:dyDescent="0.4">
      <c r="A64">
        <v>231.6</v>
      </c>
      <c r="B64">
        <v>355.2</v>
      </c>
      <c r="C64" s="1">
        <v>7</v>
      </c>
    </row>
    <row r="65" spans="1:3" x14ac:dyDescent="0.4">
      <c r="A65">
        <v>227.16669999999999</v>
      </c>
      <c r="B65">
        <v>353.5</v>
      </c>
      <c r="C65" s="1">
        <v>7</v>
      </c>
    </row>
    <row r="66" spans="1:3" x14ac:dyDescent="0.4">
      <c r="A66">
        <v>224</v>
      </c>
      <c r="B66">
        <v>351.5</v>
      </c>
      <c r="C66" s="1">
        <v>7</v>
      </c>
    </row>
    <row r="67" spans="1:3" x14ac:dyDescent="0.4">
      <c r="A67">
        <v>215.8571</v>
      </c>
      <c r="B67">
        <v>343.1429</v>
      </c>
      <c r="C67" s="1">
        <v>8</v>
      </c>
    </row>
    <row r="68" spans="1:3" x14ac:dyDescent="0.4">
      <c r="A68">
        <v>213.42859999999999</v>
      </c>
      <c r="B68">
        <v>338.71429999999998</v>
      </c>
      <c r="C68" s="1">
        <v>8</v>
      </c>
    </row>
    <row r="69" spans="1:3" x14ac:dyDescent="0.4">
      <c r="A69">
        <v>211.66669999999999</v>
      </c>
      <c r="B69">
        <v>334.66669999999999</v>
      </c>
      <c r="C69" s="1">
        <v>8</v>
      </c>
    </row>
    <row r="70" spans="1:3" x14ac:dyDescent="0.4">
      <c r="A70">
        <v>209.57140000000001</v>
      </c>
      <c r="B70">
        <v>331.28570000000002</v>
      </c>
      <c r="C70" s="1">
        <v>8</v>
      </c>
    </row>
    <row r="71" spans="1:3" x14ac:dyDescent="0.4">
      <c r="A71">
        <v>207.125</v>
      </c>
      <c r="B71">
        <v>326.75</v>
      </c>
      <c r="C71" s="1">
        <v>8</v>
      </c>
    </row>
    <row r="72" spans="1:3" x14ac:dyDescent="0.4">
      <c r="A72">
        <v>205</v>
      </c>
      <c r="B72">
        <v>323</v>
      </c>
      <c r="C72" s="1">
        <v>8</v>
      </c>
    </row>
    <row r="73" spans="1:3" x14ac:dyDescent="0.4">
      <c r="A73">
        <v>203</v>
      </c>
      <c r="B73">
        <v>319.5</v>
      </c>
      <c r="C73" s="1">
        <v>8</v>
      </c>
    </row>
    <row r="74" spans="1:3" x14ac:dyDescent="0.4">
      <c r="A74">
        <v>200.1429</v>
      </c>
      <c r="B74">
        <v>315.42860000000002</v>
      </c>
      <c r="C74" s="1">
        <v>8</v>
      </c>
    </row>
    <row r="75" spans="1:3" x14ac:dyDescent="0.4">
      <c r="A75">
        <v>197</v>
      </c>
      <c r="B75">
        <v>311</v>
      </c>
      <c r="C75" s="1">
        <v>8</v>
      </c>
    </row>
    <row r="76" spans="1:3" x14ac:dyDescent="0.4">
      <c r="A76">
        <v>194.75</v>
      </c>
      <c r="B76">
        <v>307.5</v>
      </c>
      <c r="C76" s="1">
        <v>8</v>
      </c>
    </row>
    <row r="77" spans="1:3" x14ac:dyDescent="0.4">
      <c r="A77">
        <v>192.5</v>
      </c>
      <c r="B77">
        <v>305</v>
      </c>
      <c r="C77" s="1">
        <v>8</v>
      </c>
    </row>
    <row r="78" spans="1:3" x14ac:dyDescent="0.4">
      <c r="A78">
        <v>186.83330000000001</v>
      </c>
      <c r="B78">
        <v>298</v>
      </c>
      <c r="C78" s="1">
        <v>8</v>
      </c>
    </row>
    <row r="79" spans="1:3" x14ac:dyDescent="0.4">
      <c r="A79">
        <v>184</v>
      </c>
      <c r="B79">
        <v>294.5</v>
      </c>
      <c r="C79" s="1">
        <v>8</v>
      </c>
    </row>
    <row r="80" spans="1:3" x14ac:dyDescent="0.4">
      <c r="A80">
        <v>171.6</v>
      </c>
      <c r="B80">
        <v>283</v>
      </c>
      <c r="C80" s="1">
        <v>8</v>
      </c>
    </row>
    <row r="81" spans="1:3" x14ac:dyDescent="0.4">
      <c r="A81">
        <v>167.6</v>
      </c>
      <c r="B81">
        <v>279.39999999999998</v>
      </c>
      <c r="C81" s="1">
        <v>8</v>
      </c>
    </row>
    <row r="82" spans="1:3" x14ac:dyDescent="0.4">
      <c r="A82">
        <v>165.5</v>
      </c>
      <c r="B82">
        <v>278.5</v>
      </c>
      <c r="C82" s="1">
        <v>8</v>
      </c>
    </row>
    <row r="83" spans="1:3" x14ac:dyDescent="0.4">
      <c r="A83">
        <v>162</v>
      </c>
      <c r="B83">
        <v>275.5</v>
      </c>
      <c r="C83" s="1">
        <v>8</v>
      </c>
    </row>
    <row r="84" spans="1:3" x14ac:dyDescent="0.4">
      <c r="A84">
        <v>157.6</v>
      </c>
      <c r="B84">
        <v>272</v>
      </c>
      <c r="C84" s="1">
        <v>8</v>
      </c>
    </row>
    <row r="85" spans="1:3" x14ac:dyDescent="0.4">
      <c r="A85">
        <v>154.66669999999999</v>
      </c>
      <c r="B85">
        <v>270.66669999999999</v>
      </c>
      <c r="C85" s="1">
        <v>8</v>
      </c>
    </row>
    <row r="86" spans="1:3" x14ac:dyDescent="0.4">
      <c r="A86">
        <v>150.5</v>
      </c>
      <c r="B86">
        <v>267</v>
      </c>
      <c r="C86" s="1">
        <v>8</v>
      </c>
    </row>
    <row r="87" spans="1:3" x14ac:dyDescent="0.4">
      <c r="A87">
        <v>146</v>
      </c>
      <c r="B87">
        <v>264.8571</v>
      </c>
      <c r="C87" s="1">
        <v>8</v>
      </c>
    </row>
    <row r="88" spans="1:3" x14ac:dyDescent="0.4">
      <c r="A88">
        <v>141.5</v>
      </c>
      <c r="B88">
        <v>262.25</v>
      </c>
      <c r="C88" s="1">
        <v>8</v>
      </c>
    </row>
    <row r="89" spans="1:3" x14ac:dyDescent="0.4">
      <c r="A89">
        <v>137.71430000000001</v>
      </c>
      <c r="B89">
        <v>260.42860000000002</v>
      </c>
      <c r="C89" s="1">
        <v>8</v>
      </c>
    </row>
    <row r="90" spans="1:3" x14ac:dyDescent="0.4">
      <c r="A90">
        <v>133.6</v>
      </c>
      <c r="B90">
        <v>258.8</v>
      </c>
      <c r="C90" s="1">
        <v>8</v>
      </c>
    </row>
    <row r="91" spans="1:3" x14ac:dyDescent="0.4">
      <c r="A91">
        <v>129.80000000000001</v>
      </c>
      <c r="B91">
        <v>257.39999999999998</v>
      </c>
      <c r="C91" s="1">
        <v>8</v>
      </c>
    </row>
    <row r="92" spans="1:3" x14ac:dyDescent="0.4">
      <c r="A92">
        <v>122.8</v>
      </c>
      <c r="B92">
        <v>256.2</v>
      </c>
      <c r="C92" s="1">
        <v>8</v>
      </c>
    </row>
    <row r="93" spans="1:3" x14ac:dyDescent="0.4">
      <c r="A93">
        <v>90</v>
      </c>
      <c r="B93">
        <v>255</v>
      </c>
      <c r="C93" s="1">
        <v>9</v>
      </c>
    </row>
    <row r="94" spans="1:3" x14ac:dyDescent="0.4">
      <c r="A94">
        <v>88.571399999999997</v>
      </c>
      <c r="B94">
        <v>248.1429</v>
      </c>
      <c r="C94" s="1">
        <v>9</v>
      </c>
    </row>
    <row r="95" spans="1:3" x14ac:dyDescent="0.4">
      <c r="A95">
        <v>85</v>
      </c>
      <c r="B95">
        <v>244</v>
      </c>
      <c r="C95" s="1">
        <v>9</v>
      </c>
    </row>
    <row r="96" spans="1:3" x14ac:dyDescent="0.4">
      <c r="A96">
        <v>80.833299999999994</v>
      </c>
      <c r="B96">
        <v>242.66669999999999</v>
      </c>
      <c r="C96" s="1">
        <v>9</v>
      </c>
    </row>
    <row r="97" spans="1:3" x14ac:dyDescent="0.4">
      <c r="A97">
        <v>77.125</v>
      </c>
      <c r="B97">
        <v>241.625</v>
      </c>
      <c r="C97" s="1">
        <v>9</v>
      </c>
    </row>
    <row r="98" spans="1:3" x14ac:dyDescent="0.4">
      <c r="A98">
        <v>77.333299999999994</v>
      </c>
      <c r="B98">
        <v>232.83330000000001</v>
      </c>
      <c r="C98" s="1">
        <v>10</v>
      </c>
    </row>
    <row r="99" spans="1:3" x14ac:dyDescent="0.4">
      <c r="A99">
        <v>77</v>
      </c>
      <c r="B99">
        <v>229</v>
      </c>
      <c r="C99" s="1">
        <v>10</v>
      </c>
    </row>
    <row r="100" spans="1:3" x14ac:dyDescent="0.4">
      <c r="A100">
        <v>75.599999999999994</v>
      </c>
      <c r="B100">
        <v>182.8</v>
      </c>
      <c r="C100" s="1">
        <v>10</v>
      </c>
    </row>
    <row r="101" spans="1:3" x14ac:dyDescent="0.4">
      <c r="A101">
        <v>76</v>
      </c>
      <c r="B101">
        <v>179</v>
      </c>
      <c r="C101" s="1">
        <v>10</v>
      </c>
    </row>
    <row r="102" spans="1:3" x14ac:dyDescent="0.4">
      <c r="A102">
        <v>75.166700000000006</v>
      </c>
      <c r="B102">
        <v>148.16669999999999</v>
      </c>
      <c r="C102" s="1">
        <v>10</v>
      </c>
    </row>
    <row r="103" spans="1:3" x14ac:dyDescent="0.4">
      <c r="A103">
        <v>75</v>
      </c>
      <c r="B103">
        <v>145</v>
      </c>
      <c r="C103" s="1">
        <v>10</v>
      </c>
    </row>
    <row r="104" spans="1:3" x14ac:dyDescent="0.4">
      <c r="A104">
        <v>74.5</v>
      </c>
      <c r="B104">
        <v>95.5</v>
      </c>
      <c r="C104" s="1">
        <v>10</v>
      </c>
    </row>
    <row r="105" spans="1:3" x14ac:dyDescent="0.4">
      <c r="A105">
        <v>74</v>
      </c>
      <c r="B105">
        <v>54.5</v>
      </c>
      <c r="C105" s="1">
        <v>10</v>
      </c>
    </row>
    <row r="106" spans="1:3" x14ac:dyDescent="0.4">
      <c r="A106">
        <v>75.166700000000006</v>
      </c>
      <c r="B106">
        <v>49.666699999999999</v>
      </c>
      <c r="C106" s="1">
        <v>11</v>
      </c>
    </row>
    <row r="107" spans="1:3" x14ac:dyDescent="0.4">
      <c r="A107">
        <v>77</v>
      </c>
      <c r="B107">
        <v>45.166699999999999</v>
      </c>
      <c r="C107" s="1">
        <v>11</v>
      </c>
    </row>
    <row r="108" spans="1:3" x14ac:dyDescent="0.4">
      <c r="A108">
        <v>79.5</v>
      </c>
      <c r="B108">
        <v>40.5</v>
      </c>
      <c r="C108" s="1">
        <v>11</v>
      </c>
    </row>
    <row r="109" spans="1:3" x14ac:dyDescent="0.4">
      <c r="A109">
        <v>85.428600000000003</v>
      </c>
      <c r="B109">
        <v>34.857100000000003</v>
      </c>
      <c r="C109" s="1">
        <v>11</v>
      </c>
    </row>
    <row r="110" spans="1:3" x14ac:dyDescent="0.4">
      <c r="A110">
        <v>88.5</v>
      </c>
      <c r="B110">
        <v>37.833300000000001</v>
      </c>
      <c r="C110" s="1">
        <v>12</v>
      </c>
    </row>
    <row r="111" spans="1:3" x14ac:dyDescent="0.4">
      <c r="A111">
        <v>92.75</v>
      </c>
      <c r="B111">
        <v>41.75</v>
      </c>
      <c r="C111" s="1">
        <v>12</v>
      </c>
    </row>
    <row r="112" spans="1:3" x14ac:dyDescent="0.4">
      <c r="A112">
        <v>99.25</v>
      </c>
      <c r="B112">
        <v>41.75</v>
      </c>
      <c r="C112" s="1">
        <v>12</v>
      </c>
    </row>
    <row r="113" spans="1:3" x14ac:dyDescent="0.4">
      <c r="A113">
        <v>103.83329999999999</v>
      </c>
      <c r="B113">
        <v>37.5</v>
      </c>
      <c r="C113" s="1">
        <v>12</v>
      </c>
    </row>
    <row r="114" spans="1:3" x14ac:dyDescent="0.4">
      <c r="A114">
        <v>103.5</v>
      </c>
      <c r="B114">
        <v>30.666699999999999</v>
      </c>
      <c r="C114" s="1">
        <v>12</v>
      </c>
    </row>
    <row r="115" spans="1:3" x14ac:dyDescent="0.4">
      <c r="A115">
        <v>88</v>
      </c>
      <c r="B115">
        <v>33</v>
      </c>
      <c r="C115" s="1">
        <v>12</v>
      </c>
    </row>
    <row r="116" spans="1:3" x14ac:dyDescent="0.4">
      <c r="C116" s="1"/>
    </row>
    <row r="117" spans="1:3" x14ac:dyDescent="0.4">
      <c r="C117" s="1"/>
    </row>
    <row r="118" spans="1:3" x14ac:dyDescent="0.4">
      <c r="C118" s="1"/>
    </row>
    <row r="119" spans="1:3" x14ac:dyDescent="0.4">
      <c r="C119" s="1"/>
    </row>
    <row r="120" spans="1:3" x14ac:dyDescent="0.4">
      <c r="C120" s="1"/>
    </row>
    <row r="121" spans="1:3" x14ac:dyDescent="0.4">
      <c r="C121" s="1"/>
    </row>
    <row r="122" spans="1:3" x14ac:dyDescent="0.4">
      <c r="C122" s="1"/>
    </row>
    <row r="123" spans="1:3" x14ac:dyDescent="0.4">
      <c r="C123" s="1"/>
    </row>
    <row r="124" spans="1:3" x14ac:dyDescent="0.4">
      <c r="C124" s="1"/>
    </row>
    <row r="125" spans="1:3" x14ac:dyDescent="0.4">
      <c r="C125" s="1"/>
    </row>
    <row r="126" spans="1:3" x14ac:dyDescent="0.4">
      <c r="C126" s="1"/>
    </row>
    <row r="127" spans="1:3" x14ac:dyDescent="0.4">
      <c r="C127" s="1"/>
    </row>
    <row r="128" spans="1:3" x14ac:dyDescent="0.4">
      <c r="C128" s="1"/>
    </row>
    <row r="129" spans="3:3" x14ac:dyDescent="0.4">
      <c r="C129" s="1"/>
    </row>
    <row r="130" spans="3:3" x14ac:dyDescent="0.4">
      <c r="C130" s="1"/>
    </row>
    <row r="131" spans="3:3" x14ac:dyDescent="0.4">
      <c r="C131" s="1"/>
    </row>
    <row r="132" spans="3:3" x14ac:dyDescent="0.4">
      <c r="C132" s="1"/>
    </row>
    <row r="133" spans="3:3" x14ac:dyDescent="0.4">
      <c r="C133" s="1"/>
    </row>
    <row r="134" spans="3:3" x14ac:dyDescent="0.4">
      <c r="C134" s="1"/>
    </row>
    <row r="135" spans="3:3" x14ac:dyDescent="0.4">
      <c r="C135" s="1"/>
    </row>
    <row r="136" spans="3:3" x14ac:dyDescent="0.4">
      <c r="C136" s="1"/>
    </row>
    <row r="137" spans="3:3" x14ac:dyDescent="0.4">
      <c r="C137" s="1"/>
    </row>
    <row r="138" spans="3:3" x14ac:dyDescent="0.4">
      <c r="C138" s="1"/>
    </row>
    <row r="139" spans="3:3" x14ac:dyDescent="0.4">
      <c r="C139" s="1"/>
    </row>
    <row r="140" spans="3:3" x14ac:dyDescent="0.4">
      <c r="C140" s="1"/>
    </row>
    <row r="141" spans="3:3" x14ac:dyDescent="0.4">
      <c r="C141" s="1"/>
    </row>
    <row r="142" spans="3:3" x14ac:dyDescent="0.4">
      <c r="C142" s="1"/>
    </row>
    <row r="143" spans="3:3" x14ac:dyDescent="0.4">
      <c r="C143" s="1"/>
    </row>
    <row r="144" spans="3:3" x14ac:dyDescent="0.4">
      <c r="C144" s="1"/>
    </row>
    <row r="145" spans="3:3" x14ac:dyDescent="0.4">
      <c r="C145" s="1"/>
    </row>
    <row r="146" spans="3:3" x14ac:dyDescent="0.4">
      <c r="C146" s="1"/>
    </row>
    <row r="147" spans="3:3" x14ac:dyDescent="0.4">
      <c r="C147" s="1"/>
    </row>
    <row r="148" spans="3:3" x14ac:dyDescent="0.4">
      <c r="C148" s="1"/>
    </row>
    <row r="149" spans="3:3" x14ac:dyDescent="0.4">
      <c r="C149" s="1"/>
    </row>
    <row r="150" spans="3:3" x14ac:dyDescent="0.4">
      <c r="C150" s="1"/>
    </row>
    <row r="151" spans="3:3" x14ac:dyDescent="0.4">
      <c r="C151" s="1"/>
    </row>
    <row r="152" spans="3:3" x14ac:dyDescent="0.4">
      <c r="C152" s="1"/>
    </row>
    <row r="153" spans="3:3" x14ac:dyDescent="0.4">
      <c r="C153" s="1"/>
    </row>
    <row r="154" spans="3:3" x14ac:dyDescent="0.4">
      <c r="C154" s="1"/>
    </row>
    <row r="155" spans="3:3" x14ac:dyDescent="0.4">
      <c r="C155" s="1"/>
    </row>
    <row r="156" spans="3:3" x14ac:dyDescent="0.4">
      <c r="C156" s="1"/>
    </row>
    <row r="157" spans="3:3" x14ac:dyDescent="0.4">
      <c r="C157" s="1"/>
    </row>
    <row r="158" spans="3:3" x14ac:dyDescent="0.4">
      <c r="C158" s="1"/>
    </row>
    <row r="159" spans="3:3" x14ac:dyDescent="0.4">
      <c r="C159" s="1"/>
    </row>
    <row r="160" spans="3:3" x14ac:dyDescent="0.4">
      <c r="C160" s="1"/>
    </row>
    <row r="161" spans="3:3" x14ac:dyDescent="0.4">
      <c r="C161" s="1"/>
    </row>
    <row r="162" spans="3:3" x14ac:dyDescent="0.4">
      <c r="C162" s="1"/>
    </row>
    <row r="163" spans="3:3" x14ac:dyDescent="0.4">
      <c r="C163" s="1"/>
    </row>
    <row r="164" spans="3:3" x14ac:dyDescent="0.4">
      <c r="C164" s="1"/>
    </row>
    <row r="165" spans="3:3" x14ac:dyDescent="0.4">
      <c r="C165" s="1"/>
    </row>
    <row r="166" spans="3:3" x14ac:dyDescent="0.4">
      <c r="C166" s="1"/>
    </row>
    <row r="167" spans="3:3" x14ac:dyDescent="0.4">
      <c r="C167" s="1"/>
    </row>
    <row r="168" spans="3:3" x14ac:dyDescent="0.4">
      <c r="C168" s="1"/>
    </row>
    <row r="169" spans="3:3" x14ac:dyDescent="0.4">
      <c r="C169" s="1"/>
    </row>
    <row r="170" spans="3:3" x14ac:dyDescent="0.4">
      <c r="C170" s="1"/>
    </row>
    <row r="171" spans="3:3" x14ac:dyDescent="0.4">
      <c r="C171" s="1"/>
    </row>
    <row r="172" spans="3:3" x14ac:dyDescent="0.4">
      <c r="C172" s="1"/>
    </row>
    <row r="173" spans="3:3" x14ac:dyDescent="0.4">
      <c r="C173" s="1"/>
    </row>
    <row r="174" spans="3:3" x14ac:dyDescent="0.4">
      <c r="C174" s="1"/>
    </row>
    <row r="175" spans="3:3" x14ac:dyDescent="0.4">
      <c r="C175" s="1"/>
    </row>
    <row r="176" spans="3:3" x14ac:dyDescent="0.4">
      <c r="C176" s="1"/>
    </row>
    <row r="177" spans="3:3" x14ac:dyDescent="0.4">
      <c r="C177" s="1"/>
    </row>
    <row r="178" spans="3:3" x14ac:dyDescent="0.4">
      <c r="C178" s="1"/>
    </row>
    <row r="179" spans="3:3" x14ac:dyDescent="0.4">
      <c r="C179" s="1"/>
    </row>
    <row r="180" spans="3:3" x14ac:dyDescent="0.4">
      <c r="C180" s="1"/>
    </row>
    <row r="181" spans="3:3" x14ac:dyDescent="0.4">
      <c r="C181" s="1"/>
    </row>
    <row r="182" spans="3:3" x14ac:dyDescent="0.4">
      <c r="C182" s="1"/>
    </row>
    <row r="183" spans="3:3" x14ac:dyDescent="0.4">
      <c r="C183" s="1"/>
    </row>
    <row r="184" spans="3:3" x14ac:dyDescent="0.4">
      <c r="C184" s="1"/>
    </row>
    <row r="185" spans="3:3" x14ac:dyDescent="0.4">
      <c r="C185" s="1"/>
    </row>
    <row r="186" spans="3:3" x14ac:dyDescent="0.4">
      <c r="C186" s="1"/>
    </row>
    <row r="187" spans="3:3" x14ac:dyDescent="0.4">
      <c r="C187" s="1"/>
    </row>
    <row r="188" spans="3:3" x14ac:dyDescent="0.4">
      <c r="C188" s="1"/>
    </row>
    <row r="189" spans="3:3" x14ac:dyDescent="0.4">
      <c r="C189" s="1"/>
    </row>
    <row r="190" spans="3:3" x14ac:dyDescent="0.4">
      <c r="C190" s="1"/>
    </row>
    <row r="191" spans="3:3" x14ac:dyDescent="0.4">
      <c r="C191" s="1"/>
    </row>
    <row r="192" spans="3:3" x14ac:dyDescent="0.4">
      <c r="C192" s="1"/>
    </row>
    <row r="193" spans="3:3" x14ac:dyDescent="0.4">
      <c r="C193" s="1"/>
    </row>
  </sheetData>
  <sortState xmlns:xlrd2="http://schemas.microsoft.com/office/spreadsheetml/2017/richdata2" ref="A1:C115">
    <sortCondition ref="C115"/>
  </sortState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6B6F-F634-40FC-9EC1-AC9CC7A44B8F}">
  <dimension ref="A1:G193"/>
  <sheetViews>
    <sheetView zoomScaleNormal="100" workbookViewId="0">
      <selection activeCell="G4" sqref="E1:G4"/>
    </sheetView>
  </sheetViews>
  <sheetFormatPr defaultRowHeight="18.75" x14ac:dyDescent="0.4"/>
  <sheetData>
    <row r="1" spans="1:7" x14ac:dyDescent="0.4">
      <c r="A1">
        <v>98.555599999999998</v>
      </c>
      <c r="B1">
        <v>19.555599999999998</v>
      </c>
      <c r="C1" s="1">
        <v>1</v>
      </c>
      <c r="E1">
        <v>78.25</v>
      </c>
      <c r="F1">
        <v>259.25</v>
      </c>
      <c r="G1" s="1">
        <v>10</v>
      </c>
    </row>
    <row r="2" spans="1:7" x14ac:dyDescent="0.4">
      <c r="A2">
        <v>94.333299999999994</v>
      </c>
      <c r="B2">
        <v>22.222200000000001</v>
      </c>
      <c r="C2" s="1">
        <v>1</v>
      </c>
      <c r="E2">
        <v>94</v>
      </c>
      <c r="F2">
        <v>260.33330000000001</v>
      </c>
      <c r="G2" s="1">
        <v>10</v>
      </c>
    </row>
    <row r="3" spans="1:7" x14ac:dyDescent="0.4">
      <c r="A3">
        <v>90.5</v>
      </c>
      <c r="B3">
        <v>24.333300000000001</v>
      </c>
      <c r="C3" s="1">
        <v>1</v>
      </c>
      <c r="E3">
        <v>111.4</v>
      </c>
      <c r="F3">
        <v>259.2</v>
      </c>
      <c r="G3" s="1">
        <v>10</v>
      </c>
    </row>
    <row r="4" spans="1:7" x14ac:dyDescent="0.4">
      <c r="A4">
        <v>87.5</v>
      </c>
      <c r="B4">
        <v>26.5</v>
      </c>
      <c r="C4" s="1">
        <v>1</v>
      </c>
      <c r="E4">
        <v>105.5</v>
      </c>
      <c r="F4">
        <v>258.5</v>
      </c>
      <c r="G4" s="1">
        <v>10</v>
      </c>
    </row>
    <row r="5" spans="1:7" x14ac:dyDescent="0.4">
      <c r="A5">
        <v>82.25</v>
      </c>
      <c r="B5">
        <v>30.75</v>
      </c>
      <c r="C5" s="1">
        <v>1</v>
      </c>
      <c r="G5" s="1"/>
    </row>
    <row r="6" spans="1:7" x14ac:dyDescent="0.4">
      <c r="A6">
        <v>78.5</v>
      </c>
      <c r="B6">
        <v>35.333300000000001</v>
      </c>
      <c r="C6" s="1">
        <v>1</v>
      </c>
      <c r="G6" s="1"/>
    </row>
    <row r="7" spans="1:7" x14ac:dyDescent="0.4">
      <c r="A7">
        <v>74.857100000000003</v>
      </c>
      <c r="B7">
        <v>40.142899999999997</v>
      </c>
      <c r="C7" s="1">
        <v>1</v>
      </c>
      <c r="G7" s="1"/>
    </row>
    <row r="8" spans="1:7" x14ac:dyDescent="0.4">
      <c r="A8">
        <v>72.714299999999994</v>
      </c>
      <c r="B8">
        <v>44.428600000000003</v>
      </c>
      <c r="C8" s="1">
        <v>1</v>
      </c>
      <c r="G8" s="1"/>
    </row>
    <row r="9" spans="1:7" x14ac:dyDescent="0.4">
      <c r="A9">
        <v>71.5</v>
      </c>
      <c r="B9">
        <v>49.166699999999999</v>
      </c>
      <c r="C9" s="1">
        <v>1</v>
      </c>
      <c r="G9" s="1"/>
    </row>
    <row r="10" spans="1:7" x14ac:dyDescent="0.4">
      <c r="A10">
        <v>70</v>
      </c>
      <c r="B10">
        <v>54</v>
      </c>
      <c r="C10" s="1">
        <v>1</v>
      </c>
      <c r="G10" s="1"/>
    </row>
    <row r="11" spans="1:7" x14ac:dyDescent="0.4">
      <c r="A11">
        <v>69.333299999999994</v>
      </c>
      <c r="B11">
        <v>88</v>
      </c>
      <c r="C11" s="1">
        <v>2</v>
      </c>
      <c r="G11" s="1"/>
    </row>
    <row r="12" spans="1:7" x14ac:dyDescent="0.4">
      <c r="A12">
        <v>70.166700000000006</v>
      </c>
      <c r="B12">
        <v>94.166700000000006</v>
      </c>
      <c r="C12" s="1">
        <v>2</v>
      </c>
      <c r="G12" s="1"/>
    </row>
    <row r="13" spans="1:7" x14ac:dyDescent="0.4">
      <c r="A13">
        <v>70.5</v>
      </c>
      <c r="B13">
        <v>140.5</v>
      </c>
      <c r="C13" s="1">
        <v>2</v>
      </c>
      <c r="G13" s="1"/>
    </row>
    <row r="14" spans="1:7" x14ac:dyDescent="0.4">
      <c r="A14">
        <v>70.833299999999994</v>
      </c>
      <c r="B14">
        <v>144.83330000000001</v>
      </c>
      <c r="C14" s="1">
        <v>2</v>
      </c>
      <c r="G14" s="1"/>
    </row>
    <row r="15" spans="1:7" x14ac:dyDescent="0.4">
      <c r="A15">
        <v>71</v>
      </c>
      <c r="B15">
        <v>148.19999999999999</v>
      </c>
      <c r="C15" s="1">
        <v>2</v>
      </c>
      <c r="G15" s="1"/>
    </row>
    <row r="16" spans="1:7" x14ac:dyDescent="0.4">
      <c r="A16">
        <v>72</v>
      </c>
      <c r="B16">
        <v>187.6</v>
      </c>
      <c r="C16" s="1">
        <v>2</v>
      </c>
      <c r="G16" s="1"/>
    </row>
    <row r="17" spans="1:7" x14ac:dyDescent="0.4">
      <c r="A17">
        <v>71</v>
      </c>
      <c r="B17">
        <v>191</v>
      </c>
      <c r="C17" s="1">
        <v>2</v>
      </c>
      <c r="G17" s="1"/>
    </row>
    <row r="18" spans="1:7" x14ac:dyDescent="0.4">
      <c r="A18">
        <v>71.5</v>
      </c>
      <c r="B18">
        <v>198.5</v>
      </c>
      <c r="C18" s="1">
        <v>2</v>
      </c>
      <c r="G18" s="1"/>
    </row>
    <row r="19" spans="1:7" x14ac:dyDescent="0.4">
      <c r="A19">
        <v>73</v>
      </c>
      <c r="B19">
        <v>236</v>
      </c>
      <c r="C19" s="1">
        <v>2</v>
      </c>
      <c r="G19" s="1"/>
    </row>
    <row r="20" spans="1:7" x14ac:dyDescent="0.4">
      <c r="A20">
        <v>74</v>
      </c>
      <c r="B20">
        <v>255.4</v>
      </c>
      <c r="C20" s="1">
        <v>2</v>
      </c>
      <c r="G20" s="1"/>
    </row>
    <row r="21" spans="1:7" x14ac:dyDescent="0.4">
      <c r="A21">
        <v>70.5</v>
      </c>
      <c r="B21">
        <v>100.5</v>
      </c>
      <c r="C21" s="1">
        <v>2</v>
      </c>
      <c r="G21" s="1"/>
    </row>
    <row r="22" spans="1:7" x14ac:dyDescent="0.4">
      <c r="A22">
        <v>103.5</v>
      </c>
      <c r="B22">
        <v>19</v>
      </c>
      <c r="C22" s="1">
        <v>3</v>
      </c>
      <c r="G22" s="1"/>
    </row>
    <row r="23" spans="1:7" x14ac:dyDescent="0.4">
      <c r="A23">
        <v>113</v>
      </c>
      <c r="B23">
        <v>18.666699999999999</v>
      </c>
      <c r="C23" s="1">
        <v>3</v>
      </c>
      <c r="G23" s="1"/>
    </row>
    <row r="24" spans="1:7" x14ac:dyDescent="0.4">
      <c r="A24">
        <v>121.5</v>
      </c>
      <c r="B24">
        <v>19</v>
      </c>
      <c r="C24" s="1">
        <v>3</v>
      </c>
      <c r="G24" s="1"/>
    </row>
    <row r="25" spans="1:7" x14ac:dyDescent="0.4">
      <c r="A25">
        <v>127</v>
      </c>
      <c r="B25">
        <v>20</v>
      </c>
      <c r="C25" s="1">
        <v>3</v>
      </c>
      <c r="G25" s="1"/>
    </row>
    <row r="26" spans="1:7" x14ac:dyDescent="0.4">
      <c r="A26">
        <v>132</v>
      </c>
      <c r="B26">
        <v>21</v>
      </c>
      <c r="C26" s="1">
        <v>3</v>
      </c>
      <c r="G26" s="1"/>
    </row>
    <row r="27" spans="1:7" x14ac:dyDescent="0.4">
      <c r="A27">
        <v>136</v>
      </c>
      <c r="B27">
        <v>21</v>
      </c>
      <c r="C27" s="1">
        <v>4</v>
      </c>
      <c r="G27" s="1"/>
    </row>
    <row r="28" spans="1:7" x14ac:dyDescent="0.4">
      <c r="A28">
        <v>141.5</v>
      </c>
      <c r="B28">
        <v>23</v>
      </c>
      <c r="C28" s="1">
        <v>4</v>
      </c>
      <c r="G28" s="1"/>
    </row>
    <row r="29" spans="1:7" x14ac:dyDescent="0.4">
      <c r="A29">
        <v>145.5</v>
      </c>
      <c r="B29">
        <v>24</v>
      </c>
      <c r="C29" s="1">
        <v>4</v>
      </c>
      <c r="G29" s="1"/>
    </row>
    <row r="30" spans="1:7" x14ac:dyDescent="0.4">
      <c r="A30">
        <v>149.5</v>
      </c>
      <c r="B30">
        <v>25</v>
      </c>
      <c r="C30" s="1">
        <v>4</v>
      </c>
      <c r="G30" s="1"/>
    </row>
    <row r="31" spans="1:7" x14ac:dyDescent="0.4">
      <c r="A31">
        <v>154</v>
      </c>
      <c r="B31">
        <v>26</v>
      </c>
      <c r="C31" s="1">
        <v>4</v>
      </c>
      <c r="G31" s="1"/>
    </row>
    <row r="32" spans="1:7" x14ac:dyDescent="0.4">
      <c r="A32">
        <v>157.5</v>
      </c>
      <c r="B32">
        <v>27</v>
      </c>
      <c r="C32" s="1">
        <v>4</v>
      </c>
      <c r="G32" s="1"/>
    </row>
    <row r="33" spans="1:7" x14ac:dyDescent="0.4">
      <c r="A33">
        <v>162.80000000000001</v>
      </c>
      <c r="B33">
        <v>28.2</v>
      </c>
      <c r="C33" s="1">
        <v>4</v>
      </c>
      <c r="G33" s="1"/>
    </row>
    <row r="34" spans="1:7" x14ac:dyDescent="0.4">
      <c r="A34">
        <v>166</v>
      </c>
      <c r="B34">
        <v>29.25</v>
      </c>
      <c r="C34" s="1">
        <v>4</v>
      </c>
      <c r="G34" s="1"/>
    </row>
    <row r="35" spans="1:7" x14ac:dyDescent="0.4">
      <c r="A35">
        <v>170.5</v>
      </c>
      <c r="B35">
        <v>30.5</v>
      </c>
      <c r="C35" s="1">
        <v>4</v>
      </c>
      <c r="G35" s="1"/>
    </row>
    <row r="36" spans="1:7" x14ac:dyDescent="0.4">
      <c r="A36">
        <v>174.4</v>
      </c>
      <c r="B36">
        <v>31.6</v>
      </c>
      <c r="C36" s="1">
        <v>4</v>
      </c>
      <c r="G36" s="1"/>
    </row>
    <row r="37" spans="1:7" x14ac:dyDescent="0.4">
      <c r="A37">
        <v>179</v>
      </c>
      <c r="B37">
        <v>33.200000000000003</v>
      </c>
      <c r="C37" s="1">
        <v>4</v>
      </c>
      <c r="G37" s="1"/>
    </row>
    <row r="38" spans="1:7" x14ac:dyDescent="0.4">
      <c r="A38">
        <v>183.4</v>
      </c>
      <c r="B38">
        <v>34.799999999999997</v>
      </c>
      <c r="C38" s="1">
        <v>4</v>
      </c>
      <c r="G38" s="1"/>
    </row>
    <row r="39" spans="1:7" x14ac:dyDescent="0.4">
      <c r="A39">
        <v>188.42859999999999</v>
      </c>
      <c r="B39">
        <v>36.428600000000003</v>
      </c>
      <c r="C39" s="1">
        <v>4</v>
      </c>
      <c r="G39" s="1"/>
    </row>
    <row r="40" spans="1:7" x14ac:dyDescent="0.4">
      <c r="A40">
        <v>193</v>
      </c>
      <c r="B40">
        <v>38</v>
      </c>
      <c r="C40" s="1">
        <v>4</v>
      </c>
      <c r="G40" s="1"/>
    </row>
    <row r="41" spans="1:7" x14ac:dyDescent="0.4">
      <c r="A41">
        <v>197.57140000000001</v>
      </c>
      <c r="B41">
        <v>39.571399999999997</v>
      </c>
      <c r="C41" s="1">
        <v>4</v>
      </c>
      <c r="G41" s="1"/>
    </row>
    <row r="42" spans="1:7" x14ac:dyDescent="0.4">
      <c r="A42">
        <v>202.5</v>
      </c>
      <c r="B42">
        <v>41.5</v>
      </c>
      <c r="C42" s="1">
        <v>4</v>
      </c>
      <c r="G42" s="1"/>
    </row>
    <row r="43" spans="1:7" x14ac:dyDescent="0.4">
      <c r="A43">
        <v>207.42859999999999</v>
      </c>
      <c r="B43">
        <v>43.428600000000003</v>
      </c>
      <c r="C43" s="1">
        <v>4</v>
      </c>
    </row>
    <row r="44" spans="1:7" x14ac:dyDescent="0.4">
      <c r="A44">
        <v>210.8</v>
      </c>
      <c r="B44">
        <v>44.8</v>
      </c>
      <c r="C44" s="1">
        <v>4</v>
      </c>
    </row>
    <row r="45" spans="1:7" x14ac:dyDescent="0.4">
      <c r="A45">
        <v>215.33330000000001</v>
      </c>
      <c r="B45">
        <v>46.333300000000001</v>
      </c>
      <c r="C45" s="1">
        <v>4</v>
      </c>
    </row>
    <row r="46" spans="1:7" x14ac:dyDescent="0.4">
      <c r="A46">
        <v>219.71430000000001</v>
      </c>
      <c r="B46">
        <v>48.428600000000003</v>
      </c>
      <c r="C46" s="1">
        <v>4</v>
      </c>
    </row>
    <row r="47" spans="1:7" x14ac:dyDescent="0.4">
      <c r="A47">
        <v>224.125</v>
      </c>
      <c r="B47">
        <v>50.25</v>
      </c>
      <c r="C47" s="1">
        <v>4</v>
      </c>
    </row>
    <row r="48" spans="1:7" x14ac:dyDescent="0.4">
      <c r="A48">
        <v>228.2</v>
      </c>
      <c r="B48">
        <v>52</v>
      </c>
      <c r="C48" s="1">
        <v>4</v>
      </c>
    </row>
    <row r="49" spans="1:3" x14ac:dyDescent="0.4">
      <c r="A49">
        <v>233.1429</v>
      </c>
      <c r="B49">
        <v>54.285699999999999</v>
      </c>
      <c r="C49" s="1">
        <v>4</v>
      </c>
    </row>
    <row r="50" spans="1:3" x14ac:dyDescent="0.4">
      <c r="A50">
        <v>237.5</v>
      </c>
      <c r="B50">
        <v>56.25</v>
      </c>
      <c r="C50" s="1">
        <v>4</v>
      </c>
    </row>
    <row r="51" spans="1:3" x14ac:dyDescent="0.4">
      <c r="A51">
        <v>241.5</v>
      </c>
      <c r="B51">
        <v>58.25</v>
      </c>
      <c r="C51" s="1">
        <v>4</v>
      </c>
    </row>
    <row r="52" spans="1:3" x14ac:dyDescent="0.4">
      <c r="A52">
        <v>245.5</v>
      </c>
      <c r="B52">
        <v>60.25</v>
      </c>
      <c r="C52" s="1">
        <v>4</v>
      </c>
    </row>
    <row r="53" spans="1:3" x14ac:dyDescent="0.4">
      <c r="A53">
        <v>249.28569999999999</v>
      </c>
      <c r="B53">
        <v>62</v>
      </c>
      <c r="C53" s="1">
        <v>4</v>
      </c>
    </row>
    <row r="54" spans="1:3" x14ac:dyDescent="0.4">
      <c r="A54">
        <v>253.42859999999999</v>
      </c>
      <c r="B54">
        <v>64.714299999999994</v>
      </c>
      <c r="C54" s="1">
        <v>4</v>
      </c>
    </row>
    <row r="55" spans="1:3" x14ac:dyDescent="0.4">
      <c r="A55">
        <v>257.5</v>
      </c>
      <c r="B55">
        <v>66.75</v>
      </c>
      <c r="C55" s="1">
        <v>4</v>
      </c>
    </row>
    <row r="56" spans="1:3" x14ac:dyDescent="0.4">
      <c r="A56">
        <v>261.5</v>
      </c>
      <c r="B56">
        <v>68.75</v>
      </c>
      <c r="C56" s="1">
        <v>4</v>
      </c>
    </row>
    <row r="57" spans="1:3" x14ac:dyDescent="0.4">
      <c r="A57">
        <v>265.42860000000002</v>
      </c>
      <c r="B57">
        <v>70.714299999999994</v>
      </c>
      <c r="C57" s="1">
        <v>4</v>
      </c>
    </row>
    <row r="58" spans="1:3" x14ac:dyDescent="0.4">
      <c r="A58">
        <v>269.66669999999999</v>
      </c>
      <c r="B58">
        <v>73.333299999999994</v>
      </c>
      <c r="C58" s="1">
        <v>4</v>
      </c>
    </row>
    <row r="59" spans="1:3" x14ac:dyDescent="0.4">
      <c r="A59">
        <v>273.5</v>
      </c>
      <c r="B59">
        <v>75.5</v>
      </c>
      <c r="C59" s="1">
        <v>4</v>
      </c>
    </row>
    <row r="60" spans="1:3" x14ac:dyDescent="0.4">
      <c r="A60">
        <v>277.66669999999999</v>
      </c>
      <c r="B60">
        <v>78</v>
      </c>
      <c r="C60" s="1">
        <v>4</v>
      </c>
    </row>
    <row r="61" spans="1:3" x14ac:dyDescent="0.4">
      <c r="A61">
        <v>281.66669999999999</v>
      </c>
      <c r="B61">
        <v>80.333299999999994</v>
      </c>
      <c r="C61" s="1">
        <v>4</v>
      </c>
    </row>
    <row r="62" spans="1:3" x14ac:dyDescent="0.4">
      <c r="A62">
        <v>286.33330000000001</v>
      </c>
      <c r="B62">
        <v>83.666700000000006</v>
      </c>
      <c r="C62" s="1">
        <v>4</v>
      </c>
    </row>
    <row r="63" spans="1:3" x14ac:dyDescent="0.4">
      <c r="A63">
        <v>290.33330000000001</v>
      </c>
      <c r="B63">
        <v>86</v>
      </c>
      <c r="C63" s="1">
        <v>4</v>
      </c>
    </row>
    <row r="64" spans="1:3" x14ac:dyDescent="0.4">
      <c r="A64">
        <v>295.625</v>
      </c>
      <c r="B64">
        <v>89.625</v>
      </c>
      <c r="C64" s="1">
        <v>4</v>
      </c>
    </row>
    <row r="65" spans="1:3" x14ac:dyDescent="0.4">
      <c r="A65">
        <v>301.33330000000001</v>
      </c>
      <c r="B65">
        <v>93.666700000000006</v>
      </c>
      <c r="C65" s="1">
        <v>4</v>
      </c>
    </row>
    <row r="66" spans="1:3" x14ac:dyDescent="0.4">
      <c r="A66">
        <v>305.25</v>
      </c>
      <c r="B66">
        <v>95.5</v>
      </c>
      <c r="C66" s="1">
        <v>4</v>
      </c>
    </row>
    <row r="67" spans="1:3" x14ac:dyDescent="0.4">
      <c r="A67">
        <v>310.28570000000002</v>
      </c>
      <c r="B67">
        <v>100.28570000000001</v>
      </c>
      <c r="C67" s="1">
        <v>4</v>
      </c>
    </row>
    <row r="68" spans="1:3" x14ac:dyDescent="0.4">
      <c r="A68">
        <v>314.22219999999999</v>
      </c>
      <c r="B68">
        <v>103.2222</v>
      </c>
      <c r="C68" s="1">
        <v>4</v>
      </c>
    </row>
    <row r="69" spans="1:3" x14ac:dyDescent="0.4">
      <c r="A69">
        <v>316.33330000000001</v>
      </c>
      <c r="B69">
        <v>116.33329999999999</v>
      </c>
      <c r="C69" s="1">
        <v>5</v>
      </c>
    </row>
    <row r="70" spans="1:3" x14ac:dyDescent="0.4">
      <c r="A70">
        <v>317.375</v>
      </c>
      <c r="B70">
        <v>153.875</v>
      </c>
      <c r="C70" s="1">
        <v>5</v>
      </c>
    </row>
    <row r="71" spans="1:3" x14ac:dyDescent="0.4">
      <c r="A71">
        <v>317.8</v>
      </c>
      <c r="B71">
        <v>218</v>
      </c>
      <c r="C71" s="1">
        <v>5</v>
      </c>
    </row>
    <row r="72" spans="1:3" x14ac:dyDescent="0.4">
      <c r="A72">
        <v>318.16669999999999</v>
      </c>
      <c r="B72">
        <v>223.5</v>
      </c>
      <c r="C72" s="1">
        <v>5</v>
      </c>
    </row>
    <row r="73" spans="1:3" x14ac:dyDescent="0.4">
      <c r="A73">
        <v>319.60000000000002</v>
      </c>
      <c r="B73">
        <v>280.39999999999998</v>
      </c>
      <c r="C73" s="1">
        <v>5</v>
      </c>
    </row>
    <row r="74" spans="1:3" x14ac:dyDescent="0.4">
      <c r="A74">
        <v>319.8</v>
      </c>
      <c r="B74">
        <v>321.39999999999998</v>
      </c>
      <c r="C74" s="1">
        <v>5</v>
      </c>
    </row>
    <row r="75" spans="1:3" x14ac:dyDescent="0.4">
      <c r="A75">
        <v>319.5</v>
      </c>
      <c r="B75">
        <v>326.5</v>
      </c>
      <c r="C75" s="1">
        <v>5</v>
      </c>
    </row>
    <row r="76" spans="1:3" x14ac:dyDescent="0.4">
      <c r="A76">
        <v>320</v>
      </c>
      <c r="B76">
        <v>348</v>
      </c>
      <c r="C76" s="1">
        <v>6</v>
      </c>
    </row>
    <row r="77" spans="1:3" x14ac:dyDescent="0.4">
      <c r="A77">
        <v>317</v>
      </c>
      <c r="B77">
        <v>358</v>
      </c>
      <c r="C77" s="1">
        <v>6</v>
      </c>
    </row>
    <row r="78" spans="1:3" x14ac:dyDescent="0.4">
      <c r="A78">
        <v>320.33330000000001</v>
      </c>
      <c r="B78">
        <v>297</v>
      </c>
      <c r="C78" s="1">
        <v>5</v>
      </c>
    </row>
    <row r="79" spans="1:3" x14ac:dyDescent="0.4">
      <c r="A79">
        <v>320.33330000000001</v>
      </c>
      <c r="B79">
        <v>291</v>
      </c>
      <c r="C79" s="1">
        <v>5</v>
      </c>
    </row>
    <row r="80" spans="1:3" x14ac:dyDescent="0.4">
      <c r="A80">
        <v>320</v>
      </c>
      <c r="B80">
        <v>270.66669999999999</v>
      </c>
      <c r="C80" s="1">
        <v>5</v>
      </c>
    </row>
    <row r="81" spans="1:3" x14ac:dyDescent="0.4">
      <c r="A81">
        <v>319.33330000000001</v>
      </c>
      <c r="B81">
        <v>267</v>
      </c>
      <c r="C81" s="1">
        <v>5</v>
      </c>
    </row>
    <row r="82" spans="1:3" x14ac:dyDescent="0.4">
      <c r="A82">
        <v>319.5</v>
      </c>
      <c r="B82">
        <v>263.5</v>
      </c>
      <c r="C82" s="1">
        <v>5</v>
      </c>
    </row>
    <row r="83" spans="1:3" x14ac:dyDescent="0.4">
      <c r="A83">
        <v>319.5</v>
      </c>
      <c r="B83">
        <v>259.5</v>
      </c>
      <c r="C83" s="1">
        <v>5</v>
      </c>
    </row>
    <row r="84" spans="1:3" x14ac:dyDescent="0.4">
      <c r="A84">
        <v>319.25</v>
      </c>
      <c r="B84">
        <v>249.5</v>
      </c>
      <c r="C84" s="1">
        <v>5</v>
      </c>
    </row>
    <row r="85" spans="1:3" x14ac:dyDescent="0.4">
      <c r="A85">
        <v>320</v>
      </c>
      <c r="B85">
        <v>246.33330000000001</v>
      </c>
      <c r="C85" s="1">
        <v>5</v>
      </c>
    </row>
    <row r="86" spans="1:3" x14ac:dyDescent="0.4">
      <c r="A86">
        <v>320.28570000000002</v>
      </c>
      <c r="B86">
        <v>234.28569999999999</v>
      </c>
      <c r="C86" s="1">
        <v>5</v>
      </c>
    </row>
    <row r="87" spans="1:3" x14ac:dyDescent="0.4">
      <c r="A87">
        <v>319</v>
      </c>
      <c r="B87">
        <v>212.33330000000001</v>
      </c>
      <c r="C87" s="1">
        <v>5</v>
      </c>
    </row>
    <row r="88" spans="1:3" x14ac:dyDescent="0.4">
      <c r="A88">
        <v>318.75</v>
      </c>
      <c r="B88">
        <v>207.5</v>
      </c>
      <c r="C88" s="1">
        <v>5</v>
      </c>
    </row>
    <row r="89" spans="1:3" x14ac:dyDescent="0.4">
      <c r="A89">
        <v>319</v>
      </c>
      <c r="B89">
        <v>203.5</v>
      </c>
      <c r="C89" s="1">
        <v>5</v>
      </c>
    </row>
    <row r="90" spans="1:3" x14ac:dyDescent="0.4">
      <c r="A90">
        <v>318.33330000000001</v>
      </c>
      <c r="B90">
        <v>197</v>
      </c>
      <c r="C90" s="1">
        <v>5</v>
      </c>
    </row>
    <row r="91" spans="1:3" x14ac:dyDescent="0.4">
      <c r="A91">
        <v>319.3</v>
      </c>
      <c r="B91">
        <v>169.4</v>
      </c>
      <c r="C91" s="1">
        <v>5</v>
      </c>
    </row>
    <row r="92" spans="1:3" x14ac:dyDescent="0.4">
      <c r="A92">
        <v>318</v>
      </c>
      <c r="B92">
        <v>164.33330000000001</v>
      </c>
      <c r="C92" s="1">
        <v>5</v>
      </c>
    </row>
    <row r="93" spans="1:3" x14ac:dyDescent="0.4">
      <c r="A93">
        <v>317.5</v>
      </c>
      <c r="B93">
        <v>158.5</v>
      </c>
      <c r="C93" s="1">
        <v>5</v>
      </c>
    </row>
    <row r="94" spans="1:3" x14ac:dyDescent="0.4">
      <c r="A94">
        <v>317.33330000000001</v>
      </c>
      <c r="B94">
        <v>148.33330000000001</v>
      </c>
      <c r="C94" s="1">
        <v>5</v>
      </c>
    </row>
    <row r="95" spans="1:3" x14ac:dyDescent="0.4">
      <c r="A95">
        <v>317.66669999999999</v>
      </c>
      <c r="B95">
        <v>141</v>
      </c>
      <c r="C95" s="1">
        <v>5</v>
      </c>
    </row>
    <row r="96" spans="1:3" x14ac:dyDescent="0.4">
      <c r="A96">
        <v>317.75</v>
      </c>
      <c r="B96">
        <v>136.25</v>
      </c>
      <c r="C96" s="1">
        <v>5</v>
      </c>
    </row>
    <row r="97" spans="1:3" x14ac:dyDescent="0.4">
      <c r="A97">
        <v>317.5</v>
      </c>
      <c r="B97">
        <v>133.5</v>
      </c>
      <c r="C97" s="1">
        <v>5</v>
      </c>
    </row>
    <row r="98" spans="1:3" x14ac:dyDescent="0.4">
      <c r="A98">
        <v>316.66669999999999</v>
      </c>
      <c r="B98">
        <v>110.66670000000001</v>
      </c>
      <c r="C98" s="1">
        <v>5</v>
      </c>
    </row>
    <row r="99" spans="1:3" x14ac:dyDescent="0.4">
      <c r="A99">
        <v>316</v>
      </c>
      <c r="B99">
        <v>108</v>
      </c>
      <c r="C99" s="1">
        <v>5</v>
      </c>
    </row>
    <row r="100" spans="1:3" x14ac:dyDescent="0.4">
      <c r="A100">
        <v>319.25</v>
      </c>
      <c r="B100">
        <v>352.5</v>
      </c>
      <c r="C100" s="1">
        <v>6</v>
      </c>
    </row>
    <row r="101" spans="1:3" x14ac:dyDescent="0.4">
      <c r="A101">
        <v>316.28570000000002</v>
      </c>
      <c r="B101">
        <v>356</v>
      </c>
      <c r="C101" s="1">
        <v>6</v>
      </c>
    </row>
    <row r="102" spans="1:3" x14ac:dyDescent="0.4">
      <c r="A102">
        <v>313</v>
      </c>
      <c r="B102">
        <v>359</v>
      </c>
      <c r="C102" s="1">
        <v>6</v>
      </c>
    </row>
    <row r="103" spans="1:3" x14ac:dyDescent="0.4">
      <c r="A103">
        <v>309</v>
      </c>
      <c r="B103">
        <v>360.5</v>
      </c>
      <c r="C103" s="1">
        <v>6</v>
      </c>
    </row>
    <row r="104" spans="1:3" x14ac:dyDescent="0.4">
      <c r="A104">
        <v>285</v>
      </c>
      <c r="B104">
        <v>361.2</v>
      </c>
      <c r="C104" s="1">
        <v>7</v>
      </c>
    </row>
    <row r="105" spans="1:3" x14ac:dyDescent="0.4">
      <c r="A105">
        <v>236.8571</v>
      </c>
      <c r="B105">
        <v>361.57139999999998</v>
      </c>
      <c r="C105" s="1">
        <v>7</v>
      </c>
    </row>
    <row r="106" spans="1:3" x14ac:dyDescent="0.4">
      <c r="A106">
        <v>267.5</v>
      </c>
      <c r="B106">
        <v>362.5</v>
      </c>
      <c r="C106" s="1">
        <v>7</v>
      </c>
    </row>
    <row r="107" spans="1:3" x14ac:dyDescent="0.4">
      <c r="A107">
        <v>272.5</v>
      </c>
      <c r="B107">
        <v>362.5</v>
      </c>
      <c r="C107" s="1">
        <v>7</v>
      </c>
    </row>
    <row r="108" spans="1:3" x14ac:dyDescent="0.4">
      <c r="A108">
        <v>281.5</v>
      </c>
      <c r="B108">
        <v>362.5</v>
      </c>
      <c r="C108" s="1">
        <v>7</v>
      </c>
    </row>
    <row r="109" spans="1:3" x14ac:dyDescent="0.4">
      <c r="A109">
        <v>290</v>
      </c>
      <c r="B109">
        <v>362.25</v>
      </c>
      <c r="C109" s="1">
        <v>7</v>
      </c>
    </row>
    <row r="110" spans="1:3" x14ac:dyDescent="0.4">
      <c r="A110">
        <v>293</v>
      </c>
      <c r="B110">
        <v>361</v>
      </c>
      <c r="C110" s="1">
        <v>7</v>
      </c>
    </row>
    <row r="111" spans="1:3" x14ac:dyDescent="0.4">
      <c r="A111">
        <v>298.5</v>
      </c>
      <c r="B111">
        <v>362</v>
      </c>
      <c r="C111" s="1">
        <v>7</v>
      </c>
    </row>
    <row r="112" spans="1:3" x14ac:dyDescent="0.4">
      <c r="A112">
        <v>311.66669999999999</v>
      </c>
      <c r="B112">
        <v>362.66669999999999</v>
      </c>
      <c r="C112" s="1">
        <v>7</v>
      </c>
    </row>
    <row r="113" spans="1:3" x14ac:dyDescent="0.4">
      <c r="A113">
        <v>231.28569999999999</v>
      </c>
      <c r="B113">
        <v>359.57139999999998</v>
      </c>
      <c r="C113" s="1">
        <v>8</v>
      </c>
    </row>
    <row r="114" spans="1:3" x14ac:dyDescent="0.4">
      <c r="A114">
        <v>226.8571</v>
      </c>
      <c r="B114">
        <v>358</v>
      </c>
      <c r="C114" s="1">
        <v>8</v>
      </c>
    </row>
    <row r="115" spans="1:3" x14ac:dyDescent="0.4">
      <c r="A115">
        <v>223</v>
      </c>
      <c r="B115">
        <v>355</v>
      </c>
      <c r="C115" s="1">
        <v>8</v>
      </c>
    </row>
    <row r="116" spans="1:3" x14ac:dyDescent="0.4">
      <c r="A116">
        <v>219</v>
      </c>
      <c r="B116">
        <v>352.25</v>
      </c>
      <c r="C116" s="1">
        <v>8</v>
      </c>
    </row>
    <row r="117" spans="1:3" x14ac:dyDescent="0.4">
      <c r="A117">
        <v>215</v>
      </c>
      <c r="B117">
        <v>348.66669999999999</v>
      </c>
      <c r="C117" s="1">
        <v>8</v>
      </c>
    </row>
    <row r="118" spans="1:3" x14ac:dyDescent="0.4">
      <c r="A118">
        <v>211.83330000000001</v>
      </c>
      <c r="B118">
        <v>344.16669999999999</v>
      </c>
      <c r="C118" s="1">
        <v>8</v>
      </c>
    </row>
    <row r="119" spans="1:3" x14ac:dyDescent="0.4">
      <c r="A119">
        <v>209.5</v>
      </c>
      <c r="B119">
        <v>340</v>
      </c>
      <c r="C119" s="1">
        <v>8</v>
      </c>
    </row>
    <row r="120" spans="1:3" x14ac:dyDescent="0.4">
      <c r="A120">
        <v>207.71430000000001</v>
      </c>
      <c r="B120">
        <v>336</v>
      </c>
      <c r="C120" s="1">
        <v>9</v>
      </c>
    </row>
    <row r="121" spans="1:3" x14ac:dyDescent="0.4">
      <c r="A121">
        <v>205.66669999999999</v>
      </c>
      <c r="B121">
        <v>331.66669999999999</v>
      </c>
      <c r="C121" s="1">
        <v>9</v>
      </c>
    </row>
    <row r="122" spans="1:3" x14ac:dyDescent="0.4">
      <c r="A122">
        <v>203</v>
      </c>
      <c r="B122">
        <v>327.39999999999998</v>
      </c>
      <c r="C122" s="1">
        <v>9</v>
      </c>
    </row>
    <row r="123" spans="1:3" x14ac:dyDescent="0.4">
      <c r="A123">
        <v>200.83330000000001</v>
      </c>
      <c r="B123">
        <v>324.16669999999999</v>
      </c>
      <c r="C123" s="1">
        <v>9</v>
      </c>
    </row>
    <row r="124" spans="1:3" x14ac:dyDescent="0.4">
      <c r="A124">
        <v>198.83330000000001</v>
      </c>
      <c r="B124">
        <v>320.5</v>
      </c>
      <c r="C124" s="1">
        <v>9</v>
      </c>
    </row>
    <row r="125" spans="1:3" x14ac:dyDescent="0.4">
      <c r="A125">
        <v>195.4</v>
      </c>
      <c r="B125">
        <v>315.60000000000002</v>
      </c>
      <c r="C125" s="1">
        <v>9</v>
      </c>
    </row>
    <row r="126" spans="1:3" x14ac:dyDescent="0.4">
      <c r="A126">
        <v>195</v>
      </c>
      <c r="B126">
        <v>313</v>
      </c>
      <c r="C126" s="1">
        <v>9</v>
      </c>
    </row>
    <row r="127" spans="1:3" x14ac:dyDescent="0.4">
      <c r="A127">
        <v>189.8</v>
      </c>
      <c r="B127">
        <v>308.8</v>
      </c>
      <c r="C127" s="1">
        <v>9</v>
      </c>
    </row>
    <row r="128" spans="1:3" x14ac:dyDescent="0.4">
      <c r="A128">
        <v>187.5</v>
      </c>
      <c r="B128">
        <v>304</v>
      </c>
      <c r="C128" s="1">
        <v>9</v>
      </c>
    </row>
    <row r="129" spans="1:3" x14ac:dyDescent="0.4">
      <c r="A129">
        <v>184</v>
      </c>
      <c r="B129">
        <v>301.66669999999999</v>
      </c>
      <c r="C129" s="1">
        <v>9</v>
      </c>
    </row>
    <row r="130" spans="1:3" x14ac:dyDescent="0.4">
      <c r="A130">
        <v>168.5</v>
      </c>
      <c r="B130">
        <v>286</v>
      </c>
      <c r="C130" s="1">
        <v>9</v>
      </c>
    </row>
    <row r="131" spans="1:3" x14ac:dyDescent="0.4">
      <c r="A131">
        <v>162.42859999999999</v>
      </c>
      <c r="B131">
        <v>280.57139999999998</v>
      </c>
      <c r="C131" s="1">
        <v>9</v>
      </c>
    </row>
    <row r="132" spans="1:3" x14ac:dyDescent="0.4">
      <c r="A132">
        <v>158.5</v>
      </c>
      <c r="B132">
        <v>278</v>
      </c>
      <c r="C132" s="1">
        <v>9</v>
      </c>
    </row>
    <row r="133" spans="1:3" x14ac:dyDescent="0.4">
      <c r="A133">
        <v>154</v>
      </c>
      <c r="B133">
        <v>274.39999999999998</v>
      </c>
      <c r="C133" s="1">
        <v>9</v>
      </c>
    </row>
    <row r="134" spans="1:3" x14ac:dyDescent="0.4">
      <c r="A134">
        <v>149.5</v>
      </c>
      <c r="B134">
        <v>271.5</v>
      </c>
      <c r="C134" s="1">
        <v>9</v>
      </c>
    </row>
    <row r="135" spans="1:3" x14ac:dyDescent="0.4">
      <c r="A135">
        <v>145</v>
      </c>
      <c r="B135">
        <v>268.66669999999999</v>
      </c>
      <c r="C135" s="1">
        <v>9</v>
      </c>
    </row>
    <row r="136" spans="1:3" x14ac:dyDescent="0.4">
      <c r="A136">
        <v>140.16669999999999</v>
      </c>
      <c r="B136">
        <v>266.16669999999999</v>
      </c>
      <c r="C136" s="1">
        <v>9</v>
      </c>
    </row>
    <row r="137" spans="1:3" x14ac:dyDescent="0.4">
      <c r="A137">
        <v>136.42859999999999</v>
      </c>
      <c r="B137">
        <v>264.42860000000002</v>
      </c>
      <c r="C137" s="1">
        <v>9</v>
      </c>
    </row>
    <row r="138" spans="1:3" x14ac:dyDescent="0.4">
      <c r="A138">
        <v>132.66669999999999</v>
      </c>
      <c r="B138">
        <v>262.83330000000001</v>
      </c>
      <c r="C138" s="1">
        <v>9</v>
      </c>
    </row>
    <row r="139" spans="1:3" x14ac:dyDescent="0.4">
      <c r="A139">
        <v>128.5</v>
      </c>
      <c r="B139">
        <v>261.5</v>
      </c>
      <c r="C139" s="1">
        <v>9</v>
      </c>
    </row>
    <row r="140" spans="1:3" x14ac:dyDescent="0.4">
      <c r="A140">
        <v>126</v>
      </c>
      <c r="B140">
        <v>260.5</v>
      </c>
      <c r="C140" s="1">
        <v>9</v>
      </c>
    </row>
    <row r="141" spans="1:3" x14ac:dyDescent="0.4">
      <c r="A141">
        <v>121</v>
      </c>
      <c r="B141">
        <v>260</v>
      </c>
      <c r="C141" s="1">
        <v>9</v>
      </c>
    </row>
    <row r="142" spans="1:3" x14ac:dyDescent="0.4">
      <c r="A142">
        <v>172.33330000000001</v>
      </c>
      <c r="B142">
        <v>290.66669999999999</v>
      </c>
      <c r="C142" s="1">
        <v>9</v>
      </c>
    </row>
    <row r="143" spans="1:3" x14ac:dyDescent="0.4">
      <c r="A143">
        <v>181.33330000000001</v>
      </c>
      <c r="B143">
        <v>299.66669999999999</v>
      </c>
      <c r="C143" s="1">
        <v>9</v>
      </c>
    </row>
    <row r="144" spans="1:3" x14ac:dyDescent="0.4">
      <c r="A144">
        <v>78.25</v>
      </c>
      <c r="B144">
        <v>259.25</v>
      </c>
      <c r="C144" s="1">
        <v>10</v>
      </c>
    </row>
    <row r="145" spans="1:3" x14ac:dyDescent="0.4">
      <c r="A145">
        <v>94</v>
      </c>
      <c r="B145">
        <v>260.33330000000001</v>
      </c>
      <c r="C145" s="1">
        <v>10</v>
      </c>
    </row>
    <row r="146" spans="1:3" x14ac:dyDescent="0.4">
      <c r="A146">
        <v>111.4</v>
      </c>
      <c r="B146">
        <v>259.2</v>
      </c>
      <c r="C146" s="1">
        <v>10</v>
      </c>
    </row>
    <row r="147" spans="1:3" x14ac:dyDescent="0.4">
      <c r="A147">
        <v>105.5</v>
      </c>
      <c r="B147">
        <v>258.5</v>
      </c>
      <c r="C147" s="1">
        <v>10</v>
      </c>
    </row>
    <row r="148" spans="1:3" x14ac:dyDescent="0.4">
      <c r="C148" s="1"/>
    </row>
    <row r="149" spans="1:3" x14ac:dyDescent="0.4">
      <c r="C149" s="1"/>
    </row>
    <row r="150" spans="1:3" x14ac:dyDescent="0.4">
      <c r="C150" s="1"/>
    </row>
    <row r="151" spans="1:3" x14ac:dyDescent="0.4">
      <c r="C151" s="1"/>
    </row>
    <row r="152" spans="1:3" x14ac:dyDescent="0.4">
      <c r="C152" s="1"/>
    </row>
    <row r="153" spans="1:3" x14ac:dyDescent="0.4">
      <c r="C153" s="1"/>
    </row>
    <row r="154" spans="1:3" x14ac:dyDescent="0.4">
      <c r="C154" s="1"/>
    </row>
    <row r="155" spans="1:3" x14ac:dyDescent="0.4">
      <c r="C155" s="1"/>
    </row>
    <row r="156" spans="1:3" x14ac:dyDescent="0.4">
      <c r="C156" s="1"/>
    </row>
    <row r="157" spans="1:3" x14ac:dyDescent="0.4">
      <c r="C157" s="1"/>
    </row>
    <row r="158" spans="1:3" x14ac:dyDescent="0.4">
      <c r="C158" s="1"/>
    </row>
    <row r="159" spans="1:3" x14ac:dyDescent="0.4">
      <c r="C159" s="1"/>
    </row>
    <row r="160" spans="1:3" x14ac:dyDescent="0.4">
      <c r="C160" s="1"/>
    </row>
    <row r="161" spans="3:3" x14ac:dyDescent="0.4">
      <c r="C161" s="1"/>
    </row>
    <row r="162" spans="3:3" x14ac:dyDescent="0.4">
      <c r="C162" s="1"/>
    </row>
    <row r="163" spans="3:3" x14ac:dyDescent="0.4">
      <c r="C163" s="1"/>
    </row>
    <row r="164" spans="3:3" x14ac:dyDescent="0.4">
      <c r="C164" s="1"/>
    </row>
    <row r="165" spans="3:3" x14ac:dyDescent="0.4">
      <c r="C165" s="1"/>
    </row>
    <row r="166" spans="3:3" x14ac:dyDescent="0.4">
      <c r="C166" s="1"/>
    </row>
    <row r="167" spans="3:3" x14ac:dyDescent="0.4">
      <c r="C167" s="1"/>
    </row>
    <row r="168" spans="3:3" x14ac:dyDescent="0.4">
      <c r="C168" s="1"/>
    </row>
    <row r="169" spans="3:3" x14ac:dyDescent="0.4">
      <c r="C169" s="1"/>
    </row>
    <row r="170" spans="3:3" x14ac:dyDescent="0.4">
      <c r="C170" s="1"/>
    </row>
    <row r="171" spans="3:3" x14ac:dyDescent="0.4">
      <c r="C171" s="1"/>
    </row>
    <row r="172" spans="3:3" x14ac:dyDescent="0.4">
      <c r="C172" s="1"/>
    </row>
    <row r="173" spans="3:3" x14ac:dyDescent="0.4">
      <c r="C173" s="1"/>
    </row>
    <row r="174" spans="3:3" x14ac:dyDescent="0.4">
      <c r="C174" s="1"/>
    </row>
    <row r="175" spans="3:3" x14ac:dyDescent="0.4">
      <c r="C175" s="1"/>
    </row>
    <row r="176" spans="3:3" x14ac:dyDescent="0.4">
      <c r="C176" s="1"/>
    </row>
    <row r="177" spans="3:3" x14ac:dyDescent="0.4">
      <c r="C177" s="1"/>
    </row>
    <row r="178" spans="3:3" x14ac:dyDescent="0.4">
      <c r="C178" s="1"/>
    </row>
    <row r="179" spans="3:3" x14ac:dyDescent="0.4">
      <c r="C179" s="1"/>
    </row>
    <row r="180" spans="3:3" x14ac:dyDescent="0.4">
      <c r="C180" s="1"/>
    </row>
    <row r="181" spans="3:3" x14ac:dyDescent="0.4">
      <c r="C181" s="1"/>
    </row>
    <row r="182" spans="3:3" x14ac:dyDescent="0.4">
      <c r="C182" s="1"/>
    </row>
    <row r="183" spans="3:3" x14ac:dyDescent="0.4">
      <c r="C183" s="1"/>
    </row>
    <row r="184" spans="3:3" x14ac:dyDescent="0.4">
      <c r="C184" s="1"/>
    </row>
    <row r="185" spans="3:3" x14ac:dyDescent="0.4">
      <c r="C185" s="1"/>
    </row>
    <row r="186" spans="3:3" x14ac:dyDescent="0.4">
      <c r="C186" s="1"/>
    </row>
    <row r="187" spans="3:3" x14ac:dyDescent="0.4">
      <c r="C187" s="1"/>
    </row>
    <row r="188" spans="3:3" x14ac:dyDescent="0.4">
      <c r="C188" s="1"/>
    </row>
    <row r="189" spans="3:3" x14ac:dyDescent="0.4">
      <c r="C189" s="1"/>
    </row>
    <row r="190" spans="3:3" x14ac:dyDescent="0.4">
      <c r="C190" s="1"/>
    </row>
    <row r="191" spans="3:3" x14ac:dyDescent="0.4">
      <c r="C191" s="1"/>
    </row>
    <row r="192" spans="3:3" x14ac:dyDescent="0.4">
      <c r="C192" s="1"/>
    </row>
    <row r="193" spans="3:3" x14ac:dyDescent="0.4">
      <c r="C193" s="1"/>
    </row>
  </sheetData>
  <sortState xmlns:xlrd2="http://schemas.microsoft.com/office/spreadsheetml/2017/richdata2" ref="A1:C147">
    <sortCondition ref="C1:C147"/>
  </sortState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8799-BC76-4BB8-8BAD-3BA3884A6273}">
  <dimension ref="A1:G55"/>
  <sheetViews>
    <sheetView workbookViewId="0">
      <selection activeCell="E52" sqref="E52:G55"/>
    </sheetView>
  </sheetViews>
  <sheetFormatPr defaultRowHeight="18.75" x14ac:dyDescent="0.4"/>
  <sheetData>
    <row r="1" spans="1:7" x14ac:dyDescent="0.4">
      <c r="A1">
        <v>312.5</v>
      </c>
      <c r="B1">
        <v>162.5</v>
      </c>
      <c r="C1" s="1">
        <v>4</v>
      </c>
      <c r="E1">
        <v>69.333299999999994</v>
      </c>
      <c r="F1">
        <v>88</v>
      </c>
      <c r="G1" s="1">
        <v>2</v>
      </c>
    </row>
    <row r="2" spans="1:7" x14ac:dyDescent="0.4">
      <c r="A2">
        <v>312.5</v>
      </c>
      <c r="B2">
        <v>165.5</v>
      </c>
      <c r="C2" s="1">
        <v>4</v>
      </c>
      <c r="E2">
        <v>70.166700000000006</v>
      </c>
      <c r="F2">
        <v>94.166700000000006</v>
      </c>
      <c r="G2" s="1">
        <v>2</v>
      </c>
    </row>
    <row r="3" spans="1:7" x14ac:dyDescent="0.4">
      <c r="A3">
        <v>314.28570000000002</v>
      </c>
      <c r="B3">
        <v>222.42859999999999</v>
      </c>
      <c r="C3" s="1">
        <v>4</v>
      </c>
      <c r="E3">
        <v>70.5</v>
      </c>
      <c r="F3">
        <v>140.5</v>
      </c>
      <c r="G3" s="1">
        <v>2</v>
      </c>
    </row>
    <row r="4" spans="1:7" x14ac:dyDescent="0.4">
      <c r="A4">
        <v>315</v>
      </c>
      <c r="B4">
        <v>277</v>
      </c>
      <c r="C4" s="1">
        <v>4</v>
      </c>
      <c r="E4">
        <v>70.833299999999994</v>
      </c>
      <c r="F4">
        <v>144.83330000000001</v>
      </c>
      <c r="G4" s="1">
        <v>2</v>
      </c>
    </row>
    <row r="5" spans="1:7" x14ac:dyDescent="0.4">
      <c r="A5">
        <v>314.66669999999999</v>
      </c>
      <c r="B5">
        <v>284</v>
      </c>
      <c r="C5" s="1">
        <v>4</v>
      </c>
      <c r="E5">
        <v>71</v>
      </c>
      <c r="F5">
        <v>148.19999999999999</v>
      </c>
      <c r="G5" s="1">
        <v>2</v>
      </c>
    </row>
    <row r="6" spans="1:7" x14ac:dyDescent="0.4">
      <c r="A6">
        <v>316</v>
      </c>
      <c r="B6">
        <v>320.5</v>
      </c>
      <c r="C6" s="1">
        <v>4</v>
      </c>
      <c r="E6">
        <v>72</v>
      </c>
      <c r="F6">
        <v>187.6</v>
      </c>
      <c r="G6" s="1">
        <v>2</v>
      </c>
    </row>
    <row r="7" spans="1:7" x14ac:dyDescent="0.4">
      <c r="A7">
        <v>314.8571</v>
      </c>
      <c r="B7">
        <v>341.71429999999998</v>
      </c>
      <c r="C7" s="1">
        <v>4</v>
      </c>
      <c r="E7">
        <v>71</v>
      </c>
      <c r="F7">
        <v>191</v>
      </c>
      <c r="G7" s="1">
        <v>2</v>
      </c>
    </row>
    <row r="8" spans="1:7" x14ac:dyDescent="0.4">
      <c r="A8">
        <v>283</v>
      </c>
      <c r="B8">
        <v>357.2</v>
      </c>
      <c r="C8" s="1">
        <v>6</v>
      </c>
      <c r="E8">
        <v>71.5</v>
      </c>
      <c r="F8">
        <v>198.5</v>
      </c>
      <c r="G8" s="1">
        <v>2</v>
      </c>
    </row>
    <row r="9" spans="1:7" x14ac:dyDescent="0.4">
      <c r="A9">
        <v>236</v>
      </c>
      <c r="B9">
        <v>356.8</v>
      </c>
      <c r="C9" s="1">
        <v>6</v>
      </c>
      <c r="E9">
        <v>73</v>
      </c>
      <c r="F9">
        <v>236</v>
      </c>
      <c r="G9" s="1">
        <v>2</v>
      </c>
    </row>
    <row r="10" spans="1:7" x14ac:dyDescent="0.4">
      <c r="A10">
        <v>231.6</v>
      </c>
      <c r="B10">
        <v>355.2</v>
      </c>
      <c r="C10" s="1">
        <v>7</v>
      </c>
      <c r="E10">
        <v>74</v>
      </c>
      <c r="F10">
        <v>255.4</v>
      </c>
      <c r="G10" s="1">
        <v>2</v>
      </c>
    </row>
    <row r="11" spans="1:7" x14ac:dyDescent="0.4">
      <c r="A11">
        <v>227.16669999999999</v>
      </c>
      <c r="B11">
        <v>353.5</v>
      </c>
      <c r="C11" s="1">
        <v>7</v>
      </c>
      <c r="E11">
        <v>70.5</v>
      </c>
      <c r="F11">
        <v>100.5</v>
      </c>
      <c r="G11" s="1">
        <v>2</v>
      </c>
    </row>
    <row r="12" spans="1:7" x14ac:dyDescent="0.4">
      <c r="A12">
        <v>224</v>
      </c>
      <c r="B12">
        <v>351.5</v>
      </c>
      <c r="C12" s="1">
        <v>7</v>
      </c>
      <c r="E12">
        <v>316.33330000000001</v>
      </c>
      <c r="F12">
        <v>116.33329999999999</v>
      </c>
      <c r="G12" s="1">
        <v>5</v>
      </c>
    </row>
    <row r="13" spans="1:7" x14ac:dyDescent="0.4">
      <c r="A13">
        <v>77.333299999999994</v>
      </c>
      <c r="B13">
        <v>232.83330000000001</v>
      </c>
      <c r="C13" s="1">
        <v>10</v>
      </c>
      <c r="E13">
        <v>317.375</v>
      </c>
      <c r="F13">
        <v>153.875</v>
      </c>
      <c r="G13" s="1">
        <v>5</v>
      </c>
    </row>
    <row r="14" spans="1:7" x14ac:dyDescent="0.4">
      <c r="A14">
        <v>77</v>
      </c>
      <c r="B14">
        <v>229</v>
      </c>
      <c r="C14" s="1">
        <v>10</v>
      </c>
      <c r="E14">
        <v>317.8</v>
      </c>
      <c r="F14">
        <v>218</v>
      </c>
      <c r="G14" s="1">
        <v>5</v>
      </c>
    </row>
    <row r="15" spans="1:7" x14ac:dyDescent="0.4">
      <c r="A15">
        <v>75.599999999999994</v>
      </c>
      <c r="B15">
        <v>182.8</v>
      </c>
      <c r="C15" s="1">
        <v>10</v>
      </c>
      <c r="E15">
        <v>318.16669999999999</v>
      </c>
      <c r="F15">
        <v>223.5</v>
      </c>
      <c r="G15" s="1">
        <v>5</v>
      </c>
    </row>
    <row r="16" spans="1:7" x14ac:dyDescent="0.4">
      <c r="A16">
        <v>76</v>
      </c>
      <c r="B16">
        <v>179</v>
      </c>
      <c r="C16" s="1">
        <v>10</v>
      </c>
      <c r="E16">
        <v>319.60000000000002</v>
      </c>
      <c r="F16">
        <v>280.39999999999998</v>
      </c>
      <c r="G16" s="1">
        <v>5</v>
      </c>
    </row>
    <row r="17" spans="1:7" x14ac:dyDescent="0.4">
      <c r="A17">
        <v>75.166700000000006</v>
      </c>
      <c r="B17">
        <v>148.16669999999999</v>
      </c>
      <c r="C17" s="1">
        <v>10</v>
      </c>
      <c r="E17">
        <v>319.8</v>
      </c>
      <c r="F17">
        <v>321.39999999999998</v>
      </c>
      <c r="G17" s="1">
        <v>5</v>
      </c>
    </row>
    <row r="18" spans="1:7" x14ac:dyDescent="0.4">
      <c r="A18">
        <v>75</v>
      </c>
      <c r="B18">
        <v>145</v>
      </c>
      <c r="C18" s="1">
        <v>10</v>
      </c>
      <c r="E18">
        <v>319.5</v>
      </c>
      <c r="F18">
        <v>326.5</v>
      </c>
      <c r="G18" s="1">
        <v>5</v>
      </c>
    </row>
    <row r="19" spans="1:7" x14ac:dyDescent="0.4">
      <c r="A19">
        <v>74.5</v>
      </c>
      <c r="B19">
        <v>95.5</v>
      </c>
      <c r="C19" s="1">
        <v>10</v>
      </c>
      <c r="E19">
        <v>320</v>
      </c>
      <c r="F19">
        <v>348</v>
      </c>
      <c r="G19" s="1">
        <v>5</v>
      </c>
    </row>
    <row r="20" spans="1:7" x14ac:dyDescent="0.4">
      <c r="A20">
        <v>74</v>
      </c>
      <c r="B20">
        <v>54.5</v>
      </c>
      <c r="C20" s="1">
        <v>10</v>
      </c>
      <c r="E20">
        <v>317</v>
      </c>
      <c r="F20">
        <v>358</v>
      </c>
      <c r="G20" s="1">
        <v>5</v>
      </c>
    </row>
    <row r="21" spans="1:7" x14ac:dyDescent="0.4">
      <c r="E21">
        <v>320.33330000000001</v>
      </c>
      <c r="F21">
        <v>297</v>
      </c>
      <c r="G21" s="1">
        <v>5</v>
      </c>
    </row>
    <row r="22" spans="1:7" x14ac:dyDescent="0.4">
      <c r="E22">
        <v>320.33330000000001</v>
      </c>
      <c r="F22">
        <v>291</v>
      </c>
      <c r="G22" s="1">
        <v>5</v>
      </c>
    </row>
    <row r="23" spans="1:7" x14ac:dyDescent="0.4">
      <c r="E23">
        <v>320</v>
      </c>
      <c r="F23">
        <v>270.66669999999999</v>
      </c>
      <c r="G23" s="1">
        <v>5</v>
      </c>
    </row>
    <row r="24" spans="1:7" x14ac:dyDescent="0.4">
      <c r="E24">
        <v>319.33330000000001</v>
      </c>
      <c r="F24">
        <v>267</v>
      </c>
      <c r="G24" s="1">
        <v>5</v>
      </c>
    </row>
    <row r="25" spans="1:7" x14ac:dyDescent="0.4">
      <c r="E25">
        <v>319.5</v>
      </c>
      <c r="F25">
        <v>263.5</v>
      </c>
      <c r="G25" s="1">
        <v>5</v>
      </c>
    </row>
    <row r="26" spans="1:7" x14ac:dyDescent="0.4">
      <c r="E26">
        <v>319.5</v>
      </c>
      <c r="F26">
        <v>259.5</v>
      </c>
      <c r="G26" s="1">
        <v>5</v>
      </c>
    </row>
    <row r="27" spans="1:7" x14ac:dyDescent="0.4">
      <c r="E27">
        <v>319.25</v>
      </c>
      <c r="F27">
        <v>249.5</v>
      </c>
      <c r="G27" s="1">
        <v>5</v>
      </c>
    </row>
    <row r="28" spans="1:7" x14ac:dyDescent="0.4">
      <c r="E28">
        <v>320</v>
      </c>
      <c r="F28">
        <v>246.33330000000001</v>
      </c>
      <c r="G28" s="1">
        <v>5</v>
      </c>
    </row>
    <row r="29" spans="1:7" x14ac:dyDescent="0.4">
      <c r="E29">
        <v>320.28570000000002</v>
      </c>
      <c r="F29">
        <v>234.28569999999999</v>
      </c>
      <c r="G29" s="1">
        <v>5</v>
      </c>
    </row>
    <row r="30" spans="1:7" x14ac:dyDescent="0.4">
      <c r="E30">
        <v>319</v>
      </c>
      <c r="F30">
        <v>212.33330000000001</v>
      </c>
      <c r="G30" s="1">
        <v>5</v>
      </c>
    </row>
    <row r="31" spans="1:7" x14ac:dyDescent="0.4">
      <c r="E31">
        <v>318.75</v>
      </c>
      <c r="F31">
        <v>207.5</v>
      </c>
      <c r="G31" s="1">
        <v>5</v>
      </c>
    </row>
    <row r="32" spans="1:7" x14ac:dyDescent="0.4">
      <c r="E32">
        <v>319</v>
      </c>
      <c r="F32">
        <v>203.5</v>
      </c>
      <c r="G32" s="1">
        <v>5</v>
      </c>
    </row>
    <row r="33" spans="5:7" x14ac:dyDescent="0.4">
      <c r="E33">
        <v>318.33330000000001</v>
      </c>
      <c r="F33">
        <v>197</v>
      </c>
      <c r="G33" s="1">
        <v>5</v>
      </c>
    </row>
    <row r="34" spans="5:7" x14ac:dyDescent="0.4">
      <c r="E34">
        <v>319.3</v>
      </c>
      <c r="F34">
        <v>169.4</v>
      </c>
      <c r="G34" s="1">
        <v>5</v>
      </c>
    </row>
    <row r="35" spans="5:7" x14ac:dyDescent="0.4">
      <c r="E35">
        <v>318</v>
      </c>
      <c r="F35">
        <v>164.33330000000001</v>
      </c>
      <c r="G35" s="1">
        <v>5</v>
      </c>
    </row>
    <row r="36" spans="5:7" x14ac:dyDescent="0.4">
      <c r="E36">
        <v>317.5</v>
      </c>
      <c r="F36">
        <v>158.5</v>
      </c>
      <c r="G36" s="1">
        <v>5</v>
      </c>
    </row>
    <row r="37" spans="5:7" x14ac:dyDescent="0.4">
      <c r="E37">
        <v>317.33330000000001</v>
      </c>
      <c r="F37">
        <v>148.33330000000001</v>
      </c>
      <c r="G37" s="1">
        <v>5</v>
      </c>
    </row>
    <row r="38" spans="5:7" x14ac:dyDescent="0.4">
      <c r="E38">
        <v>317.66669999999999</v>
      </c>
      <c r="F38">
        <v>141</v>
      </c>
      <c r="G38" s="1">
        <v>5</v>
      </c>
    </row>
    <row r="39" spans="5:7" x14ac:dyDescent="0.4">
      <c r="E39">
        <v>317.75</v>
      </c>
      <c r="F39">
        <v>136.25</v>
      </c>
      <c r="G39" s="1">
        <v>5</v>
      </c>
    </row>
    <row r="40" spans="5:7" x14ac:dyDescent="0.4">
      <c r="E40">
        <v>317.5</v>
      </c>
      <c r="F40">
        <v>133.5</v>
      </c>
      <c r="G40" s="1">
        <v>5</v>
      </c>
    </row>
    <row r="41" spans="5:7" x14ac:dyDescent="0.4">
      <c r="E41">
        <v>316.66669999999999</v>
      </c>
      <c r="F41">
        <v>110.66670000000001</v>
      </c>
      <c r="G41" s="1">
        <v>5</v>
      </c>
    </row>
    <row r="42" spans="5:7" x14ac:dyDescent="0.4">
      <c r="E42">
        <v>316</v>
      </c>
      <c r="F42">
        <v>108</v>
      </c>
      <c r="G42" s="1">
        <v>5</v>
      </c>
    </row>
    <row r="43" spans="5:7" x14ac:dyDescent="0.4">
      <c r="E43">
        <v>285</v>
      </c>
      <c r="F43">
        <v>361.2</v>
      </c>
      <c r="G43" s="1">
        <v>7</v>
      </c>
    </row>
    <row r="44" spans="5:7" x14ac:dyDescent="0.4">
      <c r="E44">
        <v>236.8571</v>
      </c>
      <c r="F44">
        <v>361.57139999999998</v>
      </c>
      <c r="G44" s="1">
        <v>7</v>
      </c>
    </row>
    <row r="45" spans="5:7" x14ac:dyDescent="0.4">
      <c r="E45">
        <v>267.5</v>
      </c>
      <c r="F45">
        <v>362.5</v>
      </c>
      <c r="G45" s="1">
        <v>7</v>
      </c>
    </row>
    <row r="46" spans="5:7" x14ac:dyDescent="0.4">
      <c r="E46">
        <v>272.5</v>
      </c>
      <c r="F46">
        <v>362.5</v>
      </c>
      <c r="G46" s="1">
        <v>7</v>
      </c>
    </row>
    <row r="47" spans="5:7" x14ac:dyDescent="0.4">
      <c r="E47">
        <v>281.5</v>
      </c>
      <c r="F47">
        <v>362.5</v>
      </c>
      <c r="G47" s="1">
        <v>7</v>
      </c>
    </row>
    <row r="48" spans="5:7" x14ac:dyDescent="0.4">
      <c r="E48">
        <v>290</v>
      </c>
      <c r="F48">
        <v>362.25</v>
      </c>
      <c r="G48" s="1">
        <v>7</v>
      </c>
    </row>
    <row r="49" spans="5:7" x14ac:dyDescent="0.4">
      <c r="E49">
        <v>293</v>
      </c>
      <c r="F49">
        <v>361</v>
      </c>
      <c r="G49" s="1">
        <v>7</v>
      </c>
    </row>
    <row r="50" spans="5:7" x14ac:dyDescent="0.4">
      <c r="E50">
        <v>298.5</v>
      </c>
      <c r="F50">
        <v>362</v>
      </c>
      <c r="G50" s="1">
        <v>7</v>
      </c>
    </row>
    <row r="51" spans="5:7" x14ac:dyDescent="0.4">
      <c r="E51">
        <v>311.66669999999999</v>
      </c>
      <c r="F51">
        <v>362.66669999999999</v>
      </c>
      <c r="G51" s="1">
        <v>7</v>
      </c>
    </row>
    <row r="52" spans="5:7" x14ac:dyDescent="0.4">
      <c r="E52">
        <v>78.25</v>
      </c>
      <c r="F52">
        <v>259.25</v>
      </c>
      <c r="G52" s="1">
        <v>10</v>
      </c>
    </row>
    <row r="53" spans="5:7" x14ac:dyDescent="0.4">
      <c r="E53">
        <v>94</v>
      </c>
      <c r="F53">
        <v>260.33330000000001</v>
      </c>
      <c r="G53" s="1">
        <v>10</v>
      </c>
    </row>
    <row r="54" spans="5:7" x14ac:dyDescent="0.4">
      <c r="E54">
        <v>111.4</v>
      </c>
      <c r="F54">
        <v>259.2</v>
      </c>
      <c r="G54" s="1">
        <v>10</v>
      </c>
    </row>
    <row r="55" spans="5:7" x14ac:dyDescent="0.4">
      <c r="E55">
        <v>105.5</v>
      </c>
      <c r="F55">
        <v>258.5</v>
      </c>
      <c r="G55" s="1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6D4F-BBEB-4518-B70A-DBF42716F9FC}">
  <dimension ref="A1:C21"/>
  <sheetViews>
    <sheetView topLeftCell="A10" workbookViewId="0">
      <selection activeCell="A16" sqref="A16:B21"/>
    </sheetView>
  </sheetViews>
  <sheetFormatPr defaultRowHeight="18.75" x14ac:dyDescent="0.4"/>
  <sheetData>
    <row r="1" spans="1:3" x14ac:dyDescent="0.4">
      <c r="A1">
        <v>296.5</v>
      </c>
      <c r="B1">
        <v>106.5</v>
      </c>
      <c r="C1" s="1">
        <v>3</v>
      </c>
    </row>
    <row r="2" spans="1:3" x14ac:dyDescent="0.4">
      <c r="A2">
        <v>297.25</v>
      </c>
      <c r="B2">
        <v>115</v>
      </c>
      <c r="C2" s="1">
        <v>3</v>
      </c>
    </row>
    <row r="3" spans="1:3" x14ac:dyDescent="0.4">
      <c r="A3">
        <v>300.83330000000001</v>
      </c>
      <c r="B3">
        <v>117.66670000000001</v>
      </c>
      <c r="C3" s="1">
        <v>3</v>
      </c>
    </row>
    <row r="4" spans="1:3" x14ac:dyDescent="0.4">
      <c r="A4">
        <v>308</v>
      </c>
      <c r="B4">
        <v>117.5</v>
      </c>
      <c r="C4" s="1">
        <v>3</v>
      </c>
    </row>
    <row r="5" spans="1:3" x14ac:dyDescent="0.4">
      <c r="A5">
        <v>312</v>
      </c>
      <c r="B5">
        <v>117.2</v>
      </c>
      <c r="C5" s="1">
        <v>3</v>
      </c>
    </row>
    <row r="6" spans="1:3" x14ac:dyDescent="0.4">
      <c r="A6">
        <v>311</v>
      </c>
      <c r="B6">
        <v>341</v>
      </c>
      <c r="C6" s="1">
        <v>5</v>
      </c>
    </row>
    <row r="7" spans="1:3" x14ac:dyDescent="0.4">
      <c r="A7">
        <v>305.16669999999999</v>
      </c>
      <c r="B7">
        <v>341.5</v>
      </c>
      <c r="C7" s="1">
        <v>5</v>
      </c>
    </row>
    <row r="8" spans="1:3" x14ac:dyDescent="0.4">
      <c r="A8">
        <v>301.2</v>
      </c>
      <c r="B8">
        <v>345.8</v>
      </c>
      <c r="C8" s="1">
        <v>5</v>
      </c>
    </row>
    <row r="9" spans="1:3" x14ac:dyDescent="0.4">
      <c r="A9">
        <v>301.71429999999998</v>
      </c>
      <c r="B9">
        <v>352.42860000000002</v>
      </c>
      <c r="C9" s="1">
        <v>5</v>
      </c>
    </row>
    <row r="10" spans="1:3" x14ac:dyDescent="0.4">
      <c r="A10">
        <v>302</v>
      </c>
      <c r="B10">
        <v>356.5</v>
      </c>
      <c r="C10" s="1">
        <v>5</v>
      </c>
    </row>
    <row r="11" spans="1:3" x14ac:dyDescent="0.4">
      <c r="A11">
        <v>90</v>
      </c>
      <c r="B11">
        <v>255</v>
      </c>
      <c r="C11" s="1">
        <v>9</v>
      </c>
    </row>
    <row r="12" spans="1:3" x14ac:dyDescent="0.4">
      <c r="A12">
        <v>88.571399999999997</v>
      </c>
      <c r="B12">
        <v>248.1429</v>
      </c>
      <c r="C12" s="1">
        <v>9</v>
      </c>
    </row>
    <row r="13" spans="1:3" x14ac:dyDescent="0.4">
      <c r="A13">
        <v>85</v>
      </c>
      <c r="B13">
        <v>244</v>
      </c>
      <c r="C13" s="1">
        <v>9</v>
      </c>
    </row>
    <row r="14" spans="1:3" x14ac:dyDescent="0.4">
      <c r="A14">
        <v>80.833299999999994</v>
      </c>
      <c r="B14">
        <v>242.66669999999999</v>
      </c>
      <c r="C14" s="1">
        <v>9</v>
      </c>
    </row>
    <row r="15" spans="1:3" x14ac:dyDescent="0.4">
      <c r="A15">
        <v>77.125</v>
      </c>
      <c r="B15">
        <v>241.625</v>
      </c>
      <c r="C15" s="1">
        <v>9</v>
      </c>
    </row>
    <row r="16" spans="1:3" x14ac:dyDescent="0.4">
      <c r="A16">
        <v>88.5</v>
      </c>
      <c r="B16">
        <v>37.833300000000001</v>
      </c>
      <c r="C16" s="1">
        <v>12</v>
      </c>
    </row>
    <row r="17" spans="1:3" x14ac:dyDescent="0.4">
      <c r="A17">
        <v>92.75</v>
      </c>
      <c r="B17">
        <v>41.75</v>
      </c>
      <c r="C17" s="1">
        <v>12</v>
      </c>
    </row>
    <row r="18" spans="1:3" x14ac:dyDescent="0.4">
      <c r="A18">
        <v>99.25</v>
      </c>
      <c r="B18">
        <v>41.75</v>
      </c>
      <c r="C18" s="1">
        <v>12</v>
      </c>
    </row>
    <row r="19" spans="1:3" x14ac:dyDescent="0.4">
      <c r="A19">
        <v>103.83329999999999</v>
      </c>
      <c r="B19">
        <v>37.5</v>
      </c>
      <c r="C19" s="1">
        <v>12</v>
      </c>
    </row>
    <row r="20" spans="1:3" x14ac:dyDescent="0.4">
      <c r="A20">
        <v>103.5</v>
      </c>
      <c r="B20">
        <v>30.666699999999999</v>
      </c>
      <c r="C20" s="1">
        <v>12</v>
      </c>
    </row>
    <row r="21" spans="1:3" x14ac:dyDescent="0.4">
      <c r="A21">
        <v>88</v>
      </c>
      <c r="B21">
        <v>33</v>
      </c>
      <c r="C21" s="1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55D6-1237-46C3-96AB-BC57727B8FBB}">
  <dimension ref="A1:H94"/>
  <sheetViews>
    <sheetView topLeftCell="A46" workbookViewId="0">
      <selection activeCell="F71" sqref="F71:H94"/>
    </sheetView>
  </sheetViews>
  <sheetFormatPr defaultRowHeight="18.75" x14ac:dyDescent="0.4"/>
  <sheetData>
    <row r="1" spans="1:8" x14ac:dyDescent="0.4">
      <c r="A1">
        <v>111.16670000000001</v>
      </c>
      <c r="B1">
        <v>22.166699999999999</v>
      </c>
      <c r="C1" s="1">
        <v>1</v>
      </c>
      <c r="F1">
        <v>98.555599999999998</v>
      </c>
      <c r="G1">
        <v>19.555599999999998</v>
      </c>
      <c r="H1" s="1">
        <v>1</v>
      </c>
    </row>
    <row r="2" spans="1:8" x14ac:dyDescent="0.4">
      <c r="A2">
        <v>105</v>
      </c>
      <c r="B2">
        <v>23</v>
      </c>
      <c r="C2" s="1">
        <v>1</v>
      </c>
      <c r="F2">
        <v>94.333299999999994</v>
      </c>
      <c r="G2">
        <v>22.222200000000001</v>
      </c>
      <c r="H2" s="1">
        <v>1</v>
      </c>
    </row>
    <row r="3" spans="1:8" x14ac:dyDescent="0.4">
      <c r="A3">
        <v>119.16670000000001</v>
      </c>
      <c r="B3">
        <v>22.5</v>
      </c>
      <c r="C3" s="1">
        <v>1</v>
      </c>
      <c r="F3">
        <v>90.5</v>
      </c>
      <c r="G3">
        <v>24.333300000000001</v>
      </c>
      <c r="H3" s="1">
        <v>1</v>
      </c>
    </row>
    <row r="4" spans="1:8" x14ac:dyDescent="0.4">
      <c r="A4">
        <v>127.5</v>
      </c>
      <c r="B4">
        <v>24</v>
      </c>
      <c r="C4" s="1">
        <v>1</v>
      </c>
      <c r="F4">
        <v>87.5</v>
      </c>
      <c r="G4">
        <v>26.5</v>
      </c>
      <c r="H4" s="1">
        <v>1</v>
      </c>
    </row>
    <row r="5" spans="1:8" x14ac:dyDescent="0.4">
      <c r="A5">
        <v>131.5</v>
      </c>
      <c r="B5">
        <v>25</v>
      </c>
      <c r="C5" s="1">
        <v>2</v>
      </c>
      <c r="F5">
        <v>82.25</v>
      </c>
      <c r="G5">
        <v>30.75</v>
      </c>
      <c r="H5" s="1">
        <v>1</v>
      </c>
    </row>
    <row r="6" spans="1:8" x14ac:dyDescent="0.4">
      <c r="A6">
        <v>136</v>
      </c>
      <c r="B6">
        <v>26</v>
      </c>
      <c r="C6" s="1">
        <v>2</v>
      </c>
      <c r="F6">
        <v>78.5</v>
      </c>
      <c r="G6">
        <v>35.333300000000001</v>
      </c>
      <c r="H6" s="1">
        <v>1</v>
      </c>
    </row>
    <row r="7" spans="1:8" x14ac:dyDescent="0.4">
      <c r="A7">
        <v>141</v>
      </c>
      <c r="B7">
        <v>27</v>
      </c>
      <c r="C7" s="1">
        <v>2</v>
      </c>
      <c r="F7">
        <v>74.857100000000003</v>
      </c>
      <c r="G7">
        <v>40.142899999999997</v>
      </c>
      <c r="H7" s="1">
        <v>1</v>
      </c>
    </row>
    <row r="8" spans="1:8" x14ac:dyDescent="0.4">
      <c r="A8">
        <v>145</v>
      </c>
      <c r="B8">
        <v>28</v>
      </c>
      <c r="C8" s="1">
        <v>2</v>
      </c>
      <c r="F8">
        <v>72.714299999999994</v>
      </c>
      <c r="G8">
        <v>44.428600000000003</v>
      </c>
      <c r="H8" s="1">
        <v>1</v>
      </c>
    </row>
    <row r="9" spans="1:8" x14ac:dyDescent="0.4">
      <c r="A9">
        <v>149</v>
      </c>
      <c r="B9">
        <v>29</v>
      </c>
      <c r="C9" s="1">
        <v>2</v>
      </c>
      <c r="F9">
        <v>71.5</v>
      </c>
      <c r="G9">
        <v>49.166699999999999</v>
      </c>
      <c r="H9" s="1">
        <v>1</v>
      </c>
    </row>
    <row r="10" spans="1:8" x14ac:dyDescent="0.4">
      <c r="A10">
        <v>154</v>
      </c>
      <c r="B10">
        <v>30.2</v>
      </c>
      <c r="C10" s="1">
        <v>2</v>
      </c>
      <c r="F10">
        <v>70</v>
      </c>
      <c r="G10">
        <v>54</v>
      </c>
      <c r="H10" s="1">
        <v>1</v>
      </c>
    </row>
    <row r="11" spans="1:8" x14ac:dyDescent="0.4">
      <c r="A11">
        <v>158</v>
      </c>
      <c r="B11">
        <v>31.25</v>
      </c>
      <c r="C11" s="1">
        <v>2</v>
      </c>
      <c r="F11">
        <v>103.5</v>
      </c>
      <c r="G11">
        <v>19</v>
      </c>
      <c r="H11" s="1">
        <v>3</v>
      </c>
    </row>
    <row r="12" spans="1:8" x14ac:dyDescent="0.4">
      <c r="A12">
        <v>162.4</v>
      </c>
      <c r="B12">
        <v>32.200000000000003</v>
      </c>
      <c r="C12" s="1">
        <v>2</v>
      </c>
      <c r="F12">
        <v>113</v>
      </c>
      <c r="G12">
        <v>18.666699999999999</v>
      </c>
      <c r="H12" s="1">
        <v>3</v>
      </c>
    </row>
    <row r="13" spans="1:8" x14ac:dyDescent="0.4">
      <c r="A13">
        <v>166.6</v>
      </c>
      <c r="B13">
        <v>33.799999999999997</v>
      </c>
      <c r="C13" s="1">
        <v>2</v>
      </c>
      <c r="F13">
        <v>121.5</v>
      </c>
      <c r="G13">
        <v>19</v>
      </c>
      <c r="H13" s="1">
        <v>3</v>
      </c>
    </row>
    <row r="14" spans="1:8" x14ac:dyDescent="0.4">
      <c r="A14">
        <v>170.6</v>
      </c>
      <c r="B14">
        <v>34.799999999999997</v>
      </c>
      <c r="C14" s="1">
        <v>2</v>
      </c>
      <c r="F14">
        <v>127</v>
      </c>
      <c r="G14">
        <v>20</v>
      </c>
      <c r="H14" s="1">
        <v>3</v>
      </c>
    </row>
    <row r="15" spans="1:8" x14ac:dyDescent="0.4">
      <c r="A15">
        <v>175</v>
      </c>
      <c r="B15">
        <v>36.200000000000003</v>
      </c>
      <c r="C15" s="1">
        <v>2</v>
      </c>
      <c r="F15">
        <v>132</v>
      </c>
      <c r="G15">
        <v>21</v>
      </c>
      <c r="H15" s="1">
        <v>3</v>
      </c>
    </row>
    <row r="16" spans="1:8" x14ac:dyDescent="0.4">
      <c r="A16">
        <v>179.57140000000001</v>
      </c>
      <c r="B16">
        <v>37.571399999999997</v>
      </c>
      <c r="C16" s="1">
        <v>2</v>
      </c>
      <c r="F16">
        <v>136</v>
      </c>
      <c r="G16">
        <v>21</v>
      </c>
      <c r="H16" s="1">
        <v>4</v>
      </c>
    </row>
    <row r="17" spans="1:8" x14ac:dyDescent="0.4">
      <c r="A17">
        <v>184.33330000000001</v>
      </c>
      <c r="B17">
        <v>39.166699999999999</v>
      </c>
      <c r="C17" s="1">
        <v>2</v>
      </c>
      <c r="F17">
        <v>141.5</v>
      </c>
      <c r="G17">
        <v>23</v>
      </c>
      <c r="H17" s="1">
        <v>4</v>
      </c>
    </row>
    <row r="18" spans="1:8" x14ac:dyDescent="0.4">
      <c r="A18">
        <v>188.66669999999999</v>
      </c>
      <c r="B18">
        <v>40.833300000000001</v>
      </c>
      <c r="C18" s="1">
        <v>2</v>
      </c>
      <c r="F18">
        <v>145.5</v>
      </c>
      <c r="G18">
        <v>24</v>
      </c>
      <c r="H18" s="1">
        <v>4</v>
      </c>
    </row>
    <row r="19" spans="1:8" x14ac:dyDescent="0.4">
      <c r="A19">
        <v>193.42859999999999</v>
      </c>
      <c r="B19">
        <v>42.428600000000003</v>
      </c>
      <c r="C19" s="1">
        <v>2</v>
      </c>
      <c r="F19">
        <v>149.5</v>
      </c>
      <c r="G19">
        <v>25</v>
      </c>
      <c r="H19" s="1">
        <v>4</v>
      </c>
    </row>
    <row r="20" spans="1:8" x14ac:dyDescent="0.4">
      <c r="A20">
        <v>198.28569999999999</v>
      </c>
      <c r="B20">
        <v>44</v>
      </c>
      <c r="C20" s="1">
        <v>2</v>
      </c>
      <c r="F20">
        <v>154</v>
      </c>
      <c r="G20">
        <v>26</v>
      </c>
      <c r="H20" s="1">
        <v>4</v>
      </c>
    </row>
    <row r="21" spans="1:8" x14ac:dyDescent="0.4">
      <c r="A21">
        <v>202.66669999999999</v>
      </c>
      <c r="B21">
        <v>45.833300000000001</v>
      </c>
      <c r="C21" s="1">
        <v>2</v>
      </c>
      <c r="F21">
        <v>157.5</v>
      </c>
      <c r="G21">
        <v>27</v>
      </c>
      <c r="H21" s="1">
        <v>4</v>
      </c>
    </row>
    <row r="22" spans="1:8" x14ac:dyDescent="0.4">
      <c r="A22">
        <v>206.66669999999999</v>
      </c>
      <c r="B22">
        <v>47.166699999999999</v>
      </c>
      <c r="C22" s="1">
        <v>2</v>
      </c>
      <c r="F22">
        <v>162.80000000000001</v>
      </c>
      <c r="G22">
        <v>28.2</v>
      </c>
      <c r="H22" s="1">
        <v>4</v>
      </c>
    </row>
    <row r="23" spans="1:8" x14ac:dyDescent="0.4">
      <c r="A23">
        <v>210.57140000000001</v>
      </c>
      <c r="B23">
        <v>49</v>
      </c>
      <c r="C23" s="1">
        <v>2</v>
      </c>
      <c r="F23">
        <v>166</v>
      </c>
      <c r="G23">
        <v>29.25</v>
      </c>
      <c r="H23" s="1">
        <v>4</v>
      </c>
    </row>
    <row r="24" spans="1:8" x14ac:dyDescent="0.4">
      <c r="A24">
        <v>214.5</v>
      </c>
      <c r="B24">
        <v>50.5</v>
      </c>
      <c r="C24" s="1">
        <v>2</v>
      </c>
      <c r="F24">
        <v>170.5</v>
      </c>
      <c r="G24">
        <v>30.5</v>
      </c>
      <c r="H24" s="1">
        <v>4</v>
      </c>
    </row>
    <row r="25" spans="1:8" x14ac:dyDescent="0.4">
      <c r="A25">
        <v>219</v>
      </c>
      <c r="B25">
        <v>52.142899999999997</v>
      </c>
      <c r="C25" s="1">
        <v>2</v>
      </c>
      <c r="F25">
        <v>174.4</v>
      </c>
      <c r="G25">
        <v>31.6</v>
      </c>
      <c r="H25" s="1">
        <v>4</v>
      </c>
    </row>
    <row r="26" spans="1:8" x14ac:dyDescent="0.4">
      <c r="A26">
        <v>223.71430000000001</v>
      </c>
      <c r="B26">
        <v>54.428600000000003</v>
      </c>
      <c r="C26" s="1">
        <v>2</v>
      </c>
      <c r="F26">
        <v>179</v>
      </c>
      <c r="G26">
        <v>33.200000000000003</v>
      </c>
      <c r="H26" s="1">
        <v>4</v>
      </c>
    </row>
    <row r="27" spans="1:8" x14ac:dyDescent="0.4">
      <c r="A27">
        <v>227.83330000000001</v>
      </c>
      <c r="B27">
        <v>56</v>
      </c>
      <c r="C27" s="1">
        <v>2</v>
      </c>
      <c r="F27">
        <v>183.4</v>
      </c>
      <c r="G27">
        <v>34.799999999999997</v>
      </c>
      <c r="H27" s="1">
        <v>4</v>
      </c>
    </row>
    <row r="28" spans="1:8" x14ac:dyDescent="0.4">
      <c r="A28">
        <v>232.66669999999999</v>
      </c>
      <c r="B28">
        <v>58.666699999999999</v>
      </c>
      <c r="C28" s="1">
        <v>2</v>
      </c>
      <c r="F28">
        <v>188.42859999999999</v>
      </c>
      <c r="G28">
        <v>36.428600000000003</v>
      </c>
      <c r="H28" s="1">
        <v>4</v>
      </c>
    </row>
    <row r="29" spans="1:8" x14ac:dyDescent="0.4">
      <c r="A29">
        <v>236.4</v>
      </c>
      <c r="B29">
        <v>60.4</v>
      </c>
      <c r="C29" s="1">
        <v>2</v>
      </c>
      <c r="F29">
        <v>193</v>
      </c>
      <c r="G29">
        <v>38</v>
      </c>
      <c r="H29" s="1">
        <v>4</v>
      </c>
    </row>
    <row r="30" spans="1:8" x14ac:dyDescent="0.4">
      <c r="A30">
        <v>240.33330000000001</v>
      </c>
      <c r="B30">
        <v>62</v>
      </c>
      <c r="C30" s="1">
        <v>2</v>
      </c>
      <c r="F30">
        <v>197.57140000000001</v>
      </c>
      <c r="G30">
        <v>39.571399999999997</v>
      </c>
      <c r="H30" s="1">
        <v>4</v>
      </c>
    </row>
    <row r="31" spans="1:8" x14ac:dyDescent="0.4">
      <c r="A31">
        <v>244.33330000000001</v>
      </c>
      <c r="B31">
        <v>64</v>
      </c>
      <c r="C31" s="1">
        <v>2</v>
      </c>
      <c r="F31">
        <v>202.5</v>
      </c>
      <c r="G31">
        <v>41.5</v>
      </c>
      <c r="H31" s="1">
        <v>4</v>
      </c>
    </row>
    <row r="32" spans="1:8" x14ac:dyDescent="0.4">
      <c r="A32">
        <v>248.6</v>
      </c>
      <c r="B32">
        <v>66.599999999999994</v>
      </c>
      <c r="C32" s="1">
        <v>2</v>
      </c>
      <c r="F32">
        <v>207.42859999999999</v>
      </c>
      <c r="G32">
        <v>43.428600000000003</v>
      </c>
      <c r="H32" s="1">
        <v>4</v>
      </c>
    </row>
    <row r="33" spans="1:8" x14ac:dyDescent="0.4">
      <c r="A33">
        <v>252.33330000000001</v>
      </c>
      <c r="B33">
        <v>68.333299999999994</v>
      </c>
      <c r="C33" s="1">
        <v>2</v>
      </c>
      <c r="F33">
        <v>210.8</v>
      </c>
      <c r="G33">
        <v>44.8</v>
      </c>
      <c r="H33" s="1">
        <v>4</v>
      </c>
    </row>
    <row r="34" spans="1:8" x14ac:dyDescent="0.4">
      <c r="A34">
        <v>256.5</v>
      </c>
      <c r="B34">
        <v>70.75</v>
      </c>
      <c r="C34" s="1">
        <v>2</v>
      </c>
      <c r="F34">
        <v>215.33330000000001</v>
      </c>
      <c r="G34">
        <v>46.333300000000001</v>
      </c>
      <c r="H34" s="1">
        <v>4</v>
      </c>
    </row>
    <row r="35" spans="1:8" x14ac:dyDescent="0.4">
      <c r="A35">
        <v>261.125</v>
      </c>
      <c r="B35">
        <v>73.375</v>
      </c>
      <c r="C35" s="1">
        <v>2</v>
      </c>
      <c r="F35">
        <v>219.71430000000001</v>
      </c>
      <c r="G35">
        <v>48.428600000000003</v>
      </c>
      <c r="H35" s="1">
        <v>4</v>
      </c>
    </row>
    <row r="36" spans="1:8" x14ac:dyDescent="0.4">
      <c r="A36">
        <v>265.5</v>
      </c>
      <c r="B36">
        <v>75.75</v>
      </c>
      <c r="C36" s="1">
        <v>2</v>
      </c>
      <c r="F36">
        <v>224.125</v>
      </c>
      <c r="G36">
        <v>50.25</v>
      </c>
      <c r="H36" s="1">
        <v>4</v>
      </c>
    </row>
    <row r="37" spans="1:8" x14ac:dyDescent="0.4">
      <c r="A37">
        <v>270.375</v>
      </c>
      <c r="B37">
        <v>78.625</v>
      </c>
      <c r="C37" s="1">
        <v>2</v>
      </c>
      <c r="F37">
        <v>228.2</v>
      </c>
      <c r="G37">
        <v>52</v>
      </c>
      <c r="H37" s="1">
        <v>4</v>
      </c>
    </row>
    <row r="38" spans="1:8" x14ac:dyDescent="0.4">
      <c r="A38">
        <v>275.375</v>
      </c>
      <c r="B38">
        <v>81.625</v>
      </c>
      <c r="C38" s="1">
        <v>2</v>
      </c>
      <c r="F38">
        <v>233.1429</v>
      </c>
      <c r="G38">
        <v>54.285699999999999</v>
      </c>
      <c r="H38" s="1">
        <v>4</v>
      </c>
    </row>
    <row r="39" spans="1:8" x14ac:dyDescent="0.4">
      <c r="A39">
        <v>280</v>
      </c>
      <c r="B39">
        <v>84.285700000000006</v>
      </c>
      <c r="C39" s="1">
        <v>2</v>
      </c>
      <c r="F39">
        <v>237.5</v>
      </c>
      <c r="G39">
        <v>56.25</v>
      </c>
      <c r="H39" s="1">
        <v>4</v>
      </c>
    </row>
    <row r="40" spans="1:8" x14ac:dyDescent="0.4">
      <c r="A40">
        <v>284.66669999999999</v>
      </c>
      <c r="B40">
        <v>87.333299999999994</v>
      </c>
      <c r="C40" s="1">
        <v>2</v>
      </c>
      <c r="F40">
        <v>241.5</v>
      </c>
      <c r="G40">
        <v>58.25</v>
      </c>
      <c r="H40" s="1">
        <v>4</v>
      </c>
    </row>
    <row r="41" spans="1:8" x14ac:dyDescent="0.4">
      <c r="A41">
        <v>289.42860000000002</v>
      </c>
      <c r="B41">
        <v>90.714299999999994</v>
      </c>
      <c r="C41" s="1">
        <v>2</v>
      </c>
      <c r="F41">
        <v>245.5</v>
      </c>
      <c r="G41">
        <v>60.25</v>
      </c>
      <c r="H41" s="1">
        <v>4</v>
      </c>
    </row>
    <row r="42" spans="1:8" x14ac:dyDescent="0.4">
      <c r="A42">
        <v>293.60000000000002</v>
      </c>
      <c r="B42">
        <v>93</v>
      </c>
      <c r="C42" s="1">
        <v>2</v>
      </c>
      <c r="F42">
        <v>249.28569999999999</v>
      </c>
      <c r="G42">
        <v>62</v>
      </c>
      <c r="H42" s="1">
        <v>4</v>
      </c>
    </row>
    <row r="43" spans="1:8" x14ac:dyDescent="0.4">
      <c r="A43">
        <v>298.42860000000002</v>
      </c>
      <c r="B43">
        <v>96.714299999999994</v>
      </c>
      <c r="C43" s="1">
        <v>2</v>
      </c>
      <c r="F43">
        <v>253.42859999999999</v>
      </c>
      <c r="G43">
        <v>64.714299999999994</v>
      </c>
      <c r="H43" s="1">
        <v>4</v>
      </c>
    </row>
    <row r="44" spans="1:8" x14ac:dyDescent="0.4">
      <c r="A44">
        <v>302.23079999999999</v>
      </c>
      <c r="B44">
        <v>100.4615</v>
      </c>
      <c r="C44" s="1">
        <v>2</v>
      </c>
      <c r="F44">
        <v>257.5</v>
      </c>
      <c r="G44">
        <v>66.75</v>
      </c>
      <c r="H44" s="1">
        <v>4</v>
      </c>
    </row>
    <row r="45" spans="1:8" x14ac:dyDescent="0.4">
      <c r="A45">
        <v>215.8571</v>
      </c>
      <c r="B45">
        <v>343.1429</v>
      </c>
      <c r="C45" s="1">
        <v>8</v>
      </c>
      <c r="F45">
        <v>261.5</v>
      </c>
      <c r="G45">
        <v>68.75</v>
      </c>
      <c r="H45" s="1">
        <v>4</v>
      </c>
    </row>
    <row r="46" spans="1:8" x14ac:dyDescent="0.4">
      <c r="A46">
        <v>213.42859999999999</v>
      </c>
      <c r="B46">
        <v>338.71429999999998</v>
      </c>
      <c r="C46" s="1">
        <v>8</v>
      </c>
      <c r="F46">
        <v>265.42860000000002</v>
      </c>
      <c r="G46">
        <v>70.714299999999994</v>
      </c>
      <c r="H46" s="1">
        <v>4</v>
      </c>
    </row>
    <row r="47" spans="1:8" x14ac:dyDescent="0.4">
      <c r="A47">
        <v>211.66669999999999</v>
      </c>
      <c r="B47">
        <v>334.66669999999999</v>
      </c>
      <c r="C47" s="1">
        <v>8</v>
      </c>
      <c r="F47">
        <v>269.66669999999999</v>
      </c>
      <c r="G47">
        <v>73.333299999999994</v>
      </c>
      <c r="H47" s="1">
        <v>4</v>
      </c>
    </row>
    <row r="48" spans="1:8" x14ac:dyDescent="0.4">
      <c r="A48">
        <v>209.57140000000001</v>
      </c>
      <c r="B48">
        <v>331.28570000000002</v>
      </c>
      <c r="C48" s="1">
        <v>8</v>
      </c>
      <c r="F48">
        <v>273.5</v>
      </c>
      <c r="G48">
        <v>75.5</v>
      </c>
      <c r="H48" s="1">
        <v>4</v>
      </c>
    </row>
    <row r="49" spans="1:8" x14ac:dyDescent="0.4">
      <c r="A49">
        <v>207.125</v>
      </c>
      <c r="B49">
        <v>326.75</v>
      </c>
      <c r="C49" s="1">
        <v>8</v>
      </c>
      <c r="F49">
        <v>277.66669999999999</v>
      </c>
      <c r="G49">
        <v>78</v>
      </c>
      <c r="H49" s="1">
        <v>4</v>
      </c>
    </row>
    <row r="50" spans="1:8" x14ac:dyDescent="0.4">
      <c r="A50">
        <v>205</v>
      </c>
      <c r="B50">
        <v>323</v>
      </c>
      <c r="C50" s="1">
        <v>8</v>
      </c>
      <c r="F50">
        <v>281.66669999999999</v>
      </c>
      <c r="G50">
        <v>80.333299999999994</v>
      </c>
      <c r="H50" s="1">
        <v>4</v>
      </c>
    </row>
    <row r="51" spans="1:8" x14ac:dyDescent="0.4">
      <c r="A51">
        <v>203</v>
      </c>
      <c r="B51">
        <v>319.5</v>
      </c>
      <c r="C51" s="1">
        <v>8</v>
      </c>
      <c r="F51">
        <v>286.33330000000001</v>
      </c>
      <c r="G51">
        <v>83.666700000000006</v>
      </c>
      <c r="H51" s="1">
        <v>4</v>
      </c>
    </row>
    <row r="52" spans="1:8" x14ac:dyDescent="0.4">
      <c r="A52">
        <v>200.1429</v>
      </c>
      <c r="B52">
        <v>315.42860000000002</v>
      </c>
      <c r="C52" s="1">
        <v>8</v>
      </c>
      <c r="F52">
        <v>290.33330000000001</v>
      </c>
      <c r="G52">
        <v>86</v>
      </c>
      <c r="H52" s="1">
        <v>4</v>
      </c>
    </row>
    <row r="53" spans="1:8" x14ac:dyDescent="0.4">
      <c r="A53">
        <v>197</v>
      </c>
      <c r="B53">
        <v>311</v>
      </c>
      <c r="C53" s="1">
        <v>8</v>
      </c>
      <c r="F53">
        <v>295.625</v>
      </c>
      <c r="G53">
        <v>89.625</v>
      </c>
      <c r="H53" s="1">
        <v>4</v>
      </c>
    </row>
    <row r="54" spans="1:8" x14ac:dyDescent="0.4">
      <c r="A54">
        <v>194.75</v>
      </c>
      <c r="B54">
        <v>307.5</v>
      </c>
      <c r="C54" s="1">
        <v>8</v>
      </c>
      <c r="F54">
        <v>301.33330000000001</v>
      </c>
      <c r="G54">
        <v>93.666700000000006</v>
      </c>
      <c r="H54" s="1">
        <v>4</v>
      </c>
    </row>
    <row r="55" spans="1:8" x14ac:dyDescent="0.4">
      <c r="A55">
        <v>192.5</v>
      </c>
      <c r="B55">
        <v>305</v>
      </c>
      <c r="C55" s="1">
        <v>8</v>
      </c>
      <c r="F55">
        <v>305.25</v>
      </c>
      <c r="G55">
        <v>95.5</v>
      </c>
      <c r="H55" s="1">
        <v>4</v>
      </c>
    </row>
    <row r="56" spans="1:8" x14ac:dyDescent="0.4">
      <c r="A56">
        <v>186.83330000000001</v>
      </c>
      <c r="B56">
        <v>298</v>
      </c>
      <c r="C56" s="1">
        <v>8</v>
      </c>
      <c r="F56">
        <v>310.28570000000002</v>
      </c>
      <c r="G56">
        <v>100.28570000000001</v>
      </c>
      <c r="H56" s="1">
        <v>4</v>
      </c>
    </row>
    <row r="57" spans="1:8" x14ac:dyDescent="0.4">
      <c r="A57">
        <v>184</v>
      </c>
      <c r="B57">
        <v>294.5</v>
      </c>
      <c r="C57" s="1">
        <v>8</v>
      </c>
      <c r="F57">
        <v>314.22219999999999</v>
      </c>
      <c r="G57">
        <v>103.2222</v>
      </c>
      <c r="H57" s="1">
        <v>4</v>
      </c>
    </row>
    <row r="58" spans="1:8" x14ac:dyDescent="0.4">
      <c r="A58">
        <v>171.6</v>
      </c>
      <c r="B58">
        <v>283</v>
      </c>
      <c r="C58" s="1">
        <v>8</v>
      </c>
      <c r="F58">
        <v>319.25</v>
      </c>
      <c r="G58">
        <v>352.5</v>
      </c>
      <c r="H58" s="1">
        <v>6</v>
      </c>
    </row>
    <row r="59" spans="1:8" x14ac:dyDescent="0.4">
      <c r="A59">
        <v>167.6</v>
      </c>
      <c r="B59">
        <v>279.39999999999998</v>
      </c>
      <c r="C59" s="1">
        <v>8</v>
      </c>
      <c r="F59">
        <v>316.28570000000002</v>
      </c>
      <c r="G59">
        <v>356</v>
      </c>
      <c r="H59" s="1">
        <v>6</v>
      </c>
    </row>
    <row r="60" spans="1:8" x14ac:dyDescent="0.4">
      <c r="A60">
        <v>165.5</v>
      </c>
      <c r="B60">
        <v>278.5</v>
      </c>
      <c r="C60" s="1">
        <v>8</v>
      </c>
      <c r="F60">
        <v>313</v>
      </c>
      <c r="G60">
        <v>359</v>
      </c>
      <c r="H60" s="1">
        <v>6</v>
      </c>
    </row>
    <row r="61" spans="1:8" x14ac:dyDescent="0.4">
      <c r="A61">
        <v>162</v>
      </c>
      <c r="B61">
        <v>275.5</v>
      </c>
      <c r="C61" s="1">
        <v>8</v>
      </c>
      <c r="F61">
        <v>309</v>
      </c>
      <c r="G61">
        <v>360.5</v>
      </c>
      <c r="H61" s="1">
        <v>6</v>
      </c>
    </row>
    <row r="62" spans="1:8" x14ac:dyDescent="0.4">
      <c r="A62">
        <v>157.6</v>
      </c>
      <c r="B62">
        <v>272</v>
      </c>
      <c r="C62" s="1">
        <v>8</v>
      </c>
      <c r="F62">
        <v>320</v>
      </c>
      <c r="G62">
        <v>348</v>
      </c>
      <c r="H62" s="1">
        <v>6</v>
      </c>
    </row>
    <row r="63" spans="1:8" x14ac:dyDescent="0.4">
      <c r="A63">
        <v>154.66669999999999</v>
      </c>
      <c r="B63">
        <v>270.66669999999999</v>
      </c>
      <c r="C63" s="1">
        <v>8</v>
      </c>
      <c r="F63">
        <v>317</v>
      </c>
      <c r="G63">
        <v>358</v>
      </c>
      <c r="H63" s="1">
        <v>6</v>
      </c>
    </row>
    <row r="64" spans="1:8" x14ac:dyDescent="0.4">
      <c r="A64">
        <v>150.5</v>
      </c>
      <c r="B64">
        <v>267</v>
      </c>
      <c r="C64" s="1">
        <v>8</v>
      </c>
      <c r="F64">
        <v>231.28569999999999</v>
      </c>
      <c r="G64">
        <v>359.57139999999998</v>
      </c>
      <c r="H64" s="1">
        <v>8</v>
      </c>
    </row>
    <row r="65" spans="1:8" x14ac:dyDescent="0.4">
      <c r="A65">
        <v>146</v>
      </c>
      <c r="B65">
        <v>264.8571</v>
      </c>
      <c r="C65" s="1">
        <v>8</v>
      </c>
      <c r="F65">
        <v>226.8571</v>
      </c>
      <c r="G65">
        <v>358</v>
      </c>
      <c r="H65" s="1">
        <v>8</v>
      </c>
    </row>
    <row r="66" spans="1:8" x14ac:dyDescent="0.4">
      <c r="A66">
        <v>141.5</v>
      </c>
      <c r="B66">
        <v>262.25</v>
      </c>
      <c r="C66" s="1">
        <v>8</v>
      </c>
      <c r="F66">
        <v>223</v>
      </c>
      <c r="G66">
        <v>355</v>
      </c>
      <c r="H66" s="1">
        <v>8</v>
      </c>
    </row>
    <row r="67" spans="1:8" x14ac:dyDescent="0.4">
      <c r="A67">
        <v>137.71430000000001</v>
      </c>
      <c r="B67">
        <v>260.42860000000002</v>
      </c>
      <c r="C67" s="1">
        <v>8</v>
      </c>
      <c r="F67">
        <v>219</v>
      </c>
      <c r="G67">
        <v>352.25</v>
      </c>
      <c r="H67" s="1">
        <v>8</v>
      </c>
    </row>
    <row r="68" spans="1:8" x14ac:dyDescent="0.4">
      <c r="A68">
        <v>133.6</v>
      </c>
      <c r="B68">
        <v>258.8</v>
      </c>
      <c r="C68" s="1">
        <v>8</v>
      </c>
      <c r="F68">
        <v>215</v>
      </c>
      <c r="G68">
        <v>348.66669999999999</v>
      </c>
      <c r="H68" s="1">
        <v>8</v>
      </c>
    </row>
    <row r="69" spans="1:8" x14ac:dyDescent="0.4">
      <c r="A69">
        <v>129.80000000000001</v>
      </c>
      <c r="B69">
        <v>257.39999999999998</v>
      </c>
      <c r="C69" s="1">
        <v>8</v>
      </c>
      <c r="F69">
        <v>211.83330000000001</v>
      </c>
      <c r="G69">
        <v>344.16669999999999</v>
      </c>
      <c r="H69" s="1">
        <v>8</v>
      </c>
    </row>
    <row r="70" spans="1:8" x14ac:dyDescent="0.4">
      <c r="A70">
        <v>122.8</v>
      </c>
      <c r="B70">
        <v>256.2</v>
      </c>
      <c r="C70" s="1">
        <v>8</v>
      </c>
      <c r="F70">
        <v>209.5</v>
      </c>
      <c r="G70">
        <v>340</v>
      </c>
      <c r="H70" s="1">
        <v>8</v>
      </c>
    </row>
    <row r="71" spans="1:8" x14ac:dyDescent="0.4">
      <c r="A71">
        <v>75.166700000000006</v>
      </c>
      <c r="B71">
        <v>49.666699999999999</v>
      </c>
      <c r="C71" s="1">
        <v>11</v>
      </c>
      <c r="F71">
        <v>207.71430000000001</v>
      </c>
      <c r="G71">
        <v>336</v>
      </c>
      <c r="H71" s="1">
        <v>9</v>
      </c>
    </row>
    <row r="72" spans="1:8" x14ac:dyDescent="0.4">
      <c r="A72">
        <v>77</v>
      </c>
      <c r="B72">
        <v>45.166699999999999</v>
      </c>
      <c r="C72" s="1">
        <v>11</v>
      </c>
      <c r="F72">
        <v>205.66669999999999</v>
      </c>
      <c r="G72">
        <v>331.66669999999999</v>
      </c>
      <c r="H72" s="1">
        <v>9</v>
      </c>
    </row>
    <row r="73" spans="1:8" x14ac:dyDescent="0.4">
      <c r="A73">
        <v>79.5</v>
      </c>
      <c r="B73">
        <v>40.5</v>
      </c>
      <c r="C73" s="1">
        <v>11</v>
      </c>
      <c r="F73">
        <v>203</v>
      </c>
      <c r="G73">
        <v>327.39999999999998</v>
      </c>
      <c r="H73" s="1">
        <v>9</v>
      </c>
    </row>
    <row r="74" spans="1:8" x14ac:dyDescent="0.4">
      <c r="A74">
        <v>85.428600000000003</v>
      </c>
      <c r="B74">
        <v>34.857100000000003</v>
      </c>
      <c r="C74" s="1">
        <v>11</v>
      </c>
      <c r="F74">
        <v>200.83330000000001</v>
      </c>
      <c r="G74">
        <v>324.16669999999999</v>
      </c>
      <c r="H74" s="1">
        <v>9</v>
      </c>
    </row>
    <row r="75" spans="1:8" x14ac:dyDescent="0.4">
      <c r="F75">
        <v>198.83330000000001</v>
      </c>
      <c r="G75">
        <v>320.5</v>
      </c>
      <c r="H75" s="1">
        <v>9</v>
      </c>
    </row>
    <row r="76" spans="1:8" x14ac:dyDescent="0.4">
      <c r="F76">
        <v>195.4</v>
      </c>
      <c r="G76">
        <v>315.60000000000002</v>
      </c>
      <c r="H76" s="1">
        <v>9</v>
      </c>
    </row>
    <row r="77" spans="1:8" x14ac:dyDescent="0.4">
      <c r="F77">
        <v>195</v>
      </c>
      <c r="G77">
        <v>313</v>
      </c>
      <c r="H77" s="1">
        <v>9</v>
      </c>
    </row>
    <row r="78" spans="1:8" x14ac:dyDescent="0.4">
      <c r="F78">
        <v>189.8</v>
      </c>
      <c r="G78">
        <v>308.8</v>
      </c>
      <c r="H78" s="1">
        <v>9</v>
      </c>
    </row>
    <row r="79" spans="1:8" x14ac:dyDescent="0.4">
      <c r="F79">
        <v>187.5</v>
      </c>
      <c r="G79">
        <v>304</v>
      </c>
      <c r="H79" s="1">
        <v>9</v>
      </c>
    </row>
    <row r="80" spans="1:8" x14ac:dyDescent="0.4">
      <c r="F80">
        <v>184</v>
      </c>
      <c r="G80">
        <v>301.66669999999999</v>
      </c>
      <c r="H80" s="1">
        <v>9</v>
      </c>
    </row>
    <row r="81" spans="6:8" x14ac:dyDescent="0.4">
      <c r="F81">
        <v>168.5</v>
      </c>
      <c r="G81">
        <v>286</v>
      </c>
      <c r="H81" s="1">
        <v>9</v>
      </c>
    </row>
    <row r="82" spans="6:8" x14ac:dyDescent="0.4">
      <c r="F82">
        <v>162.42859999999999</v>
      </c>
      <c r="G82">
        <v>280.57139999999998</v>
      </c>
      <c r="H82" s="1">
        <v>9</v>
      </c>
    </row>
    <row r="83" spans="6:8" x14ac:dyDescent="0.4">
      <c r="F83">
        <v>158.5</v>
      </c>
      <c r="G83">
        <v>278</v>
      </c>
      <c r="H83" s="1">
        <v>9</v>
      </c>
    </row>
    <row r="84" spans="6:8" x14ac:dyDescent="0.4">
      <c r="F84">
        <v>154</v>
      </c>
      <c r="G84">
        <v>274.39999999999998</v>
      </c>
      <c r="H84" s="1">
        <v>9</v>
      </c>
    </row>
    <row r="85" spans="6:8" x14ac:dyDescent="0.4">
      <c r="F85">
        <v>149.5</v>
      </c>
      <c r="G85">
        <v>271.5</v>
      </c>
      <c r="H85" s="1">
        <v>9</v>
      </c>
    </row>
    <row r="86" spans="6:8" x14ac:dyDescent="0.4">
      <c r="F86">
        <v>145</v>
      </c>
      <c r="G86">
        <v>268.66669999999999</v>
      </c>
      <c r="H86" s="1">
        <v>9</v>
      </c>
    </row>
    <row r="87" spans="6:8" x14ac:dyDescent="0.4">
      <c r="F87">
        <v>140.16669999999999</v>
      </c>
      <c r="G87">
        <v>266.16669999999999</v>
      </c>
      <c r="H87" s="1">
        <v>9</v>
      </c>
    </row>
    <row r="88" spans="6:8" x14ac:dyDescent="0.4">
      <c r="F88">
        <v>136.42859999999999</v>
      </c>
      <c r="G88">
        <v>264.42860000000002</v>
      </c>
      <c r="H88" s="1">
        <v>9</v>
      </c>
    </row>
    <row r="89" spans="6:8" x14ac:dyDescent="0.4">
      <c r="F89">
        <v>132.66669999999999</v>
      </c>
      <c r="G89">
        <v>262.83330000000001</v>
      </c>
      <c r="H89" s="1">
        <v>9</v>
      </c>
    </row>
    <row r="90" spans="6:8" x14ac:dyDescent="0.4">
      <c r="F90">
        <v>128.5</v>
      </c>
      <c r="G90">
        <v>261.5</v>
      </c>
      <c r="H90" s="1">
        <v>9</v>
      </c>
    </row>
    <row r="91" spans="6:8" x14ac:dyDescent="0.4">
      <c r="F91">
        <v>126</v>
      </c>
      <c r="G91">
        <v>260.5</v>
      </c>
      <c r="H91" s="1">
        <v>9</v>
      </c>
    </row>
    <row r="92" spans="6:8" x14ac:dyDescent="0.4">
      <c r="F92">
        <v>121</v>
      </c>
      <c r="G92">
        <v>260</v>
      </c>
      <c r="H92" s="1">
        <v>9</v>
      </c>
    </row>
    <row r="93" spans="6:8" x14ac:dyDescent="0.4">
      <c r="F93">
        <v>172.33330000000001</v>
      </c>
      <c r="G93">
        <v>290.66669999999999</v>
      </c>
      <c r="H93" s="1">
        <v>9</v>
      </c>
    </row>
    <row r="94" spans="6:8" x14ac:dyDescent="0.4">
      <c r="F94">
        <v>181.33330000000001</v>
      </c>
      <c r="G94">
        <v>299.66669999999999</v>
      </c>
      <c r="H94" s="1">
        <v>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6154-14AF-484E-A6BB-DA05AE768CEA}">
  <dimension ref="A1:V100"/>
  <sheetViews>
    <sheetView tabSelected="1" topLeftCell="E32" workbookViewId="0">
      <selection activeCell="V49" sqref="Q49:V49"/>
    </sheetView>
  </sheetViews>
  <sheetFormatPr defaultRowHeight="18.75" x14ac:dyDescent="0.4"/>
  <cols>
    <col min="6" max="6" width="11.625" bestFit="1" customWidth="1"/>
    <col min="10" max="11" width="14.25" bestFit="1" customWidth="1"/>
    <col min="13" max="13" width="12.75" bestFit="1" customWidth="1"/>
    <col min="14" max="14" width="13.75" bestFit="1" customWidth="1"/>
    <col min="15" max="15" width="12.75" bestFit="1" customWidth="1"/>
  </cols>
  <sheetData>
    <row r="1" spans="1:21" x14ac:dyDescent="0.4">
      <c r="D1" t="s">
        <v>3</v>
      </c>
      <c r="E1" t="s">
        <v>6</v>
      </c>
      <c r="F1" t="s">
        <v>4</v>
      </c>
      <c r="G1" t="s">
        <v>7</v>
      </c>
    </row>
    <row r="2" spans="1:21" x14ac:dyDescent="0.4">
      <c r="A2">
        <v>296.5</v>
      </c>
      <c r="B2">
        <v>106.5</v>
      </c>
      <c r="C2" s="1">
        <v>3</v>
      </c>
      <c r="D2" s="1">
        <f>A2*A2</f>
        <v>87912.25</v>
      </c>
      <c r="E2" s="1">
        <f>B2*B2</f>
        <v>11342.25</v>
      </c>
      <c r="F2">
        <f>A2*A2*A2</f>
        <v>26065982.125</v>
      </c>
      <c r="G2">
        <f>B2*B2*B2</f>
        <v>1207949.625</v>
      </c>
      <c r="J2" t="s">
        <v>0</v>
      </c>
      <c r="Q2">
        <f>A2-$K$18</f>
        <v>-8.9384169579716399</v>
      </c>
      <c r="R2">
        <f>B2-$K$19</f>
        <v>-2.8984316746937111</v>
      </c>
    </row>
    <row r="3" spans="1:21" x14ac:dyDescent="0.4">
      <c r="A3">
        <v>297.25</v>
      </c>
      <c r="B3">
        <v>115</v>
      </c>
      <c r="C3" s="1">
        <v>3</v>
      </c>
      <c r="D3" s="1">
        <f t="shared" ref="D3:D6" si="0">A3*A3</f>
        <v>88357.5625</v>
      </c>
      <c r="E3" s="1">
        <f t="shared" ref="E3:E6" si="1">B3*B3</f>
        <v>13225</v>
      </c>
      <c r="F3">
        <f t="shared" ref="F3:F6" si="2">A3*A3*A3</f>
        <v>26264285.453125</v>
      </c>
      <c r="G3">
        <f t="shared" ref="G3:G6" si="3">B3*B3*B3</f>
        <v>1520875</v>
      </c>
      <c r="J3" t="s">
        <v>2</v>
      </c>
      <c r="K3">
        <f>COUNT(C2:C7)</f>
        <v>5</v>
      </c>
      <c r="Q3">
        <f t="shared" ref="Q3:Q6" si="4">A3-$K$18</f>
        <v>-8.1884169579716399</v>
      </c>
      <c r="R3">
        <f t="shared" ref="R3:R6" si="5">B3-$K$19</f>
        <v>5.6015683253062889</v>
      </c>
    </row>
    <row r="4" spans="1:21" x14ac:dyDescent="0.4">
      <c r="A4">
        <v>300.83330000000001</v>
      </c>
      <c r="B4">
        <v>117.66670000000001</v>
      </c>
      <c r="C4" s="1">
        <v>3</v>
      </c>
      <c r="D4" s="1">
        <f t="shared" si="0"/>
        <v>90500.674388890009</v>
      </c>
      <c r="E4" s="1">
        <f t="shared" si="1"/>
        <v>13845.452288890001</v>
      </c>
      <c r="F4">
        <f t="shared" si="2"/>
        <v>27225616.528635267</v>
      </c>
      <c r="G4">
        <f t="shared" si="3"/>
        <v>1629148.6808411332</v>
      </c>
      <c r="J4" t="s">
        <v>1</v>
      </c>
      <c r="K4">
        <f>SUM(A2:A7)</f>
        <v>1514.5833</v>
      </c>
      <c r="L4" t="s">
        <v>5</v>
      </c>
      <c r="M4">
        <f>SUM(B2:B7)</f>
        <v>573.86670000000004</v>
      </c>
      <c r="N4" t="s">
        <v>9</v>
      </c>
      <c r="O4">
        <f>SUMPRODUCT(A2:A7,B2:B7)</f>
        <v>173915.46166110999</v>
      </c>
      <c r="Q4">
        <f t="shared" si="4"/>
        <v>-4.6051169579716316</v>
      </c>
      <c r="R4">
        <f t="shared" si="5"/>
        <v>8.2682683253062947</v>
      </c>
    </row>
    <row r="5" spans="1:21" x14ac:dyDescent="0.4">
      <c r="A5">
        <v>308</v>
      </c>
      <c r="B5">
        <v>117.5</v>
      </c>
      <c r="C5" s="1">
        <v>3</v>
      </c>
      <c r="D5" s="1">
        <f t="shared" si="0"/>
        <v>94864</v>
      </c>
      <c r="E5" s="1">
        <f t="shared" si="1"/>
        <v>13806.25</v>
      </c>
      <c r="F5">
        <f t="shared" si="2"/>
        <v>29218112</v>
      </c>
      <c r="G5">
        <f t="shared" si="3"/>
        <v>1622234.375</v>
      </c>
      <c r="J5" t="s">
        <v>3</v>
      </c>
      <c r="K5">
        <f>SUMSQ(A2:A7)</f>
        <v>458978.48688889004</v>
      </c>
      <c r="L5" t="s">
        <v>6</v>
      </c>
      <c r="M5">
        <f>SUMSQ(B2:B7)</f>
        <v>65954.792288890007</v>
      </c>
      <c r="N5" t="s">
        <v>10</v>
      </c>
      <c r="O5">
        <f>SUMPRODUCT(A2:A7,E2:E7)</f>
        <v>19997188.557059333</v>
      </c>
      <c r="Q5">
        <f t="shared" si="4"/>
        <v>2.5615830420283601</v>
      </c>
      <c r="R5">
        <f t="shared" si="5"/>
        <v>8.1015683253062889</v>
      </c>
    </row>
    <row r="6" spans="1:21" x14ac:dyDescent="0.4">
      <c r="A6">
        <v>312</v>
      </c>
      <c r="B6">
        <v>117.2</v>
      </c>
      <c r="C6" s="1">
        <v>3</v>
      </c>
      <c r="D6" s="1">
        <f t="shared" si="0"/>
        <v>97344</v>
      </c>
      <c r="E6" s="1">
        <f t="shared" si="1"/>
        <v>13735.84</v>
      </c>
      <c r="F6">
        <f t="shared" si="2"/>
        <v>30371328</v>
      </c>
      <c r="G6">
        <f t="shared" si="3"/>
        <v>1609840.4480000001</v>
      </c>
      <c r="J6" t="s">
        <v>4</v>
      </c>
      <c r="K6">
        <f>SUM(F2:F7)</f>
        <v>139145324.10676026</v>
      </c>
      <c r="L6" t="s">
        <v>7</v>
      </c>
      <c r="M6">
        <f>SUM(G2:G7)</f>
        <v>7590048.1288411329</v>
      </c>
      <c r="N6" t="s">
        <v>11</v>
      </c>
      <c r="O6">
        <f>SUMPRODUCT(B2:B7,D2:D7)</f>
        <v>52727926.815615207</v>
      </c>
      <c r="Q6">
        <f t="shared" si="4"/>
        <v>6.5615830420283601</v>
      </c>
      <c r="R6">
        <f t="shared" si="5"/>
        <v>7.8015683253062917</v>
      </c>
    </row>
    <row r="7" spans="1:21" x14ac:dyDescent="0.4">
      <c r="C7" s="1"/>
      <c r="D7" s="1"/>
      <c r="E7" s="1"/>
    </row>
    <row r="8" spans="1:21" x14ac:dyDescent="0.4">
      <c r="C8" s="1"/>
      <c r="D8" s="1"/>
      <c r="E8" s="1"/>
      <c r="J8" t="s">
        <v>8</v>
      </c>
    </row>
    <row r="9" spans="1:21" x14ac:dyDescent="0.4">
      <c r="C9" s="1"/>
      <c r="D9" s="1"/>
      <c r="E9" s="1"/>
      <c r="J9">
        <f>K5</f>
        <v>458978.48688889004</v>
      </c>
      <c r="K9">
        <f>O4</f>
        <v>173915.46166110999</v>
      </c>
      <c r="L9">
        <f>K4</f>
        <v>1514.5833</v>
      </c>
      <c r="N9">
        <f>-K6-O5</f>
        <v>-159142512.66381961</v>
      </c>
      <c r="Q9">
        <f>AVERAGE(Q2:Q6)</f>
        <v>-2.5217569579716383</v>
      </c>
      <c r="R9">
        <f>AVERAGE(R2:R6)</f>
        <v>5.3749083253062908</v>
      </c>
    </row>
    <row r="10" spans="1:21" x14ac:dyDescent="0.4">
      <c r="C10" s="1"/>
      <c r="D10" s="1"/>
      <c r="E10" s="1"/>
      <c r="J10">
        <f>O4</f>
        <v>173915.46166110999</v>
      </c>
      <c r="K10">
        <f>M5</f>
        <v>65954.792288890007</v>
      </c>
      <c r="L10">
        <f>M4</f>
        <v>573.86670000000004</v>
      </c>
      <c r="N10">
        <f>-O6-M6</f>
        <v>-60317974.944456339</v>
      </c>
      <c r="Q10">
        <f>ATAN2(-Q9,R9)</f>
        <v>1.1321137723271308</v>
      </c>
    </row>
    <row r="11" spans="1:21" x14ac:dyDescent="0.4">
      <c r="C11" s="1"/>
      <c r="D11" s="1"/>
      <c r="E11" s="1"/>
      <c r="J11">
        <f>K4</f>
        <v>1514.5833</v>
      </c>
      <c r="K11">
        <f>M4</f>
        <v>573.86670000000004</v>
      </c>
      <c r="L11">
        <f>K3</f>
        <v>5</v>
      </c>
      <c r="N11">
        <f>-K5-M5</f>
        <v>-524933.27917778003</v>
      </c>
    </row>
    <row r="12" spans="1:21" x14ac:dyDescent="0.4">
      <c r="C12" s="1"/>
      <c r="D12" s="1"/>
      <c r="E12" s="1"/>
      <c r="Q12">
        <f>COS(Q10)</f>
        <v>0.42474713473074199</v>
      </c>
      <c r="R12">
        <f>SIN(Q10)</f>
        <v>0.90531202993113091</v>
      </c>
      <c r="T12">
        <f>$Q$12*Q2+$R$12*R2</f>
        <v>-6.4205520549607797</v>
      </c>
      <c r="U12">
        <f>$Q$13*Q2+$R$13*R2</f>
        <v>6.860955851553169</v>
      </c>
    </row>
    <row r="13" spans="1:21" x14ac:dyDescent="0.4">
      <c r="C13" s="1"/>
      <c r="D13" s="1"/>
      <c r="E13" s="1"/>
      <c r="Q13">
        <f>-SIN(Q10)</f>
        <v>-0.90531202993113091</v>
      </c>
      <c r="R13">
        <f>COS(Q10)</f>
        <v>0.42474713473074199</v>
      </c>
      <c r="T13">
        <f t="shared" ref="T13:T16" si="6">$Q$12*Q3+$R$12*R3</f>
        <v>1.5931605505018891</v>
      </c>
      <c r="U13">
        <f t="shared" ref="U13:U16" si="7">$Q$13*Q3+$R$13*R3</f>
        <v>9.7923224743161281</v>
      </c>
    </row>
    <row r="14" spans="1:21" x14ac:dyDescent="0.4">
      <c r="C14" s="1"/>
      <c r="D14" s="1"/>
      <c r="E14" s="1"/>
      <c r="J14">
        <f t="array" ref="J14:L16">MINVERSE(J9:L11)</f>
        <v>8.927986738237045E-3</v>
      </c>
      <c r="K14">
        <v>-8.0849422310816411E-3</v>
      </c>
      <c r="L14">
        <v>-1.7765000997027682</v>
      </c>
      <c r="N14">
        <f t="array" ref="N14:N16">MMULT(J14:L16,N9:N11)</f>
        <v>-610.87683391594328</v>
      </c>
      <c r="T14">
        <f t="shared" si="6"/>
        <v>5.5293525485999133</v>
      </c>
      <c r="U14">
        <f t="shared" si="7"/>
        <v>7.6809910616503707</v>
      </c>
    </row>
    <row r="15" spans="1:21" x14ac:dyDescent="0.4">
      <c r="C15" s="1"/>
      <c r="D15" s="1"/>
      <c r="E15" s="1"/>
      <c r="J15">
        <v>-8.0849422310816394E-3</v>
      </c>
      <c r="K15">
        <v>1.84086650113022E-2</v>
      </c>
      <c r="L15">
        <v>0.33623972864390722</v>
      </c>
      <c r="N15">
        <v>-218.79686334938742</v>
      </c>
      <c r="T15">
        <f t="shared" si="6"/>
        <v>8.4224723236851933</v>
      </c>
      <c r="U15">
        <f t="shared" si="7"/>
        <v>1.1220859893833262</v>
      </c>
    </row>
    <row r="16" spans="1:21" x14ac:dyDescent="0.4">
      <c r="C16" s="1"/>
      <c r="D16" s="1"/>
      <c r="E16" s="1"/>
      <c r="J16">
        <v>-1.776500099702768</v>
      </c>
      <c r="K16">
        <v>0.33623972864390717</v>
      </c>
      <c r="L16">
        <v>499.74011999447458</v>
      </c>
      <c r="N16">
        <v>105170.16115373373</v>
      </c>
      <c r="T16">
        <f t="shared" si="6"/>
        <v>9.8498672536288243</v>
      </c>
      <c r="U16">
        <f t="shared" si="7"/>
        <v>-2.6265862707604191</v>
      </c>
    </row>
    <row r="17" spans="3:11" x14ac:dyDescent="0.4">
      <c r="C17" s="1"/>
      <c r="D17" s="1"/>
      <c r="E17" s="1"/>
    </row>
    <row r="18" spans="3:11" x14ac:dyDescent="0.4">
      <c r="C18" s="1"/>
      <c r="D18" s="1"/>
      <c r="E18" s="1"/>
      <c r="J18" t="s">
        <v>12</v>
      </c>
      <c r="K18">
        <f>-N14/2</f>
        <v>305.43841695797164</v>
      </c>
    </row>
    <row r="19" spans="3:11" x14ac:dyDescent="0.4">
      <c r="C19" s="1"/>
      <c r="D19" s="1"/>
      <c r="E19" s="1"/>
      <c r="J19" t="s">
        <v>13</v>
      </c>
      <c r="K19">
        <f>-N15/2</f>
        <v>109.39843167469371</v>
      </c>
    </row>
    <row r="20" spans="3:11" x14ac:dyDescent="0.4">
      <c r="C20" s="1"/>
      <c r="D20" s="1"/>
      <c r="E20" s="1"/>
      <c r="J20" t="s">
        <v>14</v>
      </c>
      <c r="K20">
        <f>SQRT(K18*K18+K19*K19-N16)</f>
        <v>9.5122159847554659</v>
      </c>
    </row>
    <row r="21" spans="3:11" x14ac:dyDescent="0.4">
      <c r="C21" s="1"/>
      <c r="D21" s="1"/>
      <c r="E21" s="1"/>
    </row>
    <row r="22" spans="3:11" x14ac:dyDescent="0.4">
      <c r="C22" s="1"/>
      <c r="D22" s="1"/>
      <c r="E22" s="1"/>
      <c r="K22">
        <f>K18-K$20</f>
        <v>295.92620097321617</v>
      </c>
    </row>
    <row r="23" spans="3:11" x14ac:dyDescent="0.4">
      <c r="D23" s="1"/>
      <c r="E23" s="1"/>
      <c r="K23">
        <f>K19-K$20</f>
        <v>99.88621568993824</v>
      </c>
    </row>
    <row r="24" spans="3:11" x14ac:dyDescent="0.4">
      <c r="D24" s="1"/>
      <c r="E24" s="1"/>
    </row>
    <row r="25" spans="3:11" x14ac:dyDescent="0.4">
      <c r="D25" s="1"/>
      <c r="E25" s="1"/>
    </row>
    <row r="26" spans="3:11" x14ac:dyDescent="0.4">
      <c r="D26" s="1"/>
      <c r="E26" s="1"/>
    </row>
    <row r="27" spans="3:11" x14ac:dyDescent="0.4">
      <c r="D27" s="1"/>
      <c r="E27" s="1"/>
      <c r="K27" t="s">
        <v>15</v>
      </c>
    </row>
    <row r="28" spans="3:11" x14ac:dyDescent="0.4">
      <c r="D28" s="1"/>
      <c r="E28" s="1"/>
    </row>
    <row r="29" spans="3:11" x14ac:dyDescent="0.4">
      <c r="D29" s="1"/>
      <c r="E29" s="1"/>
    </row>
    <row r="30" spans="3:11" x14ac:dyDescent="0.4">
      <c r="D30" s="1"/>
      <c r="E30" s="1"/>
    </row>
    <row r="31" spans="3:11" x14ac:dyDescent="0.4">
      <c r="D31" s="1"/>
      <c r="E31" s="1"/>
    </row>
    <row r="32" spans="3:11" x14ac:dyDescent="0.4">
      <c r="D32" s="1"/>
      <c r="E32" s="1"/>
    </row>
    <row r="33" spans="1:22" x14ac:dyDescent="0.4">
      <c r="D33" t="s">
        <v>3</v>
      </c>
      <c r="E33" t="s">
        <v>6</v>
      </c>
      <c r="F33" t="s">
        <v>4</v>
      </c>
      <c r="G33" t="s">
        <v>7</v>
      </c>
      <c r="U33" t="s">
        <v>16</v>
      </c>
      <c r="V33" t="s">
        <v>14</v>
      </c>
    </row>
    <row r="34" spans="1:22" x14ac:dyDescent="0.4">
      <c r="A34">
        <v>301</v>
      </c>
      <c r="B34">
        <v>102</v>
      </c>
      <c r="C34">
        <v>3</v>
      </c>
      <c r="D34" s="1">
        <f>A34*A34</f>
        <v>90601</v>
      </c>
      <c r="E34" s="1">
        <f>B34*B34</f>
        <v>10404</v>
      </c>
      <c r="F34">
        <f>A34*A34*A34</f>
        <v>27270901</v>
      </c>
      <c r="G34">
        <f>B34*B34*B34</f>
        <v>1061208</v>
      </c>
      <c r="J34" t="s">
        <v>0</v>
      </c>
      <c r="Q34">
        <f>A34-$K$50</f>
        <v>-3.9955088942078874</v>
      </c>
      <c r="R34">
        <f>B34-$K$51</f>
        <v>-8.0246132202701119</v>
      </c>
      <c r="U34">
        <f>ATAN2(Q34,R34)</f>
        <v>-2.032767914644201</v>
      </c>
      <c r="V34">
        <f>SQRT(Q34*Q34+R34*R34)</f>
        <v>8.9642907504513811</v>
      </c>
    </row>
    <row r="35" spans="1:22" x14ac:dyDescent="0.4">
      <c r="A35">
        <v>300</v>
      </c>
      <c r="B35">
        <v>102</v>
      </c>
      <c r="C35">
        <v>3</v>
      </c>
      <c r="D35" s="1">
        <f t="shared" ref="D35:D65" si="8">A35*A35</f>
        <v>90000</v>
      </c>
      <c r="E35" s="1">
        <f t="shared" ref="E35:E65" si="9">B35*B35</f>
        <v>10404</v>
      </c>
      <c r="F35">
        <f t="shared" ref="F35:F65" si="10">A35*A35*A35</f>
        <v>27000000</v>
      </c>
      <c r="G35">
        <f t="shared" ref="G35:G65" si="11">B35*B35*B35</f>
        <v>1061208</v>
      </c>
      <c r="J35" t="s">
        <v>2</v>
      </c>
      <c r="K35">
        <f>COUNT(C34:C69)</f>
        <v>32</v>
      </c>
      <c r="Q35">
        <f>A35-$K$50</f>
        <v>-4.9955088942078874</v>
      </c>
      <c r="R35">
        <f>B35-$K$51</f>
        <v>-8.0246132202701119</v>
      </c>
      <c r="U35">
        <f t="shared" ref="U35:U65" si="12">ATAN2(Q35,R35)</f>
        <v>-2.1276126787583403</v>
      </c>
      <c r="V35">
        <f t="shared" ref="V35:V65" si="13">SQRT(Q35*Q35+R35*R35)</f>
        <v>9.4524878443214071</v>
      </c>
    </row>
    <row r="36" spans="1:22" x14ac:dyDescent="0.4">
      <c r="A36">
        <v>296</v>
      </c>
      <c r="B36">
        <v>106</v>
      </c>
      <c r="C36">
        <v>3</v>
      </c>
      <c r="D36" s="1">
        <f t="shared" si="8"/>
        <v>87616</v>
      </c>
      <c r="E36" s="1">
        <f t="shared" si="9"/>
        <v>11236</v>
      </c>
      <c r="F36">
        <f t="shared" si="10"/>
        <v>25934336</v>
      </c>
      <c r="G36">
        <f t="shared" si="11"/>
        <v>1191016</v>
      </c>
      <c r="J36" t="s">
        <v>1</v>
      </c>
      <c r="K36">
        <f>SUM(A34:A65)</f>
        <v>9718</v>
      </c>
      <c r="L36" t="s">
        <v>5</v>
      </c>
      <c r="M36">
        <f>SUM(B34:B65)</f>
        <v>3618</v>
      </c>
      <c r="N36" t="s">
        <v>9</v>
      </c>
      <c r="O36">
        <f>SUMPRODUCT(A34:A65,B34:B65)</f>
        <v>1099095</v>
      </c>
      <c r="Q36">
        <f t="shared" ref="Q36:Q64" si="14">A36-$K$50</f>
        <v>-8.9955088942078874</v>
      </c>
      <c r="R36">
        <f t="shared" ref="R36:R64" si="15">B36-$K$51</f>
        <v>-4.0246132202701119</v>
      </c>
      <c r="U36">
        <f t="shared" si="12"/>
        <v>-2.7209009041343539</v>
      </c>
      <c r="V36">
        <f t="shared" si="13"/>
        <v>9.8547801517104467</v>
      </c>
    </row>
    <row r="37" spans="1:22" x14ac:dyDescent="0.4">
      <c r="A37">
        <v>296</v>
      </c>
      <c r="B37">
        <v>114</v>
      </c>
      <c r="C37">
        <v>3</v>
      </c>
      <c r="D37" s="1">
        <f t="shared" si="8"/>
        <v>87616</v>
      </c>
      <c r="E37" s="1">
        <f t="shared" si="9"/>
        <v>12996</v>
      </c>
      <c r="F37">
        <f t="shared" si="10"/>
        <v>25934336</v>
      </c>
      <c r="G37">
        <f t="shared" si="11"/>
        <v>1481544</v>
      </c>
      <c r="J37" t="s">
        <v>3</v>
      </c>
      <c r="K37">
        <f>SUMSQ(A34:A65)</f>
        <v>2952032</v>
      </c>
      <c r="L37" t="s">
        <v>6</v>
      </c>
      <c r="M37">
        <f>SUMSQ(B34:B65)</f>
        <v>410440</v>
      </c>
      <c r="N37" t="s">
        <v>10</v>
      </c>
      <c r="O37">
        <f>SUMPRODUCT(A34:A65,E34:E65)</f>
        <v>124724419</v>
      </c>
      <c r="Q37">
        <f t="shared" si="14"/>
        <v>-8.9955088942078874</v>
      </c>
      <c r="R37">
        <f t="shared" si="15"/>
        <v>3.9753867797298881</v>
      </c>
      <c r="U37">
        <f t="shared" si="12"/>
        <v>2.7254698302139491</v>
      </c>
      <c r="V37">
        <f t="shared" si="13"/>
        <v>9.8347791187308502</v>
      </c>
    </row>
    <row r="38" spans="1:22" x14ac:dyDescent="0.4">
      <c r="A38">
        <v>298</v>
      </c>
      <c r="B38">
        <v>116</v>
      </c>
      <c r="C38">
        <v>3</v>
      </c>
      <c r="D38" s="1">
        <f t="shared" si="8"/>
        <v>88804</v>
      </c>
      <c r="E38" s="1">
        <f t="shared" si="9"/>
        <v>13456</v>
      </c>
      <c r="F38">
        <f t="shared" si="10"/>
        <v>26463592</v>
      </c>
      <c r="G38">
        <f t="shared" si="11"/>
        <v>1560896</v>
      </c>
      <c r="J38" t="s">
        <v>4</v>
      </c>
      <c r="K38">
        <f>SUM(F34:F65)</f>
        <v>896980198</v>
      </c>
      <c r="L38" t="s">
        <v>7</v>
      </c>
      <c r="M38">
        <f>SUM(G34:G65)</f>
        <v>46708626</v>
      </c>
      <c r="N38" t="s">
        <v>11</v>
      </c>
      <c r="O38">
        <f>SUMPRODUCT(B34:B65,D34:D65)</f>
        <v>333980213</v>
      </c>
      <c r="Q38">
        <f t="shared" si="14"/>
        <v>-6.9955088942078874</v>
      </c>
      <c r="R38">
        <f t="shared" si="15"/>
        <v>5.9753867797298881</v>
      </c>
      <c r="U38">
        <f t="shared" si="12"/>
        <v>2.4346799425551531</v>
      </c>
      <c r="V38">
        <f t="shared" si="13"/>
        <v>9.2001299912725347</v>
      </c>
    </row>
    <row r="39" spans="1:22" x14ac:dyDescent="0.4">
      <c r="A39">
        <v>298</v>
      </c>
      <c r="B39">
        <v>117</v>
      </c>
      <c r="C39">
        <v>3</v>
      </c>
      <c r="D39" s="1">
        <f t="shared" si="8"/>
        <v>88804</v>
      </c>
      <c r="E39" s="1">
        <f t="shared" si="9"/>
        <v>13689</v>
      </c>
      <c r="F39">
        <f t="shared" si="10"/>
        <v>26463592</v>
      </c>
      <c r="G39">
        <f t="shared" si="11"/>
        <v>1601613</v>
      </c>
      <c r="Q39">
        <f t="shared" si="14"/>
        <v>-6.9955088942078874</v>
      </c>
      <c r="R39">
        <f t="shared" si="15"/>
        <v>6.9753867797298881</v>
      </c>
      <c r="U39">
        <f t="shared" si="12"/>
        <v>2.3576347772744093</v>
      </c>
      <c r="V39">
        <f t="shared" si="13"/>
        <v>9.8789253168435351</v>
      </c>
    </row>
    <row r="40" spans="1:22" x14ac:dyDescent="0.4">
      <c r="A40">
        <v>299</v>
      </c>
      <c r="B40">
        <v>117</v>
      </c>
      <c r="C40">
        <v>3</v>
      </c>
      <c r="D40" s="1">
        <f t="shared" si="8"/>
        <v>89401</v>
      </c>
      <c r="E40" s="1">
        <f t="shared" si="9"/>
        <v>13689</v>
      </c>
      <c r="F40">
        <f t="shared" si="10"/>
        <v>26730899</v>
      </c>
      <c r="G40">
        <f t="shared" si="11"/>
        <v>1601613</v>
      </c>
      <c r="J40" t="s">
        <v>8</v>
      </c>
      <c r="Q40">
        <f t="shared" si="14"/>
        <v>-5.9955088942078874</v>
      </c>
      <c r="R40">
        <f t="shared" si="15"/>
        <v>6.9753867797298881</v>
      </c>
      <c r="U40">
        <f t="shared" si="12"/>
        <v>2.2807933591273328</v>
      </c>
      <c r="V40">
        <f t="shared" si="13"/>
        <v>9.1979425757805409</v>
      </c>
    </row>
    <row r="41" spans="1:22" x14ac:dyDescent="0.4">
      <c r="A41">
        <v>300</v>
      </c>
      <c r="B41">
        <v>118</v>
      </c>
      <c r="C41">
        <v>3</v>
      </c>
      <c r="D41" s="1">
        <f t="shared" si="8"/>
        <v>90000</v>
      </c>
      <c r="E41" s="1">
        <f t="shared" si="9"/>
        <v>13924</v>
      </c>
      <c r="F41">
        <f t="shared" si="10"/>
        <v>27000000</v>
      </c>
      <c r="G41">
        <f t="shared" si="11"/>
        <v>1643032</v>
      </c>
      <c r="J41">
        <f>K37</f>
        <v>2952032</v>
      </c>
      <c r="K41">
        <f>O36</f>
        <v>1099095</v>
      </c>
      <c r="L41">
        <f>K36</f>
        <v>9718</v>
      </c>
      <c r="N41">
        <f>-K38-O37</f>
        <v>-1021704617</v>
      </c>
      <c r="Q41">
        <f t="shared" si="14"/>
        <v>-4.9955088942078874</v>
      </c>
      <c r="R41">
        <f t="shared" si="15"/>
        <v>7.9753867797298881</v>
      </c>
      <c r="U41">
        <f t="shared" si="12"/>
        <v>2.1303771312142361</v>
      </c>
      <c r="V41">
        <f t="shared" si="13"/>
        <v>9.4107334144794681</v>
      </c>
    </row>
    <row r="42" spans="1:22" x14ac:dyDescent="0.4">
      <c r="A42">
        <v>301</v>
      </c>
      <c r="B42">
        <v>118</v>
      </c>
      <c r="C42">
        <v>3</v>
      </c>
      <c r="D42" s="1">
        <f t="shared" si="8"/>
        <v>90601</v>
      </c>
      <c r="E42" s="1">
        <f t="shared" si="9"/>
        <v>13924</v>
      </c>
      <c r="F42">
        <f t="shared" si="10"/>
        <v>27270901</v>
      </c>
      <c r="G42">
        <f t="shared" si="11"/>
        <v>1643032</v>
      </c>
      <c r="J42">
        <f>O36</f>
        <v>1099095</v>
      </c>
      <c r="K42">
        <f>M37</f>
        <v>410440</v>
      </c>
      <c r="L42">
        <f>M36</f>
        <v>3618</v>
      </c>
      <c r="N42">
        <f>-O38-M38</f>
        <v>-380688839</v>
      </c>
      <c r="Q42">
        <f t="shared" si="14"/>
        <v>-3.9955088942078874</v>
      </c>
      <c r="R42">
        <f t="shared" si="15"/>
        <v>7.9753867797298881</v>
      </c>
      <c r="U42">
        <f t="shared" si="12"/>
        <v>2.0352275908714015</v>
      </c>
      <c r="V42">
        <f t="shared" si="13"/>
        <v>8.9202514319936412</v>
      </c>
    </row>
    <row r="43" spans="1:22" x14ac:dyDescent="0.4">
      <c r="A43">
        <v>302</v>
      </c>
      <c r="B43">
        <v>119</v>
      </c>
      <c r="C43">
        <v>3</v>
      </c>
      <c r="D43" s="1">
        <f t="shared" si="8"/>
        <v>91204</v>
      </c>
      <c r="E43" s="1">
        <f t="shared" si="9"/>
        <v>14161</v>
      </c>
      <c r="F43">
        <f t="shared" si="10"/>
        <v>27543608</v>
      </c>
      <c r="G43">
        <f t="shared" si="11"/>
        <v>1685159</v>
      </c>
      <c r="J43">
        <f>K36</f>
        <v>9718</v>
      </c>
      <c r="K43">
        <f>M36</f>
        <v>3618</v>
      </c>
      <c r="L43">
        <f>K35</f>
        <v>32</v>
      </c>
      <c r="N43">
        <f>-K37-M37</f>
        <v>-3362472</v>
      </c>
      <c r="Q43">
        <f t="shared" si="14"/>
        <v>-2.9955088942078874</v>
      </c>
      <c r="R43">
        <f t="shared" si="15"/>
        <v>8.9753867797298881</v>
      </c>
      <c r="U43">
        <f t="shared" si="12"/>
        <v>1.8929191833613201</v>
      </c>
      <c r="V43">
        <f t="shared" si="13"/>
        <v>9.4620632729351701</v>
      </c>
    </row>
    <row r="44" spans="1:22" x14ac:dyDescent="0.4">
      <c r="A44">
        <v>307</v>
      </c>
      <c r="B44">
        <v>119</v>
      </c>
      <c r="C44">
        <v>3</v>
      </c>
      <c r="D44" s="1">
        <f t="shared" si="8"/>
        <v>94249</v>
      </c>
      <c r="E44" s="1">
        <f t="shared" si="9"/>
        <v>14161</v>
      </c>
      <c r="F44">
        <f t="shared" si="10"/>
        <v>28934443</v>
      </c>
      <c r="G44">
        <f t="shared" si="11"/>
        <v>1685159</v>
      </c>
      <c r="Q44">
        <f t="shared" si="14"/>
        <v>2.0044911057921126</v>
      </c>
      <c r="R44">
        <f t="shared" si="15"/>
        <v>8.9753867797298881</v>
      </c>
      <c r="U44">
        <f t="shared" si="12"/>
        <v>1.3510700741464639</v>
      </c>
      <c r="V44">
        <f t="shared" si="13"/>
        <v>9.1964967481617563</v>
      </c>
    </row>
    <row r="45" spans="1:22" x14ac:dyDescent="0.4">
      <c r="A45">
        <v>308</v>
      </c>
      <c r="B45">
        <v>118</v>
      </c>
      <c r="C45">
        <v>3</v>
      </c>
      <c r="D45" s="1">
        <f t="shared" si="8"/>
        <v>94864</v>
      </c>
      <c r="E45" s="1">
        <f t="shared" si="9"/>
        <v>13924</v>
      </c>
      <c r="F45">
        <f t="shared" si="10"/>
        <v>29218112</v>
      </c>
      <c r="G45">
        <f t="shared" si="11"/>
        <v>1643032</v>
      </c>
      <c r="Q45">
        <f t="shared" si="14"/>
        <v>3.0044911057921126</v>
      </c>
      <c r="R45">
        <f t="shared" si="15"/>
        <v>7.9753867797298881</v>
      </c>
      <c r="U45">
        <f t="shared" si="12"/>
        <v>1.2105181915656644</v>
      </c>
      <c r="V45">
        <f t="shared" si="13"/>
        <v>8.5225442850755666</v>
      </c>
    </row>
    <row r="46" spans="1:22" x14ac:dyDescent="0.4">
      <c r="A46">
        <v>309</v>
      </c>
      <c r="B46">
        <v>118</v>
      </c>
      <c r="C46">
        <v>3</v>
      </c>
      <c r="D46" s="1">
        <f t="shared" si="8"/>
        <v>95481</v>
      </c>
      <c r="E46" s="1">
        <f t="shared" si="9"/>
        <v>13924</v>
      </c>
      <c r="F46">
        <f t="shared" si="10"/>
        <v>29503629</v>
      </c>
      <c r="G46">
        <f t="shared" si="11"/>
        <v>1643032</v>
      </c>
      <c r="J46">
        <f t="array" ref="J46:L48">MINVERSE(J41:L43)</f>
        <v>1.4159284316736089E-3</v>
      </c>
      <c r="K46">
        <v>-3.6286452878022372E-4</v>
      </c>
      <c r="L46">
        <v>-0.388973394808665</v>
      </c>
      <c r="N46">
        <f t="array" ref="N46:N48">MMULT(J46:L48,N41:N43)</f>
        <v>-609.99101778841577</v>
      </c>
      <c r="Q46">
        <f t="shared" si="14"/>
        <v>4.0044911057921126</v>
      </c>
      <c r="R46">
        <f t="shared" si="15"/>
        <v>7.9753867797298881</v>
      </c>
      <c r="U46">
        <f t="shared" si="12"/>
        <v>1.1054651821117463</v>
      </c>
      <c r="V46">
        <f t="shared" si="13"/>
        <v>8.9242783071046361</v>
      </c>
    </row>
    <row r="47" spans="1:22" x14ac:dyDescent="0.4">
      <c r="A47">
        <v>310</v>
      </c>
      <c r="B47">
        <v>117</v>
      </c>
      <c r="C47">
        <v>3</v>
      </c>
      <c r="D47" s="1">
        <f t="shared" si="8"/>
        <v>96100</v>
      </c>
      <c r="E47" s="1">
        <f t="shared" si="9"/>
        <v>13689</v>
      </c>
      <c r="F47">
        <f t="shared" si="10"/>
        <v>29791000</v>
      </c>
      <c r="G47">
        <f t="shared" si="11"/>
        <v>1601613</v>
      </c>
      <c r="J47">
        <v>-3.6286452878022372E-4</v>
      </c>
      <c r="K47">
        <v>8.1769578330639556E-4</v>
      </c>
      <c r="L47">
        <v>1.7746692083864844E-2</v>
      </c>
      <c r="N47">
        <v>-220.04922644054022</v>
      </c>
      <c r="Q47">
        <f t="shared" si="14"/>
        <v>5.0044911057921126</v>
      </c>
      <c r="R47">
        <f t="shared" si="15"/>
        <v>6.9753867797298881</v>
      </c>
      <c r="U47">
        <f t="shared" si="12"/>
        <v>0.94845471792126512</v>
      </c>
      <c r="V47">
        <f t="shared" si="13"/>
        <v>8.5849258561028261</v>
      </c>
    </row>
    <row r="48" spans="1:22" x14ac:dyDescent="0.4">
      <c r="A48">
        <v>311</v>
      </c>
      <c r="B48">
        <v>117</v>
      </c>
      <c r="C48">
        <v>3</v>
      </c>
      <c r="D48" s="1">
        <f t="shared" si="8"/>
        <v>96721</v>
      </c>
      <c r="E48" s="1">
        <f t="shared" si="9"/>
        <v>13689</v>
      </c>
      <c r="F48">
        <f t="shared" si="10"/>
        <v>30080231</v>
      </c>
      <c r="G48">
        <f t="shared" si="11"/>
        <v>1601613</v>
      </c>
      <c r="J48">
        <v>-0.38897339480866505</v>
      </c>
      <c r="K48">
        <v>1.7746692083864844E-2</v>
      </c>
      <c r="L48">
        <v>116.15112246222449</v>
      </c>
      <c r="N48">
        <v>105048.71287900209</v>
      </c>
      <c r="Q48">
        <f t="shared" si="14"/>
        <v>6.0044911057921126</v>
      </c>
      <c r="R48">
        <f t="shared" si="15"/>
        <v>6.9753867797298881</v>
      </c>
      <c r="U48">
        <f t="shared" si="12"/>
        <v>0.86005918876309506</v>
      </c>
      <c r="V48">
        <f t="shared" si="13"/>
        <v>9.2037999851347863</v>
      </c>
    </row>
    <row r="49" spans="1:22" x14ac:dyDescent="0.4">
      <c r="A49">
        <v>313</v>
      </c>
      <c r="B49">
        <v>118</v>
      </c>
      <c r="C49">
        <v>3</v>
      </c>
      <c r="D49" s="1">
        <f t="shared" si="8"/>
        <v>97969</v>
      </c>
      <c r="E49" s="1">
        <f t="shared" si="9"/>
        <v>13924</v>
      </c>
      <c r="F49">
        <f t="shared" si="10"/>
        <v>30664297</v>
      </c>
      <c r="G49">
        <f t="shared" si="11"/>
        <v>1643032</v>
      </c>
    </row>
    <row r="50" spans="1:22" x14ac:dyDescent="0.4">
      <c r="A50">
        <v>312</v>
      </c>
      <c r="B50">
        <v>117</v>
      </c>
      <c r="C50">
        <v>3</v>
      </c>
      <c r="D50" s="1">
        <f t="shared" si="8"/>
        <v>97344</v>
      </c>
      <c r="E50" s="1">
        <f t="shared" si="9"/>
        <v>13689</v>
      </c>
      <c r="F50">
        <f t="shared" si="10"/>
        <v>30371328</v>
      </c>
      <c r="G50">
        <f t="shared" si="11"/>
        <v>1601613</v>
      </c>
      <c r="J50" t="s">
        <v>12</v>
      </c>
      <c r="K50">
        <f>-N46/2</f>
        <v>304.99550889420789</v>
      </c>
      <c r="Q50">
        <f t="shared" si="14"/>
        <v>7.0044911057921126</v>
      </c>
      <c r="R50">
        <f t="shared" si="15"/>
        <v>6.9753867797298881</v>
      </c>
      <c r="U50">
        <f t="shared" si="12"/>
        <v>0.78331629370926281</v>
      </c>
      <c r="V50">
        <f t="shared" si="13"/>
        <v>9.8852878753201363</v>
      </c>
    </row>
    <row r="51" spans="1:22" x14ac:dyDescent="0.4">
      <c r="A51">
        <v>312</v>
      </c>
      <c r="B51">
        <v>116</v>
      </c>
      <c r="C51">
        <v>3</v>
      </c>
      <c r="D51" s="1">
        <f t="shared" si="8"/>
        <v>97344</v>
      </c>
      <c r="E51" s="1">
        <f t="shared" si="9"/>
        <v>13456</v>
      </c>
      <c r="F51">
        <f t="shared" si="10"/>
        <v>30371328</v>
      </c>
      <c r="G51">
        <f t="shared" si="11"/>
        <v>1560896</v>
      </c>
      <c r="J51" t="s">
        <v>13</v>
      </c>
      <c r="K51">
        <f>-N47/2</f>
        <v>110.02461322027011</v>
      </c>
      <c r="Q51">
        <f t="shared" si="14"/>
        <v>7.0044911057921126</v>
      </c>
      <c r="R51">
        <f t="shared" si="15"/>
        <v>5.9753867797298881</v>
      </c>
      <c r="U51">
        <f t="shared" si="12"/>
        <v>0.70627907621571906</v>
      </c>
      <c r="V51">
        <f t="shared" si="13"/>
        <v>9.206961649669859</v>
      </c>
    </row>
    <row r="52" spans="1:22" x14ac:dyDescent="0.4">
      <c r="A52">
        <v>309</v>
      </c>
      <c r="B52">
        <v>116</v>
      </c>
      <c r="C52">
        <v>3</v>
      </c>
      <c r="D52" s="1">
        <f t="shared" si="8"/>
        <v>95481</v>
      </c>
      <c r="E52" s="1">
        <f t="shared" si="9"/>
        <v>13456</v>
      </c>
      <c r="F52">
        <f t="shared" si="10"/>
        <v>29503629</v>
      </c>
      <c r="G52">
        <f t="shared" si="11"/>
        <v>1560896</v>
      </c>
      <c r="J52" t="s">
        <v>14</v>
      </c>
      <c r="K52">
        <f>SQRT(K50*K50+K51*K51-N48)</f>
        <v>8.8861173132466149</v>
      </c>
      <c r="Q52">
        <f t="shared" si="14"/>
        <v>4.0044911057921126</v>
      </c>
      <c r="R52">
        <f t="shared" si="15"/>
        <v>5.9753867797298881</v>
      </c>
      <c r="U52">
        <f t="shared" si="12"/>
        <v>0.980376168161882</v>
      </c>
      <c r="V52">
        <f t="shared" si="13"/>
        <v>7.1931353514124048</v>
      </c>
    </row>
    <row r="53" spans="1:22" x14ac:dyDescent="0.4">
      <c r="A53">
        <v>308</v>
      </c>
      <c r="B53">
        <v>117</v>
      </c>
      <c r="C53">
        <v>3</v>
      </c>
      <c r="D53" s="1">
        <f t="shared" si="8"/>
        <v>94864</v>
      </c>
      <c r="E53" s="1">
        <f t="shared" si="9"/>
        <v>13689</v>
      </c>
      <c r="F53">
        <f t="shared" si="10"/>
        <v>29218112</v>
      </c>
      <c r="G53">
        <f t="shared" si="11"/>
        <v>1601613</v>
      </c>
      <c r="Q53">
        <f t="shared" si="14"/>
        <v>3.0044911057921126</v>
      </c>
      <c r="R53">
        <f t="shared" si="15"/>
        <v>6.9753867797298881</v>
      </c>
      <c r="U53">
        <f t="shared" si="12"/>
        <v>1.1640844309669347</v>
      </c>
      <c r="V53">
        <f t="shared" si="13"/>
        <v>7.5949317002600099</v>
      </c>
    </row>
    <row r="54" spans="1:22" x14ac:dyDescent="0.4">
      <c r="A54">
        <v>307</v>
      </c>
      <c r="B54">
        <v>117</v>
      </c>
      <c r="C54">
        <v>3</v>
      </c>
      <c r="D54" s="1">
        <f t="shared" si="8"/>
        <v>94249</v>
      </c>
      <c r="E54" s="1">
        <f t="shared" si="9"/>
        <v>13689</v>
      </c>
      <c r="F54">
        <f t="shared" si="10"/>
        <v>28934443</v>
      </c>
      <c r="G54">
        <f t="shared" si="11"/>
        <v>1601613</v>
      </c>
      <c r="K54">
        <f>K50-K$20</f>
        <v>295.48329290945242</v>
      </c>
      <c r="Q54">
        <f t="shared" si="14"/>
        <v>2.0044911057921126</v>
      </c>
      <c r="R54">
        <f t="shared" si="15"/>
        <v>6.9753867797298881</v>
      </c>
      <c r="U54">
        <f t="shared" si="12"/>
        <v>1.2909699991260062</v>
      </c>
      <c r="V54">
        <f t="shared" si="13"/>
        <v>7.2576859480160882</v>
      </c>
    </row>
    <row r="55" spans="1:22" x14ac:dyDescent="0.4">
      <c r="A55">
        <v>306</v>
      </c>
      <c r="B55">
        <v>118</v>
      </c>
      <c r="C55">
        <v>3</v>
      </c>
      <c r="D55" s="1">
        <f t="shared" si="8"/>
        <v>93636</v>
      </c>
      <c r="E55" s="1">
        <f t="shared" si="9"/>
        <v>13924</v>
      </c>
      <c r="F55">
        <f t="shared" si="10"/>
        <v>28652616</v>
      </c>
      <c r="G55">
        <f t="shared" si="11"/>
        <v>1643032</v>
      </c>
      <c r="K55">
        <f>K51-K$20</f>
        <v>100.51239723551464</v>
      </c>
      <c r="Q55">
        <f t="shared" si="14"/>
        <v>1.0044911057921126</v>
      </c>
      <c r="R55">
        <f t="shared" si="15"/>
        <v>7.9753867797298881</v>
      </c>
      <c r="U55">
        <f t="shared" si="12"/>
        <v>1.4455071507217845</v>
      </c>
      <c r="V55">
        <f t="shared" si="13"/>
        <v>8.0383951549986481</v>
      </c>
    </row>
    <row r="56" spans="1:22" x14ac:dyDescent="0.4">
      <c r="A56">
        <v>303</v>
      </c>
      <c r="B56">
        <v>118</v>
      </c>
      <c r="C56">
        <v>3</v>
      </c>
      <c r="D56" s="1">
        <f t="shared" si="8"/>
        <v>91809</v>
      </c>
      <c r="E56" s="1">
        <f t="shared" si="9"/>
        <v>13924</v>
      </c>
      <c r="F56">
        <f t="shared" si="10"/>
        <v>27818127</v>
      </c>
      <c r="G56">
        <f t="shared" si="11"/>
        <v>1643032</v>
      </c>
      <c r="Q56">
        <f t="shared" si="14"/>
        <v>-1.9955088942078874</v>
      </c>
      <c r="R56">
        <f t="shared" si="15"/>
        <v>7.9753867797298881</v>
      </c>
      <c r="U56">
        <f t="shared" si="12"/>
        <v>1.8159711366612834</v>
      </c>
      <c r="V56">
        <f t="shared" si="13"/>
        <v>8.2212438251856437</v>
      </c>
    </row>
    <row r="57" spans="1:22" x14ac:dyDescent="0.4">
      <c r="A57">
        <v>302</v>
      </c>
      <c r="B57">
        <v>117</v>
      </c>
      <c r="C57">
        <v>3</v>
      </c>
      <c r="D57" s="1">
        <f t="shared" si="8"/>
        <v>91204</v>
      </c>
      <c r="E57" s="1">
        <f t="shared" si="9"/>
        <v>13689</v>
      </c>
      <c r="F57">
        <f t="shared" si="10"/>
        <v>27543608</v>
      </c>
      <c r="G57">
        <f t="shared" si="11"/>
        <v>1601613</v>
      </c>
      <c r="Q57">
        <f t="shared" si="14"/>
        <v>-2.9955088942078874</v>
      </c>
      <c r="R57">
        <f t="shared" si="15"/>
        <v>6.9753867797298881</v>
      </c>
      <c r="U57">
        <f t="shared" si="12"/>
        <v>1.9764215295697611</v>
      </c>
      <c r="V57">
        <f t="shared" si="13"/>
        <v>7.5913828952378006</v>
      </c>
    </row>
    <row r="58" spans="1:22" x14ac:dyDescent="0.4">
      <c r="A58">
        <v>301</v>
      </c>
      <c r="B58">
        <v>117</v>
      </c>
      <c r="C58">
        <v>3</v>
      </c>
      <c r="D58" s="1">
        <f t="shared" si="8"/>
        <v>90601</v>
      </c>
      <c r="E58" s="1">
        <f t="shared" si="9"/>
        <v>13689</v>
      </c>
      <c r="F58">
        <f t="shared" si="10"/>
        <v>27270901</v>
      </c>
      <c r="G58">
        <f t="shared" si="11"/>
        <v>1601613</v>
      </c>
      <c r="Q58">
        <f t="shared" si="14"/>
        <v>-3.9955088942078874</v>
      </c>
      <c r="R58">
        <f t="shared" si="15"/>
        <v>6.9753867797298881</v>
      </c>
      <c r="U58">
        <f t="shared" si="12"/>
        <v>2.0909764694685187</v>
      </c>
      <c r="V58">
        <f t="shared" si="13"/>
        <v>8.0386635736622818</v>
      </c>
    </row>
    <row r="59" spans="1:22" x14ac:dyDescent="0.4">
      <c r="A59">
        <v>297</v>
      </c>
      <c r="B59">
        <v>113</v>
      </c>
      <c r="C59">
        <v>3</v>
      </c>
      <c r="D59" s="1">
        <f t="shared" si="8"/>
        <v>88209</v>
      </c>
      <c r="E59" s="1">
        <f t="shared" si="9"/>
        <v>12769</v>
      </c>
      <c r="F59">
        <f t="shared" si="10"/>
        <v>26198073</v>
      </c>
      <c r="G59">
        <f t="shared" si="11"/>
        <v>1442897</v>
      </c>
      <c r="K59" t="s">
        <v>15</v>
      </c>
      <c r="Q59">
        <f t="shared" si="14"/>
        <v>-7.9955088942078874</v>
      </c>
      <c r="R59">
        <f t="shared" si="15"/>
        <v>2.9753867797298881</v>
      </c>
      <c r="U59">
        <f t="shared" si="12"/>
        <v>2.7853385353152782</v>
      </c>
      <c r="V59">
        <f t="shared" si="13"/>
        <v>8.5311833274375726</v>
      </c>
    </row>
    <row r="60" spans="1:22" x14ac:dyDescent="0.4">
      <c r="A60">
        <v>297</v>
      </c>
      <c r="B60">
        <v>107</v>
      </c>
      <c r="C60">
        <v>3</v>
      </c>
      <c r="D60" s="1">
        <f t="shared" si="8"/>
        <v>88209</v>
      </c>
      <c r="E60" s="1">
        <f t="shared" si="9"/>
        <v>11449</v>
      </c>
      <c r="F60">
        <f t="shared" si="10"/>
        <v>26198073</v>
      </c>
      <c r="G60">
        <f t="shared" si="11"/>
        <v>1225043</v>
      </c>
      <c r="Q60">
        <f t="shared" si="14"/>
        <v>-7.9955088942078874</v>
      </c>
      <c r="R60">
        <f t="shared" si="15"/>
        <v>-3.0246132202701119</v>
      </c>
      <c r="U60">
        <f t="shared" si="12"/>
        <v>-2.7799415819581648</v>
      </c>
      <c r="V60">
        <f t="shared" si="13"/>
        <v>8.5484763326332107</v>
      </c>
    </row>
    <row r="61" spans="1:22" x14ac:dyDescent="0.4">
      <c r="A61">
        <v>301</v>
      </c>
      <c r="B61">
        <v>103</v>
      </c>
      <c r="C61">
        <v>3</v>
      </c>
      <c r="D61" s="1">
        <f t="shared" si="8"/>
        <v>90601</v>
      </c>
      <c r="E61" s="1">
        <f t="shared" si="9"/>
        <v>10609</v>
      </c>
      <c r="F61">
        <f t="shared" si="10"/>
        <v>27270901</v>
      </c>
      <c r="G61">
        <f t="shared" si="11"/>
        <v>1092727</v>
      </c>
      <c r="Q61">
        <f t="shared" si="14"/>
        <v>-3.9955088942078874</v>
      </c>
      <c r="R61">
        <f t="shared" si="15"/>
        <v>-7.0246132202701119</v>
      </c>
      <c r="U61">
        <f t="shared" si="12"/>
        <v>-2.0879488597506897</v>
      </c>
      <c r="V61">
        <f t="shared" si="13"/>
        <v>8.0814158547922759</v>
      </c>
    </row>
    <row r="62" spans="1:22" x14ac:dyDescent="0.4">
      <c r="A62">
        <v>303</v>
      </c>
      <c r="B62">
        <v>103</v>
      </c>
      <c r="C62">
        <v>3</v>
      </c>
      <c r="D62" s="1">
        <f t="shared" si="8"/>
        <v>91809</v>
      </c>
      <c r="E62" s="1">
        <f t="shared" si="9"/>
        <v>10609</v>
      </c>
      <c r="F62">
        <f t="shared" si="10"/>
        <v>27818127</v>
      </c>
      <c r="G62">
        <f t="shared" si="11"/>
        <v>1092727</v>
      </c>
      <c r="Q62">
        <f t="shared" si="14"/>
        <v>-1.9955088942078874</v>
      </c>
      <c r="R62">
        <f t="shared" si="15"/>
        <v>-7.0246132202701119</v>
      </c>
      <c r="U62">
        <f t="shared" si="12"/>
        <v>-1.8475786965514069</v>
      </c>
      <c r="V62">
        <f t="shared" si="13"/>
        <v>7.3025506941928455</v>
      </c>
    </row>
    <row r="63" spans="1:22" x14ac:dyDescent="0.4">
      <c r="A63">
        <v>303</v>
      </c>
      <c r="B63">
        <v>102</v>
      </c>
      <c r="C63">
        <v>3</v>
      </c>
      <c r="D63" s="1">
        <f t="shared" si="8"/>
        <v>91809</v>
      </c>
      <c r="E63" s="1">
        <f t="shared" si="9"/>
        <v>10404</v>
      </c>
      <c r="F63">
        <f t="shared" si="10"/>
        <v>27818127</v>
      </c>
      <c r="G63">
        <f t="shared" si="11"/>
        <v>1061208</v>
      </c>
      <c r="Q63">
        <f t="shared" si="14"/>
        <v>-1.9955088942078874</v>
      </c>
      <c r="R63">
        <f t="shared" si="15"/>
        <v>-8.0246132202701119</v>
      </c>
      <c r="U63">
        <f t="shared" si="12"/>
        <v>-1.8145261581906533</v>
      </c>
      <c r="V63">
        <f t="shared" si="13"/>
        <v>8.269006777225222</v>
      </c>
    </row>
    <row r="64" spans="1:22" x14ac:dyDescent="0.4">
      <c r="A64">
        <v>304</v>
      </c>
      <c r="B64">
        <v>101</v>
      </c>
      <c r="C64">
        <v>3</v>
      </c>
      <c r="D64" s="1">
        <f t="shared" si="8"/>
        <v>92416</v>
      </c>
      <c r="E64" s="1">
        <f t="shared" si="9"/>
        <v>10201</v>
      </c>
      <c r="F64">
        <f t="shared" si="10"/>
        <v>28094464</v>
      </c>
      <c r="G64">
        <f t="shared" si="11"/>
        <v>1030301</v>
      </c>
      <c r="Q64">
        <f t="shared" si="14"/>
        <v>-0.99550889420788735</v>
      </c>
      <c r="R64">
        <f t="shared" si="15"/>
        <v>-9.0246132202701119</v>
      </c>
      <c r="U64">
        <f t="shared" si="12"/>
        <v>-1.6806625541744948</v>
      </c>
      <c r="V64">
        <f t="shared" si="13"/>
        <v>9.0793546981005804</v>
      </c>
    </row>
    <row r="65" spans="1:7" x14ac:dyDescent="0.4">
      <c r="A65">
        <v>304</v>
      </c>
      <c r="B65">
        <v>100</v>
      </c>
      <c r="C65">
        <v>3</v>
      </c>
      <c r="D65" s="1">
        <f t="shared" si="8"/>
        <v>92416</v>
      </c>
      <c r="E65" s="1">
        <f t="shared" si="9"/>
        <v>10000</v>
      </c>
      <c r="F65">
        <f t="shared" si="10"/>
        <v>28094464</v>
      </c>
      <c r="G65">
        <f t="shared" si="11"/>
        <v>1000000</v>
      </c>
    </row>
    <row r="100" spans="20:21" x14ac:dyDescent="0.4">
      <c r="T100">
        <f t="shared" ref="T71:T100" si="16">$Q$70*Q64+$R$70*R64</f>
        <v>0</v>
      </c>
      <c r="U100">
        <f t="shared" ref="U71:U100" si="17">$Q$71*Q64+$R$71*R64</f>
        <v>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BAF6-9ACF-4F46-9EDE-2E615ECD8C7A}">
  <dimension ref="A1:V100"/>
  <sheetViews>
    <sheetView topLeftCell="E25" workbookViewId="0">
      <selection activeCell="U34" sqref="U34:V39"/>
    </sheetView>
  </sheetViews>
  <sheetFormatPr defaultRowHeight="18.75" x14ac:dyDescent="0.4"/>
  <cols>
    <col min="6" max="6" width="11.625" bestFit="1" customWidth="1"/>
    <col min="10" max="11" width="14.25" bestFit="1" customWidth="1"/>
    <col min="13" max="13" width="12.75" bestFit="1" customWidth="1"/>
    <col min="14" max="14" width="13.75" bestFit="1" customWidth="1"/>
    <col min="15" max="15" width="12.75" bestFit="1" customWidth="1"/>
  </cols>
  <sheetData>
    <row r="1" spans="1:21" x14ac:dyDescent="0.4">
      <c r="D1" t="s">
        <v>3</v>
      </c>
      <c r="E1" t="s">
        <v>6</v>
      </c>
      <c r="F1" t="s">
        <v>4</v>
      </c>
      <c r="G1" t="s">
        <v>7</v>
      </c>
    </row>
    <row r="2" spans="1:21" x14ac:dyDescent="0.4">
      <c r="A2">
        <v>296.5</v>
      </c>
      <c r="B2">
        <v>106.5</v>
      </c>
      <c r="C2" s="1">
        <v>3</v>
      </c>
      <c r="D2" s="1">
        <f>A2*A2</f>
        <v>87912.25</v>
      </c>
      <c r="E2" s="1">
        <f>B2*B2</f>
        <v>11342.25</v>
      </c>
      <c r="F2">
        <f>A2*A2*A2</f>
        <v>26065982.125</v>
      </c>
      <c r="G2">
        <f>B2*B2*B2</f>
        <v>1207949.625</v>
      </c>
      <c r="J2" t="s">
        <v>0</v>
      </c>
      <c r="Q2">
        <f>A2-$K$18</f>
        <v>-8.9384169579716399</v>
      </c>
      <c r="R2">
        <f>B2-$K$19</f>
        <v>-2.8984316746937111</v>
      </c>
    </row>
    <row r="3" spans="1:21" x14ac:dyDescent="0.4">
      <c r="A3">
        <v>297.25</v>
      </c>
      <c r="B3">
        <v>115</v>
      </c>
      <c r="C3" s="1">
        <v>3</v>
      </c>
      <c r="D3" s="1">
        <f t="shared" ref="D3:E6" si="0">A3*A3</f>
        <v>88357.5625</v>
      </c>
      <c r="E3" s="1">
        <f t="shared" si="0"/>
        <v>13225</v>
      </c>
      <c r="F3">
        <f t="shared" ref="F3:G6" si="1">A3*A3*A3</f>
        <v>26264285.453125</v>
      </c>
      <c r="G3">
        <f t="shared" si="1"/>
        <v>1520875</v>
      </c>
      <c r="J3" t="s">
        <v>2</v>
      </c>
      <c r="K3">
        <f>COUNT(C2:C7)</f>
        <v>5</v>
      </c>
      <c r="Q3">
        <f t="shared" ref="Q3:Q6" si="2">A3-$K$18</f>
        <v>-8.1884169579716399</v>
      </c>
      <c r="R3">
        <f t="shared" ref="R3:R6" si="3">B3-$K$19</f>
        <v>5.6015683253062889</v>
      </c>
    </row>
    <row r="4" spans="1:21" x14ac:dyDescent="0.4">
      <c r="A4">
        <v>300.83330000000001</v>
      </c>
      <c r="B4">
        <v>117.66670000000001</v>
      </c>
      <c r="C4" s="1">
        <v>3</v>
      </c>
      <c r="D4" s="1">
        <f t="shared" si="0"/>
        <v>90500.674388890009</v>
      </c>
      <c r="E4" s="1">
        <f t="shared" si="0"/>
        <v>13845.452288890001</v>
      </c>
      <c r="F4">
        <f t="shared" si="1"/>
        <v>27225616.528635267</v>
      </c>
      <c r="G4">
        <f t="shared" si="1"/>
        <v>1629148.6808411332</v>
      </c>
      <c r="J4" t="s">
        <v>1</v>
      </c>
      <c r="K4">
        <f>SUM(A2:A7)</f>
        <v>1514.5833</v>
      </c>
      <c r="L4" t="s">
        <v>5</v>
      </c>
      <c r="M4">
        <f>SUM(B2:B7)</f>
        <v>573.86670000000004</v>
      </c>
      <c r="N4" t="s">
        <v>9</v>
      </c>
      <c r="O4">
        <f>SUMPRODUCT(A2:A7,B2:B7)</f>
        <v>173915.46166110999</v>
      </c>
      <c r="Q4">
        <f t="shared" si="2"/>
        <v>-4.6051169579716316</v>
      </c>
      <c r="R4">
        <f t="shared" si="3"/>
        <v>8.2682683253062947</v>
      </c>
    </row>
    <row r="5" spans="1:21" x14ac:dyDescent="0.4">
      <c r="A5">
        <v>308</v>
      </c>
      <c r="B5">
        <v>117.5</v>
      </c>
      <c r="C5" s="1">
        <v>3</v>
      </c>
      <c r="D5" s="1">
        <f t="shared" si="0"/>
        <v>94864</v>
      </c>
      <c r="E5" s="1">
        <f t="shared" si="0"/>
        <v>13806.25</v>
      </c>
      <c r="F5">
        <f t="shared" si="1"/>
        <v>29218112</v>
      </c>
      <c r="G5">
        <f t="shared" si="1"/>
        <v>1622234.375</v>
      </c>
      <c r="J5" t="s">
        <v>3</v>
      </c>
      <c r="K5">
        <f>SUMSQ(A2:A7)</f>
        <v>458978.48688889004</v>
      </c>
      <c r="L5" t="s">
        <v>6</v>
      </c>
      <c r="M5">
        <f>SUMSQ(B2:B7)</f>
        <v>65954.792288890007</v>
      </c>
      <c r="N5" t="s">
        <v>10</v>
      </c>
      <c r="O5">
        <f>SUMPRODUCT(A2:A7,E2:E7)</f>
        <v>19997188.557059333</v>
      </c>
      <c r="Q5">
        <f t="shared" si="2"/>
        <v>2.5615830420283601</v>
      </c>
      <c r="R5">
        <f t="shared" si="3"/>
        <v>8.1015683253062889</v>
      </c>
    </row>
    <row r="6" spans="1:21" x14ac:dyDescent="0.4">
      <c r="A6">
        <v>312</v>
      </c>
      <c r="B6">
        <v>117.2</v>
      </c>
      <c r="C6" s="1">
        <v>3</v>
      </c>
      <c r="D6" s="1">
        <f t="shared" si="0"/>
        <v>97344</v>
      </c>
      <c r="E6" s="1">
        <f t="shared" si="0"/>
        <v>13735.84</v>
      </c>
      <c r="F6">
        <f t="shared" si="1"/>
        <v>30371328</v>
      </c>
      <c r="G6">
        <f t="shared" si="1"/>
        <v>1609840.4480000001</v>
      </c>
      <c r="J6" t="s">
        <v>4</v>
      </c>
      <c r="K6">
        <f>SUM(F2:F7)</f>
        <v>139145324.10676026</v>
      </c>
      <c r="L6" t="s">
        <v>7</v>
      </c>
      <c r="M6">
        <f>SUM(G2:G7)</f>
        <v>7590048.1288411329</v>
      </c>
      <c r="N6" t="s">
        <v>11</v>
      </c>
      <c r="O6">
        <f>SUMPRODUCT(B2:B7,D2:D7)</f>
        <v>52727926.815615207</v>
      </c>
      <c r="Q6">
        <f t="shared" si="2"/>
        <v>6.5615830420283601</v>
      </c>
      <c r="R6">
        <f t="shared" si="3"/>
        <v>7.8015683253062917</v>
      </c>
    </row>
    <row r="7" spans="1:21" x14ac:dyDescent="0.4">
      <c r="C7" s="1"/>
      <c r="D7" s="1"/>
      <c r="E7" s="1"/>
    </row>
    <row r="8" spans="1:21" x14ac:dyDescent="0.4">
      <c r="C8" s="1"/>
      <c r="D8" s="1"/>
      <c r="E8" s="1"/>
      <c r="J8" t="s">
        <v>8</v>
      </c>
    </row>
    <row r="9" spans="1:21" x14ac:dyDescent="0.4">
      <c r="C9" s="1"/>
      <c r="D9" s="1"/>
      <c r="E9" s="1"/>
      <c r="J9">
        <f>K5</f>
        <v>458978.48688889004</v>
      </c>
      <c r="K9">
        <f>O4</f>
        <v>173915.46166110999</v>
      </c>
      <c r="L9">
        <f>K4</f>
        <v>1514.5833</v>
      </c>
      <c r="N9">
        <f>-K6-O5</f>
        <v>-159142512.66381961</v>
      </c>
      <c r="Q9">
        <f>AVERAGE(Q2:Q6)</f>
        <v>-2.5217569579716383</v>
      </c>
      <c r="R9">
        <f>AVERAGE(R2:R6)</f>
        <v>5.3749083253062908</v>
      </c>
    </row>
    <row r="10" spans="1:21" x14ac:dyDescent="0.4">
      <c r="C10" s="1"/>
      <c r="D10" s="1"/>
      <c r="E10" s="1"/>
      <c r="J10">
        <f>O4</f>
        <v>173915.46166110999</v>
      </c>
      <c r="K10">
        <f>M5</f>
        <v>65954.792288890007</v>
      </c>
      <c r="L10">
        <f>M4</f>
        <v>573.86670000000004</v>
      </c>
      <c r="N10">
        <f>-O6-M6</f>
        <v>-60317974.944456339</v>
      </c>
      <c r="Q10">
        <f>ATAN2(-Q9,R9)</f>
        <v>1.1321137723271308</v>
      </c>
    </row>
    <row r="11" spans="1:21" x14ac:dyDescent="0.4">
      <c r="C11" s="1"/>
      <c r="D11" s="1"/>
      <c r="E11" s="1"/>
      <c r="J11">
        <f>K4</f>
        <v>1514.5833</v>
      </c>
      <c r="K11">
        <f>M4</f>
        <v>573.86670000000004</v>
      </c>
      <c r="L11">
        <f>K3</f>
        <v>5</v>
      </c>
      <c r="N11">
        <f>-K5-M5</f>
        <v>-524933.27917778003</v>
      </c>
    </row>
    <row r="12" spans="1:21" x14ac:dyDescent="0.4">
      <c r="C12" s="1"/>
      <c r="D12" s="1"/>
      <c r="E12" s="1"/>
      <c r="Q12">
        <f>COS(Q10)</f>
        <v>0.42474713473074199</v>
      </c>
      <c r="R12">
        <f>SIN(Q10)</f>
        <v>0.90531202993113091</v>
      </c>
      <c r="T12">
        <f>$Q$12*Q2+$R$12*R2</f>
        <v>-6.4205520549607797</v>
      </c>
      <c r="U12">
        <f>$Q$13*Q2+$R$13*R2</f>
        <v>6.860955851553169</v>
      </c>
    </row>
    <row r="13" spans="1:21" x14ac:dyDescent="0.4">
      <c r="C13" s="1"/>
      <c r="D13" s="1"/>
      <c r="E13" s="1"/>
      <c r="Q13">
        <f>-SIN(Q10)</f>
        <v>-0.90531202993113091</v>
      </c>
      <c r="R13">
        <f>COS(Q10)</f>
        <v>0.42474713473074199</v>
      </c>
      <c r="T13">
        <f t="shared" ref="T13:T16" si="4">$Q$12*Q3+$R$12*R3</f>
        <v>1.5931605505018891</v>
      </c>
      <c r="U13">
        <f t="shared" ref="U13:U16" si="5">$Q$13*Q3+$R$13*R3</f>
        <v>9.7923224743161281</v>
      </c>
    </row>
    <row r="14" spans="1:21" x14ac:dyDescent="0.4">
      <c r="C14" s="1"/>
      <c r="D14" s="1"/>
      <c r="E14" s="1"/>
      <c r="J14">
        <f t="array" ref="J14:L16">MINVERSE(J9:L11)</f>
        <v>8.927986738237045E-3</v>
      </c>
      <c r="K14">
        <v>-8.0849422310816411E-3</v>
      </c>
      <c r="L14">
        <v>-1.7765000997027682</v>
      </c>
      <c r="N14">
        <f t="array" ref="N14:N16">MMULT(J14:L16,N9:N11)</f>
        <v>-610.87683391594328</v>
      </c>
      <c r="T14">
        <f t="shared" si="4"/>
        <v>5.5293525485999133</v>
      </c>
      <c r="U14">
        <f t="shared" si="5"/>
        <v>7.6809910616503707</v>
      </c>
    </row>
    <row r="15" spans="1:21" x14ac:dyDescent="0.4">
      <c r="C15" s="1"/>
      <c r="D15" s="1"/>
      <c r="E15" s="1"/>
      <c r="J15">
        <v>-8.0849422310816394E-3</v>
      </c>
      <c r="K15">
        <v>1.84086650113022E-2</v>
      </c>
      <c r="L15">
        <v>0.33623972864390722</v>
      </c>
      <c r="N15">
        <v>-218.79686334938742</v>
      </c>
      <c r="T15">
        <f t="shared" si="4"/>
        <v>8.4224723236851933</v>
      </c>
      <c r="U15">
        <f t="shared" si="5"/>
        <v>1.1220859893833262</v>
      </c>
    </row>
    <row r="16" spans="1:21" x14ac:dyDescent="0.4">
      <c r="C16" s="1"/>
      <c r="D16" s="1"/>
      <c r="E16" s="1"/>
      <c r="J16">
        <v>-1.776500099702768</v>
      </c>
      <c r="K16">
        <v>0.33623972864390717</v>
      </c>
      <c r="L16">
        <v>499.74011999447458</v>
      </c>
      <c r="N16">
        <v>105170.16115373373</v>
      </c>
      <c r="T16">
        <f t="shared" si="4"/>
        <v>9.8498672536288243</v>
      </c>
      <c r="U16">
        <f t="shared" si="5"/>
        <v>-2.6265862707604191</v>
      </c>
    </row>
    <row r="17" spans="3:11" x14ac:dyDescent="0.4">
      <c r="C17" s="1"/>
      <c r="D17" s="1"/>
      <c r="E17" s="1"/>
    </row>
    <row r="18" spans="3:11" x14ac:dyDescent="0.4">
      <c r="C18" s="1"/>
      <c r="D18" s="1"/>
      <c r="E18" s="1"/>
      <c r="J18" t="s">
        <v>12</v>
      </c>
      <c r="K18">
        <f>-N14/2</f>
        <v>305.43841695797164</v>
      </c>
    </row>
    <row r="19" spans="3:11" x14ac:dyDescent="0.4">
      <c r="C19" s="1"/>
      <c r="D19" s="1"/>
      <c r="E19" s="1"/>
      <c r="J19" t="s">
        <v>13</v>
      </c>
      <c r="K19">
        <f>-N15/2</f>
        <v>109.39843167469371</v>
      </c>
    </row>
    <row r="20" spans="3:11" x14ac:dyDescent="0.4">
      <c r="C20" s="1"/>
      <c r="D20" s="1"/>
      <c r="E20" s="1"/>
      <c r="J20" t="s">
        <v>14</v>
      </c>
      <c r="K20">
        <f>SQRT(K18*K18+K19*K19-N16)</f>
        <v>9.5122159847554659</v>
      </c>
    </row>
    <row r="21" spans="3:11" x14ac:dyDescent="0.4">
      <c r="C21" s="1"/>
      <c r="D21" s="1"/>
      <c r="E21" s="1"/>
    </row>
    <row r="22" spans="3:11" x14ac:dyDescent="0.4">
      <c r="C22" s="1"/>
      <c r="D22" s="1"/>
      <c r="E22" s="1"/>
      <c r="K22">
        <f>K18-K$20</f>
        <v>295.92620097321617</v>
      </c>
    </row>
    <row r="23" spans="3:11" x14ac:dyDescent="0.4">
      <c r="D23" s="1"/>
      <c r="E23" s="1"/>
      <c r="K23">
        <f>K19-K$20</f>
        <v>99.88621568993824</v>
      </c>
    </row>
    <row r="24" spans="3:11" x14ac:dyDescent="0.4">
      <c r="D24" s="1"/>
      <c r="E24" s="1"/>
    </row>
    <row r="25" spans="3:11" x14ac:dyDescent="0.4">
      <c r="D25" s="1"/>
      <c r="E25" s="1"/>
    </row>
    <row r="26" spans="3:11" x14ac:dyDescent="0.4">
      <c r="D26" s="1"/>
      <c r="E26" s="1"/>
    </row>
    <row r="27" spans="3:11" x14ac:dyDescent="0.4">
      <c r="D27" s="1"/>
      <c r="E27" s="1"/>
      <c r="K27" t="s">
        <v>15</v>
      </c>
    </row>
    <row r="28" spans="3:11" x14ac:dyDescent="0.4">
      <c r="D28" s="1"/>
      <c r="E28" s="1"/>
    </row>
    <row r="29" spans="3:11" x14ac:dyDescent="0.4">
      <c r="D29" s="1"/>
      <c r="E29" s="1"/>
    </row>
    <row r="30" spans="3:11" x14ac:dyDescent="0.4">
      <c r="D30" s="1"/>
      <c r="E30" s="1"/>
    </row>
    <row r="31" spans="3:11" x14ac:dyDescent="0.4">
      <c r="D31" s="1"/>
      <c r="E31" s="1"/>
    </row>
    <row r="32" spans="3:11" x14ac:dyDescent="0.4">
      <c r="D32" s="1"/>
      <c r="E32" s="1"/>
    </row>
    <row r="33" spans="1:22" x14ac:dyDescent="0.4">
      <c r="D33" t="s">
        <v>3</v>
      </c>
      <c r="E33" t="s">
        <v>6</v>
      </c>
      <c r="F33" t="s">
        <v>4</v>
      </c>
      <c r="G33" t="s">
        <v>7</v>
      </c>
    </row>
    <row r="34" spans="1:22" x14ac:dyDescent="0.4">
      <c r="A34">
        <v>88.5</v>
      </c>
      <c r="B34">
        <v>37.833300000000001</v>
      </c>
      <c r="C34">
        <v>3</v>
      </c>
      <c r="D34" s="1">
        <f>A34*A34</f>
        <v>7832.25</v>
      </c>
      <c r="E34" s="1">
        <f>B34*B34</f>
        <v>1431.3585888900002</v>
      </c>
      <c r="F34">
        <f>A34*A34*A34</f>
        <v>693154.125</v>
      </c>
      <c r="G34">
        <f>B34*B34*B34</f>
        <v>54153.018901052048</v>
      </c>
      <c r="J34" t="s">
        <v>0</v>
      </c>
      <c r="Q34">
        <f>A34-$K$50</f>
        <v>-7.5962921366499359</v>
      </c>
      <c r="R34">
        <f>B34-$K$51</f>
        <v>3.5942695453465987</v>
      </c>
      <c r="U34">
        <f>ATAN2(Q34,R34)</f>
        <v>2.6996458062552238</v>
      </c>
      <c r="V34">
        <f>SQRT(Q34*Q34+Q35*Q35)</f>
        <v>8.3006822182959663</v>
      </c>
    </row>
    <row r="35" spans="1:22" x14ac:dyDescent="0.4">
      <c r="A35">
        <v>92.75</v>
      </c>
      <c r="B35">
        <v>41.75</v>
      </c>
      <c r="C35">
        <v>3</v>
      </c>
      <c r="D35" s="1">
        <f t="shared" ref="D35:E39" si="6">A35*A35</f>
        <v>8602.5625</v>
      </c>
      <c r="E35" s="1">
        <f t="shared" si="6"/>
        <v>1743.0625</v>
      </c>
      <c r="F35">
        <f t="shared" ref="F35:G39" si="7">A35*A35*A35</f>
        <v>797887.671875</v>
      </c>
      <c r="G35">
        <f t="shared" si="7"/>
        <v>72772.859375</v>
      </c>
      <c r="J35" t="s">
        <v>2</v>
      </c>
      <c r="K35">
        <f>COUNT(C34:C69)</f>
        <v>6</v>
      </c>
      <c r="Q35">
        <f>A35-$K$50</f>
        <v>-3.3462921366499359</v>
      </c>
      <c r="R35">
        <f>B35-$K$51</f>
        <v>7.5109695453465974</v>
      </c>
      <c r="U35">
        <f t="shared" ref="U35:U39" si="8">ATAN2(Q35,R35)</f>
        <v>1.9899189958449859</v>
      </c>
      <c r="V35">
        <f>SQRT(Q35*Q35+Q36*Q36)</f>
        <v>4.5982109946327192</v>
      </c>
    </row>
    <row r="36" spans="1:22" x14ac:dyDescent="0.4">
      <c r="A36">
        <v>99.25</v>
      </c>
      <c r="B36">
        <v>41.75</v>
      </c>
      <c r="C36">
        <v>3</v>
      </c>
      <c r="D36" s="1">
        <f t="shared" si="6"/>
        <v>9850.5625</v>
      </c>
      <c r="E36" s="1">
        <f t="shared" si="6"/>
        <v>1743.0625</v>
      </c>
      <c r="F36">
        <f t="shared" si="7"/>
        <v>977668.328125</v>
      </c>
      <c r="G36">
        <f t="shared" si="7"/>
        <v>72772.859375</v>
      </c>
      <c r="J36" t="s">
        <v>1</v>
      </c>
      <c r="K36">
        <f>SUM(A34:A65)</f>
        <v>575.83330000000001</v>
      </c>
      <c r="L36" t="s">
        <v>5</v>
      </c>
      <c r="M36">
        <f>SUM(B34:B65)</f>
        <v>222.5</v>
      </c>
      <c r="N36" t="s">
        <v>9</v>
      </c>
      <c r="O36">
        <f>SUMPRODUCT(A34:A65,B34:B65)</f>
        <v>21335.999250000001</v>
      </c>
      <c r="Q36">
        <f t="shared" ref="Q36:Q39" si="9">A36-$K$50</f>
        <v>3.1537078633500641</v>
      </c>
      <c r="R36">
        <f t="shared" ref="R36:R39" si="10">B36-$K$51</f>
        <v>7.5109695453465974</v>
      </c>
      <c r="U36">
        <f t="shared" si="8"/>
        <v>1.1732701227165585</v>
      </c>
      <c r="V36">
        <f>SQRT(Q36*Q36+Q37*Q37)</f>
        <v>8.3550681603980141</v>
      </c>
    </row>
    <row r="37" spans="1:22" x14ac:dyDescent="0.4">
      <c r="A37">
        <v>103.83329999999999</v>
      </c>
      <c r="B37">
        <v>37.5</v>
      </c>
      <c r="C37">
        <v>3</v>
      </c>
      <c r="D37" s="1">
        <f t="shared" si="6"/>
        <v>10781.354188889998</v>
      </c>
      <c r="E37" s="1">
        <f t="shared" si="6"/>
        <v>1406.25</v>
      </c>
      <c r="F37">
        <f t="shared" si="7"/>
        <v>1119463.5839012717</v>
      </c>
      <c r="G37">
        <f t="shared" si="7"/>
        <v>52734.375</v>
      </c>
      <c r="J37" t="s">
        <v>3</v>
      </c>
      <c r="K37">
        <f>SUMSQ(A34:A65)</f>
        <v>55522.97918889</v>
      </c>
      <c r="L37" t="s">
        <v>6</v>
      </c>
      <c r="M37">
        <f>SUMSQ(B34:B65)</f>
        <v>8353.1800777799999</v>
      </c>
      <c r="N37" t="s">
        <v>10</v>
      </c>
      <c r="O37">
        <f>SUMPRODUCT(A34:A65,E34:E65)</f>
        <v>800527.02484187996</v>
      </c>
      <c r="Q37">
        <f t="shared" si="9"/>
        <v>7.7370078633500583</v>
      </c>
      <c r="R37">
        <f t="shared" si="10"/>
        <v>3.2609695453465974</v>
      </c>
      <c r="U37">
        <f t="shared" si="8"/>
        <v>0.39888270983980895</v>
      </c>
      <c r="V37">
        <f>SQRT(Q37*Q37+Q38*Q38)</f>
        <v>10.708696503467273</v>
      </c>
    </row>
    <row r="38" spans="1:22" x14ac:dyDescent="0.4">
      <c r="A38">
        <v>103.5</v>
      </c>
      <c r="B38">
        <v>30.666699999999999</v>
      </c>
      <c r="C38">
        <v>3</v>
      </c>
      <c r="D38" s="1">
        <f t="shared" si="6"/>
        <v>10712.25</v>
      </c>
      <c r="E38" s="1">
        <f t="shared" si="6"/>
        <v>940.44648888999996</v>
      </c>
      <c r="F38">
        <f t="shared" si="7"/>
        <v>1108717.875</v>
      </c>
      <c r="G38">
        <f t="shared" si="7"/>
        <v>28840.390340842961</v>
      </c>
      <c r="J38" t="s">
        <v>4</v>
      </c>
      <c r="K38">
        <f>SUM(F34:F65)</f>
        <v>5378363.5839012712</v>
      </c>
      <c r="L38" t="s">
        <v>7</v>
      </c>
      <c r="M38">
        <f>SUM(G34:G65)</f>
        <v>317210.50299189502</v>
      </c>
      <c r="N38" t="s">
        <v>11</v>
      </c>
      <c r="O38">
        <f>SUMPRODUCT(B34:B65,D34:D65)</f>
        <v>2055099.9718333748</v>
      </c>
      <c r="Q38">
        <f t="shared" si="9"/>
        <v>7.4037078633500641</v>
      </c>
      <c r="R38">
        <f t="shared" si="10"/>
        <v>-3.5723304546534038</v>
      </c>
      <c r="U38">
        <f t="shared" si="8"/>
        <v>-0.44955438917477086</v>
      </c>
      <c r="V38">
        <f>SQRT(Q38*Q38+Q39*Q39)</f>
        <v>10.971090943375282</v>
      </c>
    </row>
    <row r="39" spans="1:22" x14ac:dyDescent="0.4">
      <c r="A39">
        <v>88</v>
      </c>
      <c r="B39">
        <v>33</v>
      </c>
      <c r="C39">
        <v>3</v>
      </c>
      <c r="D39" s="1">
        <f t="shared" si="6"/>
        <v>7744</v>
      </c>
      <c r="E39" s="1">
        <f t="shared" si="6"/>
        <v>1089</v>
      </c>
      <c r="F39">
        <f t="shared" si="7"/>
        <v>681472</v>
      </c>
      <c r="G39">
        <f t="shared" si="7"/>
        <v>35937</v>
      </c>
      <c r="Q39">
        <f t="shared" si="9"/>
        <v>-8.0962921366499359</v>
      </c>
      <c r="R39">
        <f t="shared" si="10"/>
        <v>-1.2390304546534026</v>
      </c>
      <c r="U39">
        <f t="shared" si="8"/>
        <v>-2.9897340840991511</v>
      </c>
      <c r="V39">
        <f>SQRT(Q39*Q39+Q40*Q40)</f>
        <v>8.0962921366499359</v>
      </c>
    </row>
    <row r="40" spans="1:22" x14ac:dyDescent="0.4">
      <c r="D40" s="1"/>
      <c r="E40" s="1"/>
      <c r="J40" t="s">
        <v>8</v>
      </c>
    </row>
    <row r="41" spans="1:22" x14ac:dyDescent="0.4">
      <c r="D41" s="1"/>
      <c r="E41" s="1"/>
      <c r="J41">
        <f>K37</f>
        <v>55522.97918889</v>
      </c>
      <c r="K41">
        <f>O36</f>
        <v>21335.999250000001</v>
      </c>
      <c r="L41">
        <f>K36</f>
        <v>575.83330000000001</v>
      </c>
      <c r="N41">
        <f>-K38-O37</f>
        <v>-6178890.6087431516</v>
      </c>
    </row>
    <row r="42" spans="1:22" x14ac:dyDescent="0.4">
      <c r="D42" s="1"/>
      <c r="E42" s="1"/>
      <c r="J42">
        <f>O36</f>
        <v>21335.999250000001</v>
      </c>
      <c r="K42">
        <f>M37</f>
        <v>8353.1800777799999</v>
      </c>
      <c r="L42">
        <f>M36</f>
        <v>222.5</v>
      </c>
      <c r="N42">
        <f>-O38-M38</f>
        <v>-2372310.47482527</v>
      </c>
    </row>
    <row r="43" spans="1:22" x14ac:dyDescent="0.4">
      <c r="D43" s="1"/>
      <c r="E43" s="1"/>
      <c r="J43">
        <f>K36</f>
        <v>575.83330000000001</v>
      </c>
      <c r="K43">
        <f>M36</f>
        <v>222.5</v>
      </c>
      <c r="L43">
        <f>K35</f>
        <v>6</v>
      </c>
      <c r="N43">
        <f>-K37-M37</f>
        <v>-63876.159266670002</v>
      </c>
    </row>
    <row r="44" spans="1:22" x14ac:dyDescent="0.4">
      <c r="D44" s="1"/>
      <c r="E44" s="1"/>
    </row>
    <row r="45" spans="1:22" x14ac:dyDescent="0.4">
      <c r="D45" s="1"/>
      <c r="E45" s="1"/>
    </row>
    <row r="46" spans="1:22" x14ac:dyDescent="0.4">
      <c r="D46" s="1"/>
      <c r="E46" s="1"/>
      <c r="J46">
        <f t="array" ref="J46:L48">MINVERSE(J41:L43)</f>
        <v>3.9081998111027381E-3</v>
      </c>
      <c r="K46">
        <v>6.8182037328848527E-4</v>
      </c>
      <c r="L46">
        <v>-0.40036277122389241</v>
      </c>
      <c r="N46">
        <f t="array" ref="N46:N48">MMULT(J46:L48,N41:N43)</f>
        <v>-192.19258427329987</v>
      </c>
    </row>
    <row r="47" spans="1:22" x14ac:dyDescent="0.4">
      <c r="D47" s="1"/>
      <c r="E47" s="1"/>
      <c r="J47">
        <v>6.8182037328838043E-4</v>
      </c>
      <c r="K47">
        <v>9.9095856082915146E-3</v>
      </c>
      <c r="L47">
        <v>-0.43291627890045697</v>
      </c>
      <c r="N47">
        <v>-68.478060909306805</v>
      </c>
    </row>
    <row r="48" spans="1:22" x14ac:dyDescent="0.4">
      <c r="D48" s="1"/>
      <c r="E48" s="1"/>
      <c r="J48">
        <v>-0.40036277122388853</v>
      </c>
      <c r="K48">
        <v>-0.43291627890046708</v>
      </c>
      <c r="L48">
        <v>54.644347967725118</v>
      </c>
      <c r="N48">
        <v>10338.516553878784</v>
      </c>
    </row>
    <row r="49" spans="4:11" x14ac:dyDescent="0.4">
      <c r="D49" s="1"/>
      <c r="E49" s="1"/>
    </row>
    <row r="50" spans="4:11" x14ac:dyDescent="0.4">
      <c r="D50" s="1"/>
      <c r="E50" s="1"/>
      <c r="J50" t="s">
        <v>12</v>
      </c>
      <c r="K50">
        <f>-N46/2</f>
        <v>96.096292136649936</v>
      </c>
    </row>
    <row r="51" spans="4:11" x14ac:dyDescent="0.4">
      <c r="D51" s="1"/>
      <c r="E51" s="1"/>
      <c r="J51" t="s">
        <v>13</v>
      </c>
      <c r="K51">
        <f>-N47/2</f>
        <v>34.239030454653403</v>
      </c>
    </row>
    <row r="52" spans="4:11" x14ac:dyDescent="0.4">
      <c r="D52" s="1"/>
      <c r="E52" s="1"/>
      <c r="J52" t="s">
        <v>14</v>
      </c>
      <c r="K52">
        <f>SQRT(K50*K50+K51*K51-N48)</f>
        <v>8.2638982936788494</v>
      </c>
    </row>
    <row r="53" spans="4:11" x14ac:dyDescent="0.4">
      <c r="D53" s="1"/>
      <c r="E53" s="1"/>
    </row>
    <row r="54" spans="4:11" x14ac:dyDescent="0.4">
      <c r="D54" s="1"/>
      <c r="E54" s="1"/>
      <c r="K54">
        <f>K50-K$20</f>
        <v>86.584076151894465</v>
      </c>
    </row>
    <row r="55" spans="4:11" x14ac:dyDescent="0.4">
      <c r="D55" s="1"/>
      <c r="E55" s="1"/>
      <c r="K55">
        <f>K51-K$20</f>
        <v>24.726814469897938</v>
      </c>
    </row>
    <row r="56" spans="4:11" x14ac:dyDescent="0.4">
      <c r="D56" s="1"/>
      <c r="E56" s="1"/>
    </row>
    <row r="57" spans="4:11" x14ac:dyDescent="0.4">
      <c r="D57" s="1"/>
      <c r="E57" s="1"/>
    </row>
    <row r="58" spans="4:11" x14ac:dyDescent="0.4">
      <c r="D58" s="1"/>
      <c r="E58" s="1"/>
    </row>
    <row r="59" spans="4:11" x14ac:dyDescent="0.4">
      <c r="D59" s="1"/>
      <c r="E59" s="1"/>
      <c r="K59" t="s">
        <v>15</v>
      </c>
    </row>
    <row r="60" spans="4:11" x14ac:dyDescent="0.4">
      <c r="D60" s="1"/>
      <c r="E60" s="1"/>
    </row>
    <row r="61" spans="4:11" x14ac:dyDescent="0.4">
      <c r="D61" s="1"/>
      <c r="E61" s="1"/>
    </row>
    <row r="62" spans="4:11" x14ac:dyDescent="0.4">
      <c r="D62" s="1"/>
      <c r="E62" s="1"/>
    </row>
    <row r="63" spans="4:11" x14ac:dyDescent="0.4">
      <c r="D63" s="1"/>
      <c r="E63" s="1"/>
    </row>
    <row r="64" spans="4:11" x14ac:dyDescent="0.4">
      <c r="D64" s="1"/>
      <c r="E64" s="1"/>
    </row>
    <row r="65" spans="4:21" x14ac:dyDescent="0.4">
      <c r="D65" s="1"/>
      <c r="E65" s="1"/>
    </row>
    <row r="67" spans="4:21" x14ac:dyDescent="0.4">
      <c r="Q67">
        <f>AVERAGE(Q34:Q65)</f>
        <v>-0.12407546998327017</v>
      </c>
      <c r="R67">
        <f>AVERAGE(R34:R65)</f>
        <v>2.8443028786799309</v>
      </c>
    </row>
    <row r="68" spans="4:21" x14ac:dyDescent="0.4">
      <c r="Q68">
        <f>ATAN2(-Q67,R67)</f>
        <v>1.5272015117647828</v>
      </c>
    </row>
    <row r="70" spans="4:21" x14ac:dyDescent="0.4">
      <c r="Q70">
        <f>COS(Q68)</f>
        <v>4.3581007627190506E-2</v>
      </c>
      <c r="R70">
        <f>SIN(Q68)</f>
        <v>0.99904989653880594</v>
      </c>
      <c r="T70">
        <f>$Q$70*Q34+$R$70*R34</f>
        <v>3.2598005518653927</v>
      </c>
      <c r="U70">
        <f>$Q$71*Q34+$R$71*R34</f>
        <v>7.745716761668592</v>
      </c>
    </row>
    <row r="71" spans="4:21" x14ac:dyDescent="0.4">
      <c r="Q71">
        <f>-SIN(Q68)</f>
        <v>-0.99904989653880594</v>
      </c>
      <c r="R71">
        <f>COS(Q68)</f>
        <v>4.3581007627190506E-2</v>
      </c>
      <c r="T71">
        <f t="shared" ref="T71:T100" si="11">$Q$70*Q35+$R$70*R35</f>
        <v>7.3579985640544923</v>
      </c>
      <c r="U71">
        <f t="shared" ref="U71:U100" si="12">$Q$71*Q35+$R$71*R35</f>
        <v>3.670448433952084</v>
      </c>
    </row>
    <row r="72" spans="4:21" x14ac:dyDescent="0.4">
      <c r="T72">
        <f t="shared" si="11"/>
        <v>7.64127511363123</v>
      </c>
      <c r="U72">
        <f t="shared" si="12"/>
        <v>-2.8233758935501547</v>
      </c>
    </row>
    <row r="73" spans="4:21" x14ac:dyDescent="0.4">
      <c r="T73">
        <f t="shared" si="11"/>
        <v>3.5950578855990072</v>
      </c>
      <c r="U73">
        <f t="shared" si="12"/>
        <v>-7.5875405667720175</v>
      </c>
    </row>
    <row r="74" spans="4:21" x14ac:dyDescent="0.4">
      <c r="T74">
        <f t="shared" si="11"/>
        <v>-3.2462753222617593</v>
      </c>
      <c r="U74">
        <f t="shared" si="12"/>
        <v>-7.5523593356745202</v>
      </c>
    </row>
    <row r="75" spans="4:21" x14ac:dyDescent="0.4">
      <c r="T75">
        <f t="shared" si="11"/>
        <v>-1.590697816889215</v>
      </c>
      <c r="U75">
        <f t="shared" si="12"/>
        <v>8.0346016257734956</v>
      </c>
    </row>
    <row r="76" spans="4:21" x14ac:dyDescent="0.4">
      <c r="T76">
        <f t="shared" si="11"/>
        <v>0</v>
      </c>
      <c r="U76">
        <f t="shared" si="12"/>
        <v>0</v>
      </c>
    </row>
    <row r="77" spans="4:21" x14ac:dyDescent="0.4">
      <c r="T77">
        <f t="shared" si="11"/>
        <v>0</v>
      </c>
      <c r="U77">
        <f t="shared" si="12"/>
        <v>0</v>
      </c>
    </row>
    <row r="78" spans="4:21" x14ac:dyDescent="0.4">
      <c r="T78">
        <f t="shared" si="11"/>
        <v>0</v>
      </c>
      <c r="U78">
        <f t="shared" si="12"/>
        <v>0</v>
      </c>
    </row>
    <row r="79" spans="4:21" x14ac:dyDescent="0.4">
      <c r="T79">
        <f t="shared" si="11"/>
        <v>0</v>
      </c>
      <c r="U79">
        <f t="shared" si="12"/>
        <v>0</v>
      </c>
    </row>
    <row r="80" spans="4:21" x14ac:dyDescent="0.4">
      <c r="T80">
        <f t="shared" si="11"/>
        <v>0</v>
      </c>
      <c r="U80">
        <f t="shared" si="12"/>
        <v>0</v>
      </c>
    </row>
    <row r="81" spans="20:21" x14ac:dyDescent="0.4">
      <c r="T81">
        <f t="shared" si="11"/>
        <v>0</v>
      </c>
      <c r="U81">
        <f t="shared" si="12"/>
        <v>0</v>
      </c>
    </row>
    <row r="82" spans="20:21" x14ac:dyDescent="0.4">
      <c r="T82">
        <f t="shared" si="11"/>
        <v>0</v>
      </c>
      <c r="U82">
        <f t="shared" si="12"/>
        <v>0</v>
      </c>
    </row>
    <row r="83" spans="20:21" x14ac:dyDescent="0.4">
      <c r="T83">
        <f t="shared" si="11"/>
        <v>0</v>
      </c>
      <c r="U83">
        <f t="shared" si="12"/>
        <v>0</v>
      </c>
    </row>
    <row r="84" spans="20:21" x14ac:dyDescent="0.4">
      <c r="T84">
        <f t="shared" si="11"/>
        <v>0</v>
      </c>
      <c r="U84">
        <f t="shared" si="12"/>
        <v>0</v>
      </c>
    </row>
    <row r="85" spans="20:21" x14ac:dyDescent="0.4">
      <c r="T85">
        <f t="shared" si="11"/>
        <v>0</v>
      </c>
      <c r="U85">
        <f t="shared" si="12"/>
        <v>0</v>
      </c>
    </row>
    <row r="86" spans="20:21" x14ac:dyDescent="0.4">
      <c r="T86">
        <f t="shared" si="11"/>
        <v>0</v>
      </c>
      <c r="U86">
        <f t="shared" si="12"/>
        <v>0</v>
      </c>
    </row>
    <row r="87" spans="20:21" x14ac:dyDescent="0.4">
      <c r="T87">
        <f t="shared" si="11"/>
        <v>0</v>
      </c>
      <c r="U87">
        <f t="shared" si="12"/>
        <v>0</v>
      </c>
    </row>
    <row r="88" spans="20:21" x14ac:dyDescent="0.4">
      <c r="T88">
        <f t="shared" si="11"/>
        <v>0</v>
      </c>
      <c r="U88">
        <f t="shared" si="12"/>
        <v>0</v>
      </c>
    </row>
    <row r="89" spans="20:21" x14ac:dyDescent="0.4">
      <c r="T89">
        <f t="shared" si="11"/>
        <v>0</v>
      </c>
      <c r="U89">
        <f t="shared" si="12"/>
        <v>0</v>
      </c>
    </row>
    <row r="90" spans="20:21" x14ac:dyDescent="0.4">
      <c r="T90">
        <f t="shared" si="11"/>
        <v>0</v>
      </c>
      <c r="U90">
        <f t="shared" si="12"/>
        <v>0</v>
      </c>
    </row>
    <row r="91" spans="20:21" x14ac:dyDescent="0.4">
      <c r="T91">
        <f t="shared" si="11"/>
        <v>0</v>
      </c>
      <c r="U91">
        <f t="shared" si="12"/>
        <v>0</v>
      </c>
    </row>
    <row r="92" spans="20:21" x14ac:dyDescent="0.4">
      <c r="T92">
        <f t="shared" si="11"/>
        <v>0</v>
      </c>
      <c r="U92">
        <f t="shared" si="12"/>
        <v>0</v>
      </c>
    </row>
    <row r="93" spans="20:21" x14ac:dyDescent="0.4">
      <c r="T93">
        <f t="shared" si="11"/>
        <v>0</v>
      </c>
      <c r="U93">
        <f t="shared" si="12"/>
        <v>0</v>
      </c>
    </row>
    <row r="94" spans="20:21" x14ac:dyDescent="0.4">
      <c r="T94">
        <f t="shared" si="11"/>
        <v>0</v>
      </c>
      <c r="U94">
        <f t="shared" si="12"/>
        <v>0</v>
      </c>
    </row>
    <row r="95" spans="20:21" x14ac:dyDescent="0.4">
      <c r="T95">
        <f t="shared" si="11"/>
        <v>0</v>
      </c>
      <c r="U95">
        <f t="shared" si="12"/>
        <v>0</v>
      </c>
    </row>
    <row r="96" spans="20:21" x14ac:dyDescent="0.4">
      <c r="T96">
        <f t="shared" si="11"/>
        <v>0</v>
      </c>
      <c r="U96">
        <f t="shared" si="12"/>
        <v>0</v>
      </c>
    </row>
    <row r="97" spans="20:21" x14ac:dyDescent="0.4">
      <c r="T97">
        <f t="shared" si="11"/>
        <v>0</v>
      </c>
      <c r="U97">
        <f t="shared" si="12"/>
        <v>0</v>
      </c>
    </row>
    <row r="98" spans="20:21" x14ac:dyDescent="0.4">
      <c r="T98">
        <f t="shared" si="11"/>
        <v>0</v>
      </c>
      <c r="U98">
        <f t="shared" si="12"/>
        <v>0</v>
      </c>
    </row>
    <row r="99" spans="20:21" x14ac:dyDescent="0.4">
      <c r="T99">
        <f t="shared" si="11"/>
        <v>0</v>
      </c>
      <c r="U99">
        <f t="shared" si="12"/>
        <v>0</v>
      </c>
    </row>
    <row r="100" spans="20:21" x14ac:dyDescent="0.4">
      <c r="T100">
        <f t="shared" si="11"/>
        <v>0</v>
      </c>
      <c r="U100">
        <f t="shared" si="12"/>
        <v>0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763B-6429-4EA1-9A35-D0B4D3248B4C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convex_0</vt:lpstr>
      <vt:lpstr>convex_1</vt:lpstr>
      <vt:lpstr>直線</vt:lpstr>
      <vt:lpstr>円弧</vt:lpstr>
      <vt:lpstr>2次曲線・スプライン</vt:lpstr>
      <vt:lpstr>円弧 (2)</vt:lpstr>
      <vt:lpstr>円弧 (3)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okui</dc:creator>
  <cp:lastModifiedBy>okui</cp:lastModifiedBy>
  <dcterms:created xsi:type="dcterms:W3CDTF">2021-02-15T01:53:42Z</dcterms:created>
  <dcterms:modified xsi:type="dcterms:W3CDTF">2021-02-16T04:30:38Z</dcterms:modified>
</cp:coreProperties>
</file>