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flch-my.sharepoint.com/personal/benjamin_colety_epfl_ch/Documents/MA2-Tesla/Semester Project/Code/Data/"/>
    </mc:Choice>
  </mc:AlternateContent>
  <xr:revisionPtr revIDLastSave="453" documentId="8_{7FF6AFA0-8EF9-41FE-847C-90E04DAFC72E}" xr6:coauthVersionLast="47" xr6:coauthVersionMax="47" xr10:uidLastSave="{226796ED-0F0C-402C-A53B-BDF23224C38E}"/>
  <bookViews>
    <workbookView minimized="1" xWindow="11107" yWindow="3998" windowWidth="21600" windowHeight="11422" activeTab="1" xr2:uid="{DEFE02A0-5E2A-4164-84A3-F2EC4F9E52F6}"/>
  </bookViews>
  <sheets>
    <sheet name="Summary" sheetId="6" r:id="rId1"/>
    <sheet name="Sheet1" sheetId="7" r:id="rId2"/>
    <sheet name="Sensor1" sheetId="1" r:id="rId3"/>
    <sheet name="Sensor2" sheetId="2" r:id="rId4"/>
    <sheet name="Sensor3" sheetId="3" r:id="rId5"/>
    <sheet name="Sensor4" sheetId="4" r:id="rId6"/>
    <sheet name="Sensor5" sheetId="5" r:id="rId7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B9" i="7"/>
  <c r="B2" i="6"/>
  <c r="C2" i="6"/>
  <c r="C9" i="6" s="1"/>
  <c r="D2" i="6"/>
  <c r="E2" i="6"/>
  <c r="F2" i="6" s="1"/>
  <c r="I2" i="6"/>
  <c r="J2" i="6"/>
  <c r="J9" i="6" s="1"/>
  <c r="K2" i="6"/>
  <c r="K9" i="6" s="1"/>
  <c r="L2" i="6"/>
  <c r="M2" i="6"/>
  <c r="D9" i="6"/>
  <c r="E9" i="6"/>
  <c r="B9" i="6"/>
  <c r="L9" i="6"/>
  <c r="M9" i="6"/>
  <c r="I9" i="6"/>
  <c r="C8" i="6"/>
  <c r="M6" i="6"/>
  <c r="M3" i="6"/>
  <c r="M4" i="6"/>
  <c r="M5" i="6"/>
  <c r="F3" i="6"/>
  <c r="F4" i="6"/>
  <c r="F5" i="6"/>
  <c r="F6" i="6"/>
  <c r="J3" i="6"/>
  <c r="J4" i="6"/>
  <c r="J5" i="6"/>
  <c r="J6" i="6"/>
  <c r="C3" i="6"/>
  <c r="C4" i="6"/>
  <c r="C5" i="6"/>
  <c r="C6" i="6"/>
  <c r="B3" i="1"/>
  <c r="B6" i="5"/>
  <c r="B5" i="5"/>
  <c r="B4" i="5"/>
  <c r="B3" i="5"/>
  <c r="B6" i="4"/>
  <c r="B5" i="4"/>
  <c r="B4" i="4"/>
  <c r="B3" i="4"/>
  <c r="B6" i="3"/>
  <c r="B5" i="3"/>
  <c r="B4" i="3"/>
  <c r="B3" i="3"/>
  <c r="B7" i="1"/>
  <c r="B8" i="1"/>
  <c r="B6" i="1"/>
  <c r="B5" i="1"/>
  <c r="B4" i="1"/>
  <c r="B4" i="2"/>
  <c r="B5" i="2"/>
  <c r="B6" i="2"/>
  <c r="B3" i="2"/>
  <c r="D6" i="6"/>
  <c r="E6" i="6"/>
  <c r="B6" i="6"/>
  <c r="K6" i="6"/>
  <c r="L6" i="6"/>
  <c r="I6" i="6"/>
  <c r="D5" i="6"/>
  <c r="E5" i="6"/>
  <c r="K5" i="6"/>
  <c r="L5" i="6"/>
  <c r="I5" i="6"/>
  <c r="B5" i="6"/>
  <c r="K4" i="6"/>
  <c r="L4" i="6"/>
  <c r="D4" i="6"/>
  <c r="E4" i="6"/>
  <c r="I4" i="6"/>
  <c r="B4" i="6"/>
  <c r="B3" i="6"/>
  <c r="K3" i="6"/>
  <c r="L3" i="6"/>
  <c r="I3" i="6"/>
  <c r="D3" i="6"/>
  <c r="E3" i="6"/>
  <c r="F8" i="6" l="1"/>
  <c r="F9" i="6"/>
  <c r="J8" i="6"/>
  <c r="L8" i="6"/>
  <c r="B8" i="6"/>
  <c r="I8" i="6"/>
  <c r="K8" i="6"/>
  <c r="D8" i="6"/>
  <c r="E8" i="6"/>
  <c r="M8" i="6" l="1"/>
  <c r="J13" i="6" s="1"/>
</calcChain>
</file>

<file path=xl/sharedStrings.xml><?xml version="1.0" encoding="utf-8"?>
<sst xmlns="http://schemas.openxmlformats.org/spreadsheetml/2006/main" count="88" uniqueCount="30">
  <si>
    <t>T63 [ms]</t>
  </si>
  <si>
    <t>Rate of Change [%RH/ms]</t>
  </si>
  <si>
    <t>Temp [degC]</t>
  </si>
  <si>
    <t>Sensor 1 Rise</t>
  </si>
  <si>
    <t>initial RH [%]</t>
  </si>
  <si>
    <t>final RH [%]</t>
  </si>
  <si>
    <t>Sensor 2 Rise</t>
  </si>
  <si>
    <t>Sensor 3 Rise</t>
  </si>
  <si>
    <t>Sensor 4 Rise</t>
  </si>
  <si>
    <t>Sensor 5 Rise</t>
  </si>
  <si>
    <t>Room Temp</t>
  </si>
  <si>
    <t>s1</t>
  </si>
  <si>
    <t>s2</t>
  </si>
  <si>
    <t>s3</t>
  </si>
  <si>
    <t>s4</t>
  </si>
  <si>
    <t>s5</t>
  </si>
  <si>
    <t>delta RH</t>
  </si>
  <si>
    <t>delta RH possible at 5Hz  [%RH]</t>
  </si>
  <si>
    <t>Sensor 1</t>
  </si>
  <si>
    <t>Sensor 2</t>
  </si>
  <si>
    <t>Sensor 3</t>
  </si>
  <si>
    <t>Sensor 4</t>
  </si>
  <si>
    <t>Sensor 5</t>
  </si>
  <si>
    <t>Average</t>
  </si>
  <si>
    <t>.</t>
  </si>
  <si>
    <t>delta RH [%]</t>
  </si>
  <si>
    <t>Std. Dev.</t>
  </si>
  <si>
    <t>Std. Dev. [%RH]</t>
  </si>
  <si>
    <t>Cold</t>
  </si>
  <si>
    <t>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</si>
</sst>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9E126C3-E758-4629-B18C-07593D33E91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Rate of Change per Sensor per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Summary!$Z$2</c:f>
              <c:strCache>
                <c:ptCount val="1"/>
                <c:pt idx="0">
                  <c:v>Room 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(Summary!$B$2,Summary!$B$3,Summary!$B$4,Summary!$B$5,Summary!$B$6)</c:f>
              <c:numCache>
                <c:formatCode>0.0000</c:formatCode>
                <c:ptCount val="5"/>
                <c:pt idx="0">
                  <c:v>23.506666666666664</c:v>
                </c:pt>
                <c:pt idx="1">
                  <c:v>23.524999999999999</c:v>
                </c:pt>
                <c:pt idx="2">
                  <c:v>23.48</c:v>
                </c:pt>
                <c:pt idx="3">
                  <c:v>23.560000000000002</c:v>
                </c:pt>
                <c:pt idx="4">
                  <c:v>23.47</c:v>
                </c:pt>
              </c:numCache>
            </c:numRef>
          </c:xVal>
          <c:yVal>
            <c:numRef>
              <c:f>Summary!$D$2:$D$6</c:f>
              <c:numCache>
                <c:formatCode>0.0000</c:formatCode>
                <c:ptCount val="5"/>
                <c:pt idx="0">
                  <c:v>763</c:v>
                </c:pt>
                <c:pt idx="1">
                  <c:v>772.5</c:v>
                </c:pt>
                <c:pt idx="2">
                  <c:v>825.5</c:v>
                </c:pt>
                <c:pt idx="3">
                  <c:v>638.5</c:v>
                </c:pt>
                <c:pt idx="4">
                  <c:v>798.5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B-47BF-B0E5-CBFC4EFAB1E8}"/>
            </c:ext>
          </c:extLst>
        </c:ser>
        <c:ser>
          <c:idx val="1"/>
          <c:order val="1"/>
          <c:tx>
            <c:v>Cold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(Summary!$I$2,Summary!$I$3,Summary!$I$4,Summary!$I$5,Summary!$I$6)</c:f>
              <c:numCache>
                <c:formatCode>0.0000</c:formatCode>
                <c:ptCount val="5"/>
                <c:pt idx="0">
                  <c:v>-11.856666666666667</c:v>
                </c:pt>
                <c:pt idx="1">
                  <c:v>-12.045</c:v>
                </c:pt>
                <c:pt idx="2">
                  <c:v>-12.59</c:v>
                </c:pt>
                <c:pt idx="3">
                  <c:v>-12.355</c:v>
                </c:pt>
                <c:pt idx="4">
                  <c:v>-12.664999999999999</c:v>
                </c:pt>
              </c:numCache>
            </c:numRef>
          </c:xVal>
          <c:yVal>
            <c:numRef>
              <c:f>Summary!$K$2:$K$6</c:f>
              <c:numCache>
                <c:formatCode>0.0000</c:formatCode>
                <c:ptCount val="5"/>
                <c:pt idx="0">
                  <c:v>760.33333333333337</c:v>
                </c:pt>
                <c:pt idx="1">
                  <c:v>656</c:v>
                </c:pt>
                <c:pt idx="2">
                  <c:v>944</c:v>
                </c:pt>
                <c:pt idx="3">
                  <c:v>825</c:v>
                </c:pt>
                <c:pt idx="4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B-47BF-B0E5-CBFC4EFA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68367"/>
        <c:axId val="1855072207"/>
      </c:scatterChart>
      <c:valAx>
        <c:axId val="185506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[degC]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55072207"/>
        <c:crosses val="autoZero"/>
        <c:crossBetween val="midCat"/>
      </c:valAx>
      <c:valAx>
        <c:axId val="185507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Rate of Change [%RH/ms]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5506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Rate of Change by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 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Summary!$Z$3:$Z$5</c:f>
              <c:numCache>
                <c:formatCode>General</c:formatCode>
                <c:ptCount val="3"/>
                <c:pt idx="0">
                  <c:v>23.46</c:v>
                </c:pt>
                <c:pt idx="1">
                  <c:v>23.43</c:v>
                </c:pt>
                <c:pt idx="2">
                  <c:v>23.63</c:v>
                </c:pt>
              </c:numCache>
            </c:numRef>
          </c:xVal>
          <c:yVal>
            <c:numRef>
              <c:f>Summary!$AA$3:$AA$5</c:f>
              <c:numCache>
                <c:formatCode>General</c:formatCode>
                <c:ptCount val="3"/>
                <c:pt idx="0">
                  <c:v>5.2600000000000001E-2</c:v>
                </c:pt>
                <c:pt idx="1">
                  <c:v>5.8000000000000003E-2</c:v>
                </c:pt>
                <c:pt idx="2">
                  <c:v>4.1099999999999998E-2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9-4291-B4D3-F9C8EA1DCEBF}"/>
            </c:ext>
          </c:extLst>
        </c:ser>
        <c:ser>
          <c:idx val="1"/>
          <c:order val="1"/>
          <c:tx>
            <c:v>S2 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Summary!$Z$6:$Z$7</c:f>
              <c:numCache>
                <c:formatCode>General</c:formatCode>
                <c:ptCount val="2"/>
                <c:pt idx="0">
                  <c:v>23.57</c:v>
                </c:pt>
                <c:pt idx="1">
                  <c:v>23.48</c:v>
                </c:pt>
              </c:numCache>
            </c:numRef>
          </c:xVal>
          <c:yVal>
            <c:numRef>
              <c:f>Summary!$AA$6:$AA$7</c:f>
              <c:numCache>
                <c:formatCode>General</c:formatCode>
                <c:ptCount val="2"/>
                <c:pt idx="0">
                  <c:v>3.3000000000000002E-2</c:v>
                </c:pt>
                <c:pt idx="1">
                  <c:v>3.15E-2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9-4291-B4D3-F9C8EA1DCEBF}"/>
            </c:ext>
          </c:extLst>
        </c:ser>
        <c:ser>
          <c:idx val="2"/>
          <c:order val="2"/>
          <c:tx>
            <c:v>S3 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Summary!$Z$8:$Z$9</c:f>
              <c:numCache>
                <c:formatCode>General</c:formatCode>
                <c:ptCount val="2"/>
                <c:pt idx="0">
                  <c:v>23.52</c:v>
                </c:pt>
                <c:pt idx="1">
                  <c:v>23.44</c:v>
                </c:pt>
              </c:numCache>
            </c:numRef>
          </c:xVal>
          <c:yVal>
            <c:numRef>
              <c:f>Summary!$AA$8:$AA$9</c:f>
              <c:numCache>
                <c:formatCode>General</c:formatCode>
                <c:ptCount val="2"/>
                <c:pt idx="0">
                  <c:v>3.2899999999999999E-2</c:v>
                </c:pt>
                <c:pt idx="1">
                  <c:v>2.98E-2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9-4291-B4D3-F9C8EA1DCEBF}"/>
            </c:ext>
          </c:extLst>
        </c:ser>
        <c:ser>
          <c:idx val="3"/>
          <c:order val="3"/>
          <c:tx>
            <c:v>S4 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Summary!$Z$10:$Z$11</c:f>
              <c:numCache>
                <c:formatCode>General</c:formatCode>
                <c:ptCount val="2"/>
                <c:pt idx="0">
                  <c:v>23.62</c:v>
                </c:pt>
                <c:pt idx="1">
                  <c:v>23.5</c:v>
                </c:pt>
              </c:numCache>
            </c:numRef>
          </c:xVal>
          <c:yVal>
            <c:numRef>
              <c:f>Summary!$AA$10:$AA$11</c:f>
              <c:numCache>
                <c:formatCode>General</c:formatCode>
                <c:ptCount val="2"/>
                <c:pt idx="0">
                  <c:v>4.8599999999999997E-2</c:v>
                </c:pt>
                <c:pt idx="1">
                  <c:v>3.9899999999999998E-2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39-4291-B4D3-F9C8EA1DCEBF}"/>
            </c:ext>
          </c:extLst>
        </c:ser>
        <c:ser>
          <c:idx val="4"/>
          <c:order val="4"/>
          <c:tx>
            <c:v>S5 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Summary!$Z$12:$Z$13</c:f>
              <c:numCache>
                <c:formatCode>General</c:formatCode>
                <c:ptCount val="2"/>
                <c:pt idx="0">
                  <c:v>23.52</c:v>
                </c:pt>
                <c:pt idx="1">
                  <c:v>23.42</c:v>
                </c:pt>
              </c:numCache>
            </c:numRef>
          </c:xVal>
          <c:yVal>
            <c:numRef>
              <c:f>Summary!$AA$12:$AA$13</c:f>
              <c:numCache>
                <c:formatCode>General</c:formatCode>
                <c:ptCount val="2"/>
                <c:pt idx="0">
                  <c:v>3.1E-2</c:v>
                </c:pt>
                <c:pt idx="1">
                  <c:v>4.2200000000000001E-2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9-4291-B4D3-F9C8EA1DCEBF}"/>
            </c:ext>
          </c:extLst>
        </c:ser>
        <c:ser>
          <c:idx val="5"/>
          <c:order val="5"/>
          <c:tx>
            <c:v>S1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Summary!$Z$17:$Z$19</c:f>
              <c:numCache>
                <c:formatCode>General</c:formatCode>
                <c:ptCount val="3"/>
                <c:pt idx="0">
                  <c:v>-13.73</c:v>
                </c:pt>
                <c:pt idx="1">
                  <c:v>-11.01</c:v>
                </c:pt>
                <c:pt idx="2">
                  <c:v>-10.83</c:v>
                </c:pt>
              </c:numCache>
            </c:numRef>
          </c:xVal>
          <c:yVal>
            <c:numRef>
              <c:f>Summary!$AA$17:$AA$19</c:f>
              <c:numCache>
                <c:formatCode>General</c:formatCode>
                <c:ptCount val="3"/>
                <c:pt idx="0">
                  <c:v>3.5499999999999997E-2</c:v>
                </c:pt>
                <c:pt idx="1">
                  <c:v>6.2199999999999998E-2</c:v>
                </c:pt>
                <c:pt idx="2">
                  <c:v>6.1699999999999998E-2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39-4291-B4D3-F9C8EA1DCEBF}"/>
            </c:ext>
          </c:extLst>
        </c:ser>
        <c:ser>
          <c:idx val="6"/>
          <c:order val="6"/>
          <c:tx>
            <c:v>S2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Summary!$Z$20:$Z$21</c:f>
              <c:numCache>
                <c:formatCode>General</c:formatCode>
                <c:ptCount val="2"/>
                <c:pt idx="0">
                  <c:v>-12.54</c:v>
                </c:pt>
                <c:pt idx="1">
                  <c:v>-11.55</c:v>
                </c:pt>
              </c:numCache>
            </c:numRef>
          </c:xVal>
          <c:yVal>
            <c:numRef>
              <c:f>Summary!$AA$20:$AA$21</c:f>
              <c:numCache>
                <c:formatCode>General</c:formatCode>
                <c:ptCount val="2"/>
                <c:pt idx="0">
                  <c:v>5.79E-2</c:v>
                </c:pt>
                <c:pt idx="1">
                  <c:v>5.5100000000000003E-2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39-4291-B4D3-F9C8EA1DCEBF}"/>
            </c:ext>
          </c:extLst>
        </c:ser>
        <c:ser>
          <c:idx val="7"/>
          <c:order val="7"/>
          <c:tx>
            <c:v>S3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Summary!$Z$22:$Z$23</c:f>
              <c:numCache>
                <c:formatCode>General</c:formatCode>
                <c:ptCount val="2"/>
                <c:pt idx="0">
                  <c:v>-13</c:v>
                </c:pt>
                <c:pt idx="1">
                  <c:v>-12.18</c:v>
                </c:pt>
              </c:numCache>
            </c:numRef>
          </c:xVal>
          <c:yVal>
            <c:numRef>
              <c:f>Summary!$AA$22:$AA$23</c:f>
              <c:numCache>
                <c:formatCode>General</c:formatCode>
                <c:ptCount val="2"/>
                <c:pt idx="0">
                  <c:v>3.3099999999999997E-2</c:v>
                </c:pt>
                <c:pt idx="1">
                  <c:v>3.3399999999999999E-2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39-4291-B4D3-F9C8EA1DCEBF}"/>
            </c:ext>
          </c:extLst>
        </c:ser>
        <c:ser>
          <c:idx val="8"/>
          <c:order val="8"/>
          <c:tx>
            <c:v>S4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Summary!$Z$24:$Z$25</c:f>
              <c:numCache>
                <c:formatCode>General</c:formatCode>
                <c:ptCount val="2"/>
                <c:pt idx="0">
                  <c:v>-12.51</c:v>
                </c:pt>
                <c:pt idx="1">
                  <c:v>-12.2</c:v>
                </c:pt>
              </c:numCache>
            </c:numRef>
          </c:xVal>
          <c:yVal>
            <c:numRef>
              <c:f>Summary!$AA$24:$AA$25</c:f>
              <c:numCache>
                <c:formatCode>General</c:formatCode>
                <c:ptCount val="2"/>
                <c:pt idx="0">
                  <c:v>3.4000000000000002E-2</c:v>
                </c:pt>
                <c:pt idx="1">
                  <c:v>3.2899999999999999E-2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39-4291-B4D3-F9C8EA1DCEBF}"/>
            </c:ext>
          </c:extLst>
        </c:ser>
        <c:ser>
          <c:idx val="9"/>
          <c:order val="9"/>
          <c:tx>
            <c:v>S5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Summary!$Z$26:$Z$27</c:f>
              <c:numCache>
                <c:formatCode>General</c:formatCode>
                <c:ptCount val="2"/>
                <c:pt idx="0">
                  <c:v>-12.78</c:v>
                </c:pt>
                <c:pt idx="1">
                  <c:v>-12.55</c:v>
                </c:pt>
              </c:numCache>
            </c:numRef>
          </c:xVal>
          <c:yVal>
            <c:numRef>
              <c:f>Summary!$AA$26:$AA$27</c:f>
              <c:numCache>
                <c:formatCode>General</c:formatCode>
                <c:ptCount val="2"/>
                <c:pt idx="0">
                  <c:v>2.4299999999999999E-2</c:v>
                </c:pt>
                <c:pt idx="1">
                  <c:v>2.2499999999999999E-2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39-4291-B4D3-F9C8EA1D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360335"/>
        <c:axId val="1388358895"/>
      </c:scatterChart>
      <c:valAx>
        <c:axId val="138836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[degC]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8358895"/>
        <c:crosses val="autoZero"/>
        <c:crossBetween val="midCat"/>
      </c:valAx>
      <c:valAx>
        <c:axId val="13883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Change [%RH/ms]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836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Rate of Change by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Sensor1!$A$3:$A$8</c:f>
              <c:numCache>
                <c:formatCode>General</c:formatCode>
                <c:ptCount val="6"/>
                <c:pt idx="0">
                  <c:v>23.46</c:v>
                </c:pt>
                <c:pt idx="1">
                  <c:v>23.43</c:v>
                </c:pt>
                <c:pt idx="2">
                  <c:v>23.63</c:v>
                </c:pt>
                <c:pt idx="3">
                  <c:v>-13.73</c:v>
                </c:pt>
                <c:pt idx="4">
                  <c:v>-11.01</c:v>
                </c:pt>
                <c:pt idx="5">
                  <c:v>-10.83</c:v>
                </c:pt>
              </c:numCache>
            </c:numRef>
          </c:xVal>
          <c:yVal>
            <c:numRef>
              <c:f>Sensor1!$D$3:$D$8</c:f>
              <c:numCache>
                <c:formatCode>General</c:formatCode>
                <c:ptCount val="6"/>
                <c:pt idx="0">
                  <c:v>5.2600000000000001E-2</c:v>
                </c:pt>
                <c:pt idx="1">
                  <c:v>5.8000000000000003E-2</c:v>
                </c:pt>
                <c:pt idx="2">
                  <c:v>4.1099999999999998E-2</c:v>
                </c:pt>
                <c:pt idx="3">
                  <c:v>3.5499999999999997E-2</c:v>
                </c:pt>
                <c:pt idx="4">
                  <c:v>6.2199999999999998E-2</c:v>
                </c:pt>
                <c:pt idx="5">
                  <c:v>6.1699999999999998E-2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C-4B16-8ECF-2816B63A6ED1}"/>
            </c:ext>
          </c:extLst>
        </c:ser>
        <c:ser>
          <c:idx val="1"/>
          <c:order val="1"/>
          <c:tx>
            <c:v>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Sensor2!$A$3:$A$6</c:f>
              <c:numCache>
                <c:formatCode>General</c:formatCode>
                <c:ptCount val="4"/>
                <c:pt idx="0">
                  <c:v>23.57</c:v>
                </c:pt>
                <c:pt idx="1">
                  <c:v>23.48</c:v>
                </c:pt>
                <c:pt idx="2">
                  <c:v>-12.54</c:v>
                </c:pt>
                <c:pt idx="3">
                  <c:v>-11.55</c:v>
                </c:pt>
              </c:numCache>
            </c:numRef>
          </c:xVal>
          <c:yVal>
            <c:numRef>
              <c:f>Sensor2!$D$3:$D$6</c:f>
              <c:numCache>
                <c:formatCode>General</c:formatCode>
                <c:ptCount val="4"/>
                <c:pt idx="0">
                  <c:v>3.3000000000000002E-2</c:v>
                </c:pt>
                <c:pt idx="1">
                  <c:v>3.15E-2</c:v>
                </c:pt>
                <c:pt idx="2">
                  <c:v>5.79E-2</c:v>
                </c:pt>
                <c:pt idx="3">
                  <c:v>5.5100000000000003E-2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C-4B16-8ECF-2816B63A6ED1}"/>
            </c:ext>
          </c:extLst>
        </c:ser>
        <c:ser>
          <c:idx val="2"/>
          <c:order val="2"/>
          <c:tx>
            <c:v>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Sensor3!$A$3:$A$6</c:f>
              <c:numCache>
                <c:formatCode>General</c:formatCode>
                <c:ptCount val="4"/>
                <c:pt idx="0">
                  <c:v>23.52</c:v>
                </c:pt>
                <c:pt idx="1">
                  <c:v>23.44</c:v>
                </c:pt>
                <c:pt idx="2">
                  <c:v>-13</c:v>
                </c:pt>
                <c:pt idx="3">
                  <c:v>-12.18</c:v>
                </c:pt>
              </c:numCache>
            </c:numRef>
          </c:xVal>
          <c:yVal>
            <c:numRef>
              <c:f>Sensor3!$D$3:$D$6</c:f>
              <c:numCache>
                <c:formatCode>General</c:formatCode>
                <c:ptCount val="4"/>
                <c:pt idx="0">
                  <c:v>3.2899999999999999E-2</c:v>
                </c:pt>
                <c:pt idx="1">
                  <c:v>2.98E-2</c:v>
                </c:pt>
                <c:pt idx="2">
                  <c:v>3.3099999999999997E-2</c:v>
                </c:pt>
                <c:pt idx="3">
                  <c:v>3.3399999999999999E-2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C-4B16-8ECF-2816B63A6ED1}"/>
            </c:ext>
          </c:extLst>
        </c:ser>
        <c:ser>
          <c:idx val="3"/>
          <c:order val="3"/>
          <c:tx>
            <c:v>S4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Sensor4!$A$3:$A$6</c:f>
              <c:numCache>
                <c:formatCode>General</c:formatCode>
                <c:ptCount val="4"/>
                <c:pt idx="0">
                  <c:v>23.62</c:v>
                </c:pt>
                <c:pt idx="1">
                  <c:v>23.5</c:v>
                </c:pt>
                <c:pt idx="2">
                  <c:v>-12.51</c:v>
                </c:pt>
                <c:pt idx="3">
                  <c:v>-12.2</c:v>
                </c:pt>
              </c:numCache>
            </c:numRef>
          </c:xVal>
          <c:yVal>
            <c:numRef>
              <c:f>Sensor4!$D$3:$D$6</c:f>
              <c:numCache>
                <c:formatCode>General</c:formatCode>
                <c:ptCount val="4"/>
                <c:pt idx="0">
                  <c:v>4.8599999999999997E-2</c:v>
                </c:pt>
                <c:pt idx="1">
                  <c:v>3.9899999999999998E-2</c:v>
                </c:pt>
                <c:pt idx="2">
                  <c:v>3.4000000000000002E-2</c:v>
                </c:pt>
                <c:pt idx="3">
                  <c:v>3.2899999999999999E-2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C-4B16-8ECF-2816B63A6ED1}"/>
            </c:ext>
          </c:extLst>
        </c:ser>
        <c:ser>
          <c:idx val="4"/>
          <c:order val="4"/>
          <c:tx>
            <c:v>S5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Sensor5!$A$3:$A$6</c:f>
              <c:numCache>
                <c:formatCode>General</c:formatCode>
                <c:ptCount val="4"/>
                <c:pt idx="0">
                  <c:v>23.52</c:v>
                </c:pt>
                <c:pt idx="1">
                  <c:v>23.42</c:v>
                </c:pt>
                <c:pt idx="2">
                  <c:v>-12.78</c:v>
                </c:pt>
                <c:pt idx="3">
                  <c:v>-12.55</c:v>
                </c:pt>
              </c:numCache>
            </c:numRef>
          </c:xVal>
          <c:yVal>
            <c:numRef>
              <c:f>Sensor5!$D$3:$D$6</c:f>
              <c:numCache>
                <c:formatCode>General</c:formatCode>
                <c:ptCount val="4"/>
                <c:pt idx="0">
                  <c:v>3.1E-2</c:v>
                </c:pt>
                <c:pt idx="1">
                  <c:v>4.2200000000000001E-2</c:v>
                </c:pt>
                <c:pt idx="2">
                  <c:v>2.4299999999999999E-2</c:v>
                </c:pt>
                <c:pt idx="3">
                  <c:v>2.2499999999999999E-2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8C-4B16-8ECF-2816B63A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360335"/>
        <c:axId val="1388358895"/>
      </c:scatterChart>
      <c:valAx>
        <c:axId val="138836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[degC]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8358895"/>
        <c:crosses val="autoZero"/>
        <c:crossBetween val="midCat"/>
      </c:valAx>
      <c:valAx>
        <c:axId val="13883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Change [%RH/ms]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8836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442631</xdr:colOff>
      <xdr:row>1</xdr:row>
      <xdr:rowOff>7143</xdr:rowOff>
    </xdr:from>
    <xdr:to>
      <xdr:col>23</xdr:col>
      <xdr:colOff>100011</xdr:colOff>
      <xdr:row>18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407DFF9-6DE7-8916-6F4B-BCFBEDE74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20</xdr:row>
      <xdr:rowOff>73817</xdr:rowOff>
    </xdr:from>
    <xdr:to>
      <xdr:col>18</xdr:col>
      <xdr:colOff>280147</xdr:colOff>
      <xdr:row>43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9D31D-E7D9-27E4-EA00-244B235C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274544</xdr:colOff>
      <xdr:row>21</xdr:row>
      <xdr:rowOff>168088</xdr:rowOff>
    </xdr:from>
    <xdr:to>
      <xdr:col>9</xdr:col>
      <xdr:colOff>270062</xdr:colOff>
      <xdr:row>45</xdr:row>
      <xdr:rowOff>57852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D97AE5-6CAA-484F-9143-B984B1CFE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991A-0A25-467C-A02C-DA582529BCCA}">
  <dimension ref="A1:AA27"/>
  <sheetViews>
    <sheetView topLeftCell="C1" zoomScale="85" zoomScaleNormal="85" workbookViewId="0">
      <selection activeCell="B21" sqref="B21"/>
    </sheetView>
  </sheetViews>
  <sheetFormatPr defaultRowHeight="14.25" x14ac:dyDescent="0.45"/>
  <cols>
    <col min="1" max="8" width="12.59765625" customWidth="1"/>
    <col min="9" max="10" width="9.1328125" bestFit="1" customWidth="1"/>
    <col min="11" max="11" width="9.46484375" bestFit="1" customWidth="1"/>
    <col min="12" max="13" width="9.1328125" bestFit="1" customWidth="1"/>
  </cols>
  <sheetData>
    <row r="1" spans="1:27" ht="54" customHeight="1" x14ac:dyDescent="0.45">
      <c r="A1" t="s">
        <v>24</v>
      </c>
      <c r="B1" s="1" t="s">
        <v>2</v>
      </c>
      <c r="C1" s="1" t="s">
        <v>25</v>
      </c>
      <c r="D1" s="1" t="s">
        <v>0</v>
      </c>
      <c r="E1" s="1" t="s">
        <v>1</v>
      </c>
      <c r="F1" s="1" t="s">
        <v>17</v>
      </c>
      <c r="G1" s="1"/>
      <c r="H1" s="1" t="s">
        <v>24</v>
      </c>
      <c r="I1" s="1" t="s">
        <v>2</v>
      </c>
      <c r="J1" s="1" t="s">
        <v>25</v>
      </c>
      <c r="K1" s="1" t="s">
        <v>0</v>
      </c>
      <c r="L1" s="1" t="s">
        <v>1</v>
      </c>
      <c r="M1" s="1" t="s">
        <v>17</v>
      </c>
    </row>
    <row r="2" spans="1:27" x14ac:dyDescent="0.45">
      <c r="A2" t="s">
        <v>18</v>
      </c>
      <c r="B2" s="4">
        <f>AVERAGE(Sensor1!A$3:A$5)</f>
        <v>23.506666666666664</v>
      </c>
      <c r="C2" s="4">
        <f>AVERAGE(Sensor1!B$3:B$5)</f>
        <v>64.733333333333334</v>
      </c>
      <c r="D2" s="4">
        <f>AVERAGE(Sensor1!C$3:C$5)</f>
        <v>763</v>
      </c>
      <c r="E2" s="4">
        <f>AVERAGE(Sensor1!D$3:D$5)</f>
        <v>5.0566666666666669E-2</v>
      </c>
      <c r="F2" s="4">
        <f>E2*200/2</f>
        <v>5.0566666666666666</v>
      </c>
      <c r="G2" s="4"/>
      <c r="H2" t="s">
        <v>18</v>
      </c>
      <c r="I2" s="4">
        <f>AVERAGE(Sensor1!A$6:A$8)</f>
        <v>-11.856666666666667</v>
      </c>
      <c r="J2" s="4">
        <f>AVERAGE(Sensor1!B$6:B$8)</f>
        <v>60.050000000000004</v>
      </c>
      <c r="K2" s="4">
        <f>AVERAGE(Sensor1!C$6:C$8)</f>
        <v>760.33333333333337</v>
      </c>
      <c r="L2" s="4">
        <f>AVERAGE(Sensor1!D$6:D$8)</f>
        <v>5.3133333333333331E-2</v>
      </c>
      <c r="M2" s="4">
        <f>L2*200/2</f>
        <v>5.3133333333333335</v>
      </c>
      <c r="Z2" t="s">
        <v>10</v>
      </c>
    </row>
    <row r="3" spans="1:27" x14ac:dyDescent="0.45">
      <c r="A3" t="s">
        <v>19</v>
      </c>
      <c r="B3" s="4">
        <f>AVERAGE(Sensor2!A$3:A$4)</f>
        <v>23.524999999999999</v>
      </c>
      <c r="C3" s="4">
        <f>AVERAGE(Sensor2!B$3:B$4)</f>
        <v>53.65</v>
      </c>
      <c r="D3" s="4">
        <f>AVERAGE(Sensor2!C$3:C$4)</f>
        <v>772.5</v>
      </c>
      <c r="E3" s="4">
        <f>AVERAGE(Sensor2!D$3:D$4)</f>
        <v>3.2250000000000001E-2</v>
      </c>
      <c r="F3" s="4">
        <f t="shared" ref="F3:F6" si="0">E3*200/2</f>
        <v>3.2250000000000001</v>
      </c>
      <c r="G3" s="4"/>
      <c r="H3" t="s">
        <v>19</v>
      </c>
      <c r="I3" s="4">
        <f>AVERAGE(Sensor2!A$5:A$6)</f>
        <v>-12.045</v>
      </c>
      <c r="J3" s="4">
        <f>AVERAGE(Sensor2!B$5:B$6)</f>
        <v>55.38</v>
      </c>
      <c r="K3" s="4">
        <f>AVERAGE(Sensor2!C$5:C$6)</f>
        <v>656</v>
      </c>
      <c r="L3" s="4">
        <f>AVERAGE(Sensor2!D$5:D$6)</f>
        <v>5.6500000000000002E-2</v>
      </c>
      <c r="M3" s="4">
        <f t="shared" ref="M3:M5" si="1">L3*200/2</f>
        <v>5.65</v>
      </c>
      <c r="Y3" s="2" t="s">
        <v>11</v>
      </c>
      <c r="Z3">
        <v>23.46</v>
      </c>
      <c r="AA3">
        <v>5.2600000000000001E-2</v>
      </c>
    </row>
    <row r="4" spans="1:27" x14ac:dyDescent="0.45">
      <c r="A4" t="s">
        <v>20</v>
      </c>
      <c r="B4" s="4">
        <f>AVERAGE(Sensor3!A$3:A$4)</f>
        <v>23.48</v>
      </c>
      <c r="C4" s="4">
        <f>AVERAGE(Sensor3!B$3:B$4)</f>
        <v>50.594999999999999</v>
      </c>
      <c r="D4" s="4">
        <f>AVERAGE(Sensor3!C$3:C$4)</f>
        <v>825.5</v>
      </c>
      <c r="E4" s="4">
        <f>AVERAGE(Sensor3!D$3:D$4)</f>
        <v>3.1350000000000003E-2</v>
      </c>
      <c r="F4" s="4">
        <f t="shared" si="0"/>
        <v>3.1350000000000002</v>
      </c>
      <c r="G4" s="4"/>
      <c r="H4" t="s">
        <v>20</v>
      </c>
      <c r="I4" s="4">
        <f>AVERAGE(Sensor3!A$5:A$6)</f>
        <v>-12.59</v>
      </c>
      <c r="J4" s="4">
        <f>AVERAGE(Sensor3!B$5:B$6)</f>
        <v>47.84</v>
      </c>
      <c r="K4" s="4">
        <f>AVERAGE(Sensor3!C$5:C$6)</f>
        <v>944</v>
      </c>
      <c r="L4" s="4">
        <f>AVERAGE(Sensor3!D$5:D$6)</f>
        <v>3.3250000000000002E-2</v>
      </c>
      <c r="M4" s="4">
        <f t="shared" si="1"/>
        <v>3.3250000000000002</v>
      </c>
      <c r="Y4" s="2"/>
      <c r="Z4">
        <v>23.43</v>
      </c>
      <c r="AA4">
        <v>5.8000000000000003E-2</v>
      </c>
    </row>
    <row r="5" spans="1:27" x14ac:dyDescent="0.45">
      <c r="A5" t="s">
        <v>21</v>
      </c>
      <c r="B5" s="4">
        <f>AVERAGE(Sensor4!A$3:A$4)</f>
        <v>23.560000000000002</v>
      </c>
      <c r="C5" s="4">
        <f>AVERAGE(Sensor4!B$3:B$4)</f>
        <v>47.615000000000002</v>
      </c>
      <c r="D5" s="4">
        <f>AVERAGE(Sensor4!C$3:C$4)</f>
        <v>638.5</v>
      </c>
      <c r="E5" s="4">
        <f>AVERAGE(Sensor4!D$3:D$4)</f>
        <v>4.4249999999999998E-2</v>
      </c>
      <c r="F5" s="4">
        <f t="shared" si="0"/>
        <v>4.4249999999999998</v>
      </c>
      <c r="G5" s="4"/>
      <c r="H5" t="s">
        <v>21</v>
      </c>
      <c r="I5" s="4">
        <f>AVERAGE(Sensor4!A$5:A$6)</f>
        <v>-12.355</v>
      </c>
      <c r="J5" s="4">
        <f>AVERAGE(Sensor4!B$5:B$6)</f>
        <v>39.989999999999995</v>
      </c>
      <c r="K5" s="4">
        <f>AVERAGE(Sensor4!C$5:C$6)</f>
        <v>825</v>
      </c>
      <c r="L5" s="4">
        <f>AVERAGE(Sensor4!D$5:D$6)</f>
        <v>3.3450000000000001E-2</v>
      </c>
      <c r="M5" s="4">
        <f t="shared" si="1"/>
        <v>3.3450000000000002</v>
      </c>
      <c r="Y5" s="2"/>
      <c r="Z5">
        <v>23.63</v>
      </c>
      <c r="AA5">
        <v>4.1099999999999998E-2</v>
      </c>
    </row>
    <row r="6" spans="1:27" x14ac:dyDescent="0.45">
      <c r="A6" t="s">
        <v>22</v>
      </c>
      <c r="B6" s="4">
        <f>AVERAGE(Sensor5!A$3:A$4)</f>
        <v>23.47</v>
      </c>
      <c r="C6" s="4">
        <f>AVERAGE(Sensor5!B$3:B$4)</f>
        <v>47.204999999999998</v>
      </c>
      <c r="D6" s="4">
        <f>AVERAGE(Sensor5!C$3:C$4)</f>
        <v>798.5</v>
      </c>
      <c r="E6" s="4">
        <f>AVERAGE(Sensor5!D$3:D$4)</f>
        <v>3.6600000000000001E-2</v>
      </c>
      <c r="F6" s="4">
        <f t="shared" si="0"/>
        <v>3.66</v>
      </c>
      <c r="G6" s="4"/>
      <c r="H6" t="s">
        <v>22</v>
      </c>
      <c r="I6" s="4">
        <f>AVERAGE(Sensor5!A$5:A$6)</f>
        <v>-12.664999999999999</v>
      </c>
      <c r="J6" s="4">
        <f>AVERAGE(Sensor5!B$5:B$6)</f>
        <v>39.94</v>
      </c>
      <c r="K6" s="4">
        <f>AVERAGE(Sensor5!C$5:C$6)</f>
        <v>1127</v>
      </c>
      <c r="L6" s="4">
        <f>AVERAGE(Sensor5!D$5:D$6)</f>
        <v>2.3399999999999997E-2</v>
      </c>
      <c r="M6" s="4">
        <f>L6*200/2</f>
        <v>2.34</v>
      </c>
      <c r="Y6" s="2" t="s">
        <v>12</v>
      </c>
      <c r="Z6">
        <v>23.57</v>
      </c>
      <c r="AA6">
        <v>3.3000000000000002E-2</v>
      </c>
    </row>
    <row r="7" spans="1:27" x14ac:dyDescent="0.45">
      <c r="B7" s="4"/>
      <c r="C7" s="4"/>
      <c r="D7" s="4"/>
      <c r="E7" s="4"/>
      <c r="F7" s="4"/>
      <c r="G7" s="4"/>
      <c r="I7" s="4"/>
      <c r="J7" s="4"/>
      <c r="K7" s="4"/>
      <c r="L7" s="4"/>
      <c r="M7" s="4"/>
      <c r="Y7" s="2"/>
      <c r="Z7">
        <v>23.48</v>
      </c>
      <c r="AA7">
        <v>3.15E-2</v>
      </c>
    </row>
    <row r="8" spans="1:27" x14ac:dyDescent="0.45">
      <c r="A8" t="s">
        <v>23</v>
      </c>
      <c r="B8" s="4">
        <f>AVERAGE(B2:B6)</f>
        <v>23.508333333333333</v>
      </c>
      <c r="C8" s="4">
        <f>AVERAGE(C2:C6)</f>
        <v>52.759666666666668</v>
      </c>
      <c r="D8" s="4">
        <f>AVERAGE(D2:D6)</f>
        <v>759.6</v>
      </c>
      <c r="E8" s="4">
        <f>AVERAGE(E2:E6)</f>
        <v>3.9003333333333334E-2</v>
      </c>
      <c r="F8" s="4">
        <f>AVERAGE(F2:F6)</f>
        <v>3.9003333333333332</v>
      </c>
      <c r="G8" s="4"/>
      <c r="H8" t="s">
        <v>23</v>
      </c>
      <c r="I8" s="4">
        <f>AVERAGE(I2:I6)</f>
        <v>-12.302333333333333</v>
      </c>
      <c r="J8" s="4">
        <f>AVERAGE(J2:J6)</f>
        <v>48.64</v>
      </c>
      <c r="K8" s="4">
        <f>AVERAGE(K2:K6)</f>
        <v>862.46666666666681</v>
      </c>
      <c r="L8" s="4">
        <f>AVERAGE(L2:L6)</f>
        <v>3.9946666666666672E-2</v>
      </c>
      <c r="M8" s="4">
        <f>AVERAGE(M2:M6)</f>
        <v>3.9946666666666664</v>
      </c>
      <c r="Y8" s="2" t="s">
        <v>13</v>
      </c>
      <c r="Z8">
        <v>23.52</v>
      </c>
      <c r="AA8">
        <v>3.2899999999999999E-2</v>
      </c>
    </row>
    <row r="9" spans="1:27" x14ac:dyDescent="0.45">
      <c r="A9" t="s">
        <v>26</v>
      </c>
      <c r="B9" s="4">
        <f>_xlfn.STDEV.P(B2:B6)</f>
        <v>3.2317865716109659E-2</v>
      </c>
      <c r="C9" s="4">
        <f t="shared" ref="C9:F9" si="2">_xlfn.STDEV.S(C2:C6)</f>
        <v>7.1792946303162939</v>
      </c>
      <c r="D9" s="4">
        <f t="shared" si="2"/>
        <v>71.936082740165944</v>
      </c>
      <c r="E9" s="4">
        <f t="shared" si="2"/>
        <v>8.234003009202474E-3</v>
      </c>
      <c r="F9" s="4">
        <f t="shared" si="2"/>
        <v>0.82340030092025063</v>
      </c>
      <c r="G9" s="4"/>
      <c r="H9" t="s">
        <v>26</v>
      </c>
      <c r="I9" s="4">
        <f>_xlfn.STDEV.S(I2:I6)</f>
        <v>0.34709228679928233</v>
      </c>
      <c r="J9" s="4">
        <f t="shared" ref="J9:M9" si="3">_xlfn.STDEV.S(J2:J6)</f>
        <v>9.0383654495710992</v>
      </c>
      <c r="K9" s="4">
        <f t="shared" si="3"/>
        <v>181.03109002476714</v>
      </c>
      <c r="L9" s="4">
        <f t="shared" si="3"/>
        <v>1.4219223099577391E-2</v>
      </c>
      <c r="M9" s="4">
        <f t="shared" si="3"/>
        <v>1.4219223099577416</v>
      </c>
      <c r="Y9" s="2"/>
      <c r="Z9">
        <v>23.44</v>
      </c>
      <c r="AA9">
        <v>2.98E-2</v>
      </c>
    </row>
    <row r="10" spans="1:27" x14ac:dyDescent="0.45">
      <c r="Y10" s="2" t="s">
        <v>14</v>
      </c>
      <c r="Z10">
        <v>23.62</v>
      </c>
      <c r="AA10">
        <v>4.8599999999999997E-2</v>
      </c>
    </row>
    <row r="11" spans="1:27" x14ac:dyDescent="0.45">
      <c r="Y11" s="2"/>
      <c r="Z11">
        <v>23.5</v>
      </c>
      <c r="AA11">
        <v>3.9899999999999998E-2</v>
      </c>
    </row>
    <row r="12" spans="1:27" ht="57" x14ac:dyDescent="0.45">
      <c r="E12" s="1" t="s">
        <v>24</v>
      </c>
      <c r="F12" s="1" t="s">
        <v>2</v>
      </c>
      <c r="G12" s="1" t="s">
        <v>16</v>
      </c>
      <c r="H12" s="1" t="s">
        <v>0</v>
      </c>
      <c r="I12" s="1" t="s">
        <v>1</v>
      </c>
      <c r="J12" s="1" t="s">
        <v>17</v>
      </c>
      <c r="Y12" s="2" t="s">
        <v>15</v>
      </c>
      <c r="Z12">
        <v>23.52</v>
      </c>
      <c r="AA12">
        <v>3.1E-2</v>
      </c>
    </row>
    <row r="13" spans="1:27" x14ac:dyDescent="0.45">
      <c r="E13" t="s">
        <v>23</v>
      </c>
      <c r="F13">
        <v>-12.302333333333333</v>
      </c>
      <c r="G13">
        <v>48.64</v>
      </c>
      <c r="H13">
        <v>862.46666666666681</v>
      </c>
      <c r="I13">
        <v>3.9946666666666672E-2</v>
      </c>
      <c r="J13">
        <f>M8</f>
        <v>3.9946666666666664</v>
      </c>
      <c r="Z13">
        <v>23.42</v>
      </c>
      <c r="AA13">
        <v>4.2200000000000001E-2</v>
      </c>
    </row>
    <row r="17" spans="25:27" x14ac:dyDescent="0.45">
      <c r="Y17" s="2" t="s">
        <v>11</v>
      </c>
      <c r="Z17">
        <v>-13.73</v>
      </c>
      <c r="AA17">
        <v>3.5499999999999997E-2</v>
      </c>
    </row>
    <row r="18" spans="25:27" x14ac:dyDescent="0.45">
      <c r="Y18" s="2"/>
      <c r="Z18">
        <v>-11.01</v>
      </c>
      <c r="AA18">
        <v>6.2199999999999998E-2</v>
      </c>
    </row>
    <row r="19" spans="25:27" x14ac:dyDescent="0.45">
      <c r="Y19" s="2"/>
      <c r="Z19">
        <v>-10.83</v>
      </c>
      <c r="AA19">
        <v>6.1699999999999998E-2</v>
      </c>
    </row>
    <row r="20" spans="25:27" x14ac:dyDescent="0.45">
      <c r="Y20" s="2" t="s">
        <v>12</v>
      </c>
      <c r="Z20">
        <v>-12.54</v>
      </c>
      <c r="AA20">
        <v>5.79E-2</v>
      </c>
    </row>
    <row r="21" spans="25:27" x14ac:dyDescent="0.45">
      <c r="Y21" s="2"/>
      <c r="Z21">
        <v>-11.55</v>
      </c>
      <c r="AA21">
        <v>5.5100000000000003E-2</v>
      </c>
    </row>
    <row r="22" spans="25:27" x14ac:dyDescent="0.45">
      <c r="Y22" s="2" t="s">
        <v>13</v>
      </c>
      <c r="Z22">
        <v>-13</v>
      </c>
      <c r="AA22">
        <v>3.3099999999999997E-2</v>
      </c>
    </row>
    <row r="23" spans="25:27" x14ac:dyDescent="0.45">
      <c r="Y23" s="2"/>
      <c r="Z23">
        <v>-12.18</v>
      </c>
      <c r="AA23">
        <v>3.3399999999999999E-2</v>
      </c>
    </row>
    <row r="24" spans="25:27" x14ac:dyDescent="0.45">
      <c r="Y24" s="2" t="s">
        <v>14</v>
      </c>
      <c r="Z24">
        <v>-12.51</v>
      </c>
      <c r="AA24">
        <v>3.4000000000000002E-2</v>
      </c>
    </row>
    <row r="25" spans="25:27" x14ac:dyDescent="0.45">
      <c r="Y25" s="2"/>
      <c r="Z25">
        <v>-12.2</v>
      </c>
      <c r="AA25">
        <v>3.2899999999999999E-2</v>
      </c>
    </row>
    <row r="26" spans="25:27" x14ac:dyDescent="0.45">
      <c r="Y26" s="2" t="s">
        <v>15</v>
      </c>
      <c r="Z26">
        <v>-12.78</v>
      </c>
      <c r="AA26">
        <v>2.4299999999999999E-2</v>
      </c>
    </row>
    <row r="27" spans="25:27" x14ac:dyDescent="0.45">
      <c r="Z27">
        <v>-12.55</v>
      </c>
      <c r="AA27">
        <v>2.2499999999999999E-2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2E7A-AEA7-4759-9827-6CF23625D43F}">
  <dimension ref="A1:C9"/>
  <sheetViews>
    <sheetView tabSelected="1" workbookViewId="0">
      <selection activeCell="C4" sqref="C4"/>
    </sheetView>
  </sheetViews>
  <sheetFormatPr defaultRowHeight="14.25" x14ac:dyDescent="0.45"/>
  <sheetData>
    <row r="1" spans="1:3" x14ac:dyDescent="0.45">
      <c r="A1" s="3" t="s">
        <v>27</v>
      </c>
      <c r="B1" s="3"/>
      <c r="C1" s="3"/>
    </row>
    <row r="2" spans="1:3" x14ac:dyDescent="0.45">
      <c r="B2" t="s">
        <v>28</v>
      </c>
      <c r="C2" t="s">
        <v>29</v>
      </c>
    </row>
    <row r="3" spans="1:3" x14ac:dyDescent="0.45">
      <c r="A3" t="s">
        <v>18</v>
      </c>
      <c r="B3">
        <v>6.4500000000000002E-2</v>
      </c>
      <c r="C3">
        <v>9.0999999999999998E-2</v>
      </c>
    </row>
    <row r="4" spans="1:3" x14ac:dyDescent="0.45">
      <c r="A4" t="s">
        <v>19</v>
      </c>
      <c r="B4">
        <v>6.1800000000000001E-2</v>
      </c>
      <c r="C4">
        <v>0.1613</v>
      </c>
    </row>
    <row r="5" spans="1:3" x14ac:dyDescent="0.45">
      <c r="A5" t="s">
        <v>20</v>
      </c>
      <c r="B5">
        <v>5.2499999999999998E-2</v>
      </c>
      <c r="C5">
        <v>0.14860000000000001</v>
      </c>
    </row>
    <row r="6" spans="1:3" x14ac:dyDescent="0.45">
      <c r="A6" t="s">
        <v>21</v>
      </c>
      <c r="B6">
        <v>4.6399999999999997E-2</v>
      </c>
      <c r="C6">
        <v>0.1573</v>
      </c>
    </row>
    <row r="7" spans="1:3" x14ac:dyDescent="0.45">
      <c r="A7" t="s">
        <v>22</v>
      </c>
      <c r="B7">
        <v>2.12E-2</v>
      </c>
      <c r="C7">
        <v>9.2999999999999999E-2</v>
      </c>
    </row>
    <row r="9" spans="1:3" x14ac:dyDescent="0.45">
      <c r="A9" t="s">
        <v>23</v>
      </c>
      <c r="B9">
        <f>AVERAGE(B3:B7)</f>
        <v>4.9279999999999997E-2</v>
      </c>
      <c r="C9">
        <f>AVERAGE(C3:C7)</f>
        <v>0.13023999999999999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30AD-755B-400A-917B-E2F2BECACF81}">
  <dimension ref="A1:F8"/>
  <sheetViews>
    <sheetView workbookViewId="0">
      <selection activeCell="D3" sqref="D3"/>
    </sheetView>
  </sheetViews>
  <sheetFormatPr defaultRowHeight="14.25" x14ac:dyDescent="0.45"/>
  <cols>
    <col min="1" max="6" width="12.59765625" customWidth="1"/>
  </cols>
  <sheetData>
    <row r="1" spans="1:6" x14ac:dyDescent="0.45">
      <c r="A1" s="3" t="s">
        <v>3</v>
      </c>
      <c r="B1" s="3"/>
      <c r="C1" s="3"/>
      <c r="D1" s="3"/>
      <c r="E1" s="3"/>
      <c r="F1" s="3"/>
    </row>
    <row r="2" spans="1:6" ht="42.75" x14ac:dyDescent="0.45">
      <c r="A2" s="1" t="s">
        <v>2</v>
      </c>
      <c r="B2" s="1" t="s">
        <v>16</v>
      </c>
      <c r="C2" s="1" t="s">
        <v>0</v>
      </c>
      <c r="D2" s="1" t="s">
        <v>1</v>
      </c>
      <c r="E2" s="1" t="s">
        <v>4</v>
      </c>
      <c r="F2" s="1" t="s">
        <v>5</v>
      </c>
    </row>
    <row r="3" spans="1:6" x14ac:dyDescent="0.45">
      <c r="A3">
        <v>23.46</v>
      </c>
      <c r="B3">
        <f t="shared" ref="B3:B8" si="0">F3-E3</f>
        <v>66.19</v>
      </c>
      <c r="C3">
        <v>851</v>
      </c>
      <c r="D3">
        <v>5.2600000000000001E-2</v>
      </c>
      <c r="E3">
        <v>6.88</v>
      </c>
      <c r="F3">
        <v>73.069999999999993</v>
      </c>
    </row>
    <row r="4" spans="1:6" x14ac:dyDescent="0.45">
      <c r="A4">
        <v>23.43</v>
      </c>
      <c r="B4">
        <f t="shared" si="0"/>
        <v>66.890000000000015</v>
      </c>
      <c r="C4">
        <v>639</v>
      </c>
      <c r="D4">
        <v>5.8000000000000003E-2</v>
      </c>
      <c r="E4">
        <v>10.039999999999999</v>
      </c>
      <c r="F4">
        <v>76.930000000000007</v>
      </c>
    </row>
    <row r="5" spans="1:6" x14ac:dyDescent="0.45">
      <c r="A5">
        <v>23.63</v>
      </c>
      <c r="B5">
        <f t="shared" si="0"/>
        <v>61.120000000000005</v>
      </c>
      <c r="C5">
        <v>799</v>
      </c>
      <c r="D5">
        <v>4.1099999999999998E-2</v>
      </c>
      <c r="E5">
        <v>15.53</v>
      </c>
      <c r="F5">
        <v>76.650000000000006</v>
      </c>
    </row>
    <row r="6" spans="1:6" x14ac:dyDescent="0.45">
      <c r="A6">
        <v>-13.73</v>
      </c>
      <c r="B6">
        <f t="shared" si="0"/>
        <v>51.06</v>
      </c>
      <c r="C6">
        <v>866</v>
      </c>
      <c r="D6">
        <v>3.5499999999999997E-2</v>
      </c>
      <c r="E6">
        <v>9.23</v>
      </c>
      <c r="F6">
        <v>60.29</v>
      </c>
    </row>
    <row r="7" spans="1:6" x14ac:dyDescent="0.45">
      <c r="A7">
        <v>-11.01</v>
      </c>
      <c r="B7">
        <f t="shared" si="0"/>
        <v>63.989999999999995</v>
      </c>
      <c r="C7">
        <v>734</v>
      </c>
      <c r="D7">
        <v>6.2199999999999998E-2</v>
      </c>
      <c r="E7">
        <v>16.059999999999999</v>
      </c>
      <c r="F7">
        <v>80.05</v>
      </c>
    </row>
    <row r="8" spans="1:6" x14ac:dyDescent="0.45">
      <c r="A8">
        <v>-10.83</v>
      </c>
      <c r="B8">
        <f t="shared" si="0"/>
        <v>65.100000000000009</v>
      </c>
      <c r="C8">
        <v>681</v>
      </c>
      <c r="D8">
        <v>6.1699999999999998E-2</v>
      </c>
      <c r="E8">
        <v>17.38</v>
      </c>
      <c r="F8">
        <v>82.48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45A4-8E09-4DD2-9FF6-D1797634F7E7}">
  <dimension ref="A1:F6"/>
  <sheetViews>
    <sheetView workbookViewId="0">
      <selection activeCell="D31" sqref="D31"/>
    </sheetView>
  </sheetViews>
  <sheetFormatPr defaultRowHeight="14.25" x14ac:dyDescent="0.45"/>
  <cols>
    <col min="1" max="6" width="12.59765625" customWidth="1"/>
  </cols>
  <sheetData>
    <row r="1" spans="1:6" x14ac:dyDescent="0.45">
      <c r="A1" s="3" t="s">
        <v>6</v>
      </c>
      <c r="B1" s="3"/>
      <c r="C1" s="3"/>
      <c r="D1" s="3"/>
      <c r="E1" s="3"/>
      <c r="F1" s="3"/>
    </row>
    <row r="2" spans="1:6" ht="42.75" x14ac:dyDescent="0.45">
      <c r="A2" s="1" t="s">
        <v>2</v>
      </c>
      <c r="B2" s="1" t="s">
        <v>16</v>
      </c>
      <c r="C2" s="1" t="s">
        <v>0</v>
      </c>
      <c r="D2" s="1" t="s">
        <v>1</v>
      </c>
      <c r="E2" s="1" t="s">
        <v>4</v>
      </c>
      <c r="F2" s="1" t="s">
        <v>5</v>
      </c>
    </row>
    <row r="3" spans="1:6" x14ac:dyDescent="0.45">
      <c r="A3">
        <v>23.57</v>
      </c>
      <c r="B3">
        <f>F3-E3</f>
        <v>50.709999999999994</v>
      </c>
      <c r="C3">
        <v>746</v>
      </c>
      <c r="D3">
        <v>3.3000000000000002E-2</v>
      </c>
      <c r="E3">
        <v>16.34</v>
      </c>
      <c r="F3">
        <v>67.05</v>
      </c>
    </row>
    <row r="4" spans="1:6" x14ac:dyDescent="0.45">
      <c r="A4">
        <v>23.48</v>
      </c>
      <c r="B4">
        <f>F4-E4</f>
        <v>56.59</v>
      </c>
      <c r="C4">
        <v>799</v>
      </c>
      <c r="D4">
        <v>3.15E-2</v>
      </c>
      <c r="E4">
        <v>16.05</v>
      </c>
      <c r="F4">
        <v>72.64</v>
      </c>
    </row>
    <row r="5" spans="1:6" x14ac:dyDescent="0.45">
      <c r="A5">
        <v>-12.54</v>
      </c>
      <c r="B5">
        <f>F5-E5</f>
        <v>55.01</v>
      </c>
      <c r="C5">
        <v>630</v>
      </c>
      <c r="D5">
        <v>5.79E-2</v>
      </c>
      <c r="E5">
        <v>8.9700000000000006</v>
      </c>
      <c r="F5">
        <v>63.98</v>
      </c>
    </row>
    <row r="6" spans="1:6" x14ac:dyDescent="0.45">
      <c r="A6">
        <v>-11.55</v>
      </c>
      <c r="B6">
        <f>F6-E6</f>
        <v>55.750000000000007</v>
      </c>
      <c r="C6">
        <v>682</v>
      </c>
      <c r="D6">
        <v>5.5100000000000003E-2</v>
      </c>
      <c r="E6">
        <v>10.4</v>
      </c>
      <c r="F6">
        <v>66.150000000000006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999C-FDCF-4BB7-8D28-1BDFB6394B63}">
  <dimension ref="A1:F6"/>
  <sheetViews>
    <sheetView workbookViewId="0">
      <selection activeCell="B2" sqref="B2:B6"/>
    </sheetView>
  </sheetViews>
  <sheetFormatPr defaultRowHeight="14.25" x14ac:dyDescent="0.45"/>
  <cols>
    <col min="1" max="6" width="12.59765625" customWidth="1"/>
  </cols>
  <sheetData>
    <row r="1" spans="1:6" x14ac:dyDescent="0.45">
      <c r="A1" s="3" t="s">
        <v>7</v>
      </c>
      <c r="B1" s="3"/>
      <c r="C1" s="3"/>
      <c r="D1" s="3"/>
      <c r="E1" s="3"/>
      <c r="F1" s="3"/>
    </row>
    <row r="2" spans="1:6" ht="42.75" x14ac:dyDescent="0.45">
      <c r="A2" s="1" t="s">
        <v>2</v>
      </c>
      <c r="B2" s="1" t="s">
        <v>16</v>
      </c>
      <c r="C2" s="1" t="s">
        <v>0</v>
      </c>
      <c r="D2" s="1" t="s">
        <v>1</v>
      </c>
      <c r="E2" s="1" t="s">
        <v>4</v>
      </c>
      <c r="F2" s="1" t="s">
        <v>5</v>
      </c>
    </row>
    <row r="3" spans="1:6" x14ac:dyDescent="0.45">
      <c r="A3">
        <v>23.52</v>
      </c>
      <c r="B3">
        <f>F3-E3</f>
        <v>50.779999999999994</v>
      </c>
      <c r="C3">
        <v>799</v>
      </c>
      <c r="D3">
        <v>3.2899999999999999E-2</v>
      </c>
      <c r="E3">
        <v>18.43</v>
      </c>
      <c r="F3">
        <v>69.209999999999994</v>
      </c>
    </row>
    <row r="4" spans="1:6" x14ac:dyDescent="0.45">
      <c r="A4">
        <v>23.44</v>
      </c>
      <c r="B4">
        <f>F4-E4</f>
        <v>50.410000000000011</v>
      </c>
      <c r="C4">
        <v>852</v>
      </c>
      <c r="D4">
        <v>2.98E-2</v>
      </c>
      <c r="E4">
        <v>19.38</v>
      </c>
      <c r="F4">
        <v>69.790000000000006</v>
      </c>
    </row>
    <row r="5" spans="1:6" x14ac:dyDescent="0.45">
      <c r="A5">
        <v>-13</v>
      </c>
      <c r="B5">
        <f>F5-E5</f>
        <v>46.64</v>
      </c>
      <c r="C5">
        <v>892</v>
      </c>
      <c r="D5">
        <v>3.3099999999999997E-2</v>
      </c>
      <c r="E5">
        <v>10.19</v>
      </c>
      <c r="F5">
        <v>56.83</v>
      </c>
    </row>
    <row r="6" spans="1:6" x14ac:dyDescent="0.45">
      <c r="A6">
        <v>-12.18</v>
      </c>
      <c r="B6">
        <f>F6-E6</f>
        <v>49.040000000000006</v>
      </c>
      <c r="C6">
        <v>996</v>
      </c>
      <c r="D6">
        <v>3.3399999999999999E-2</v>
      </c>
      <c r="E6">
        <v>10.98</v>
      </c>
      <c r="F6">
        <v>60.02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E122-C7FF-430B-978E-313668BB2CF1}">
  <dimension ref="A1:F6"/>
  <sheetViews>
    <sheetView workbookViewId="0">
      <selection activeCell="E39" sqref="E39"/>
    </sheetView>
  </sheetViews>
  <sheetFormatPr defaultRowHeight="14.25" x14ac:dyDescent="0.45"/>
  <cols>
    <col min="1" max="6" width="12.59765625" customWidth="1"/>
  </cols>
  <sheetData>
    <row r="1" spans="1:6" x14ac:dyDescent="0.45">
      <c r="A1" s="3" t="s">
        <v>8</v>
      </c>
      <c r="B1" s="3"/>
      <c r="C1" s="3"/>
      <c r="D1" s="3"/>
      <c r="E1" s="3"/>
      <c r="F1" s="3"/>
    </row>
    <row r="2" spans="1:6" ht="42.75" x14ac:dyDescent="0.45">
      <c r="A2" s="1" t="s">
        <v>2</v>
      </c>
      <c r="B2" s="1" t="s">
        <v>16</v>
      </c>
      <c r="C2" s="1" t="s">
        <v>0</v>
      </c>
      <c r="D2" s="1" t="s">
        <v>1</v>
      </c>
      <c r="E2" s="1" t="s">
        <v>4</v>
      </c>
      <c r="F2" s="1" t="s">
        <v>5</v>
      </c>
    </row>
    <row r="3" spans="1:6" x14ac:dyDescent="0.45">
      <c r="A3">
        <v>23.62</v>
      </c>
      <c r="B3">
        <f>F3-E3</f>
        <v>47.09</v>
      </c>
      <c r="C3">
        <v>585</v>
      </c>
      <c r="D3">
        <v>4.8599999999999997E-2</v>
      </c>
      <c r="E3">
        <v>20</v>
      </c>
      <c r="F3">
        <v>67.09</v>
      </c>
    </row>
    <row r="4" spans="1:6" x14ac:dyDescent="0.45">
      <c r="A4">
        <v>23.5</v>
      </c>
      <c r="B4">
        <f>F4-E4</f>
        <v>48.14</v>
      </c>
      <c r="C4">
        <v>692</v>
      </c>
      <c r="D4">
        <v>3.9899999999999998E-2</v>
      </c>
      <c r="E4">
        <v>19.309999999999999</v>
      </c>
      <c r="F4">
        <v>67.45</v>
      </c>
    </row>
    <row r="5" spans="1:6" x14ac:dyDescent="0.45">
      <c r="A5">
        <v>-12.51</v>
      </c>
      <c r="B5">
        <f>F5-E5</f>
        <v>37.58</v>
      </c>
      <c r="C5">
        <v>812</v>
      </c>
      <c r="D5">
        <v>3.4000000000000002E-2</v>
      </c>
      <c r="E5">
        <v>6.36</v>
      </c>
      <c r="F5">
        <v>43.94</v>
      </c>
    </row>
    <row r="6" spans="1:6" x14ac:dyDescent="0.45">
      <c r="A6">
        <v>-12.2</v>
      </c>
      <c r="B6">
        <f>F6-E6</f>
        <v>42.4</v>
      </c>
      <c r="C6">
        <v>838</v>
      </c>
      <c r="D6">
        <v>3.2899999999999999E-2</v>
      </c>
      <c r="E6">
        <v>7.26</v>
      </c>
      <c r="F6">
        <v>49.66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B937-4726-40CC-8F5F-8953D53BCFF1}">
  <dimension ref="A1:F6"/>
  <sheetViews>
    <sheetView workbookViewId="0">
      <selection activeCell="D20" sqref="D20"/>
    </sheetView>
  </sheetViews>
  <sheetFormatPr defaultRowHeight="14.25" x14ac:dyDescent="0.45"/>
  <cols>
    <col min="1" max="6" width="12.59765625" customWidth="1"/>
  </cols>
  <sheetData>
    <row r="1" spans="1:6" x14ac:dyDescent="0.45">
      <c r="A1" s="3" t="s">
        <v>9</v>
      </c>
      <c r="B1" s="3"/>
      <c r="C1" s="3"/>
      <c r="D1" s="3"/>
      <c r="E1" s="3"/>
      <c r="F1" s="3"/>
    </row>
    <row r="2" spans="1:6" ht="42.75" x14ac:dyDescent="0.45">
      <c r="A2" s="1" t="s">
        <v>2</v>
      </c>
      <c r="B2" s="1" t="s">
        <v>16</v>
      </c>
      <c r="C2" s="1" t="s">
        <v>0</v>
      </c>
      <c r="D2" s="1" t="s">
        <v>1</v>
      </c>
      <c r="E2" s="1" t="s">
        <v>4</v>
      </c>
      <c r="F2" s="1" t="s">
        <v>5</v>
      </c>
    </row>
    <row r="3" spans="1:6" x14ac:dyDescent="0.45">
      <c r="A3">
        <v>23.52</v>
      </c>
      <c r="B3">
        <f>F3-E3</f>
        <v>46.389999999999993</v>
      </c>
      <c r="C3">
        <v>852</v>
      </c>
      <c r="D3">
        <v>3.1E-2</v>
      </c>
      <c r="E3">
        <v>19.21</v>
      </c>
      <c r="F3">
        <v>65.599999999999994</v>
      </c>
    </row>
    <row r="4" spans="1:6" x14ac:dyDescent="0.45">
      <c r="A4">
        <v>23.42</v>
      </c>
      <c r="B4">
        <f>F4-E4</f>
        <v>48.019999999999996</v>
      </c>
      <c r="C4">
        <v>745</v>
      </c>
      <c r="D4">
        <v>4.2200000000000001E-2</v>
      </c>
      <c r="E4">
        <v>19.12</v>
      </c>
      <c r="F4">
        <v>67.14</v>
      </c>
    </row>
    <row r="5" spans="1:6" x14ac:dyDescent="0.45">
      <c r="A5">
        <v>-12.78</v>
      </c>
      <c r="B5">
        <f>F5-E5</f>
        <v>38.53</v>
      </c>
      <c r="C5">
        <v>1022</v>
      </c>
      <c r="D5">
        <v>2.4299999999999999E-2</v>
      </c>
      <c r="E5">
        <v>7.05</v>
      </c>
      <c r="F5">
        <v>45.58</v>
      </c>
    </row>
    <row r="6" spans="1:6" x14ac:dyDescent="0.45">
      <c r="A6">
        <v>-12.55</v>
      </c>
      <c r="B6">
        <f>F6-E6</f>
        <v>41.35</v>
      </c>
      <c r="C6">
        <v>1232</v>
      </c>
      <c r="D6">
        <v>2.2499999999999999E-2</v>
      </c>
      <c r="E6">
        <v>8.01</v>
      </c>
      <c r="F6">
        <v>49.36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Sheet1</vt:lpstr>
      <vt:lpstr>Sensor1</vt:lpstr>
      <vt:lpstr>Sensor2</vt:lpstr>
      <vt:lpstr>Sensor3</vt:lpstr>
      <vt:lpstr>Sensor4</vt:lpstr>
      <vt:lpstr>Sensor5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2023-07-07T13:35:43Z</dcterms:created>
  <dcterms:modified xsi:type="dcterms:W3CDTF">2023-07-11T00:06:25Z</dcterms:modified>
</cp:coreProperties>
</file>