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TaoY\Downloads\"/>
    </mc:Choice>
  </mc:AlternateContent>
  <xr:revisionPtr revIDLastSave="0" documentId="13_ncr:1_{3DCD7405-BF38-4106-9FFD-6E9B838FF611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Ep 1 Results" sheetId="1" r:id="rId1"/>
    <sheet name="2-3 Tree Ep 1 Graphs" sheetId="2" r:id="rId2"/>
    <sheet name="vEB Tree Ep 1 Graph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1" i="1" l="1"/>
  <c r="O50" i="1"/>
  <c r="O49" i="1"/>
  <c r="O48" i="1"/>
  <c r="Q48" i="1" s="1"/>
  <c r="O47" i="1"/>
  <c r="Q47" i="1" s="1"/>
  <c r="O46" i="1"/>
  <c r="O45" i="1"/>
  <c r="Q45" i="1" s="1"/>
  <c r="O44" i="1"/>
  <c r="Q44" i="1" s="1"/>
  <c r="O43" i="1"/>
  <c r="O42" i="1"/>
  <c r="O41" i="1"/>
  <c r="O40" i="1"/>
  <c r="O39" i="1"/>
  <c r="Q39" i="1" s="1"/>
  <c r="O38" i="1"/>
  <c r="O37" i="1"/>
  <c r="Q37" i="1" s="1"/>
  <c r="O36" i="1"/>
  <c r="Q36" i="1" s="1"/>
  <c r="O35" i="1"/>
  <c r="O34" i="1"/>
  <c r="O33" i="1"/>
  <c r="N39" i="1"/>
  <c r="N40" i="1"/>
  <c r="N41" i="1"/>
  <c r="N42" i="1"/>
  <c r="P42" i="1" s="1"/>
  <c r="U42" i="1" s="1"/>
  <c r="N43" i="1"/>
  <c r="P43" i="1" s="1"/>
  <c r="U43" i="1" s="1"/>
  <c r="N44" i="1"/>
  <c r="N45" i="1"/>
  <c r="N46" i="1"/>
  <c r="P46" i="1" s="1"/>
  <c r="U46" i="1" s="1"/>
  <c r="N47" i="1"/>
  <c r="N48" i="1"/>
  <c r="N49" i="1"/>
  <c r="N50" i="1"/>
  <c r="P50" i="1" s="1"/>
  <c r="U50" i="1" s="1"/>
  <c r="N51" i="1"/>
  <c r="P51" i="1" s="1"/>
  <c r="U51" i="1" s="1"/>
  <c r="N33" i="1"/>
  <c r="S64" i="1"/>
  <c r="R64" i="1"/>
  <c r="P33" i="1"/>
  <c r="U33" i="1" s="1"/>
  <c r="Q33" i="1"/>
  <c r="T33" i="1"/>
  <c r="D11" i="1"/>
  <c r="D12" i="1"/>
  <c r="D10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9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9" i="1"/>
  <c r="N37" i="1"/>
  <c r="P37" i="1" s="1"/>
  <c r="U37" i="1" s="1"/>
  <c r="Q51" i="1"/>
  <c r="Q50" i="1"/>
  <c r="Q49" i="1"/>
  <c r="P49" i="1"/>
  <c r="U49" i="1" s="1"/>
  <c r="P48" i="1"/>
  <c r="U48" i="1" s="1"/>
  <c r="P47" i="1"/>
  <c r="U47" i="1" s="1"/>
  <c r="Q46" i="1"/>
  <c r="P45" i="1"/>
  <c r="U45" i="1" s="1"/>
  <c r="P44" i="1"/>
  <c r="U44" i="1" s="1"/>
  <c r="Q43" i="1"/>
  <c r="Q42" i="1"/>
  <c r="Q41" i="1"/>
  <c r="P41" i="1"/>
  <c r="U41" i="1" s="1"/>
  <c r="Q40" i="1"/>
  <c r="P40" i="1"/>
  <c r="U40" i="1" s="1"/>
  <c r="P39" i="1"/>
  <c r="U39" i="1" s="1"/>
  <c r="Q38" i="1"/>
  <c r="N38" i="1"/>
  <c r="P38" i="1" s="1"/>
  <c r="U38" i="1" s="1"/>
  <c r="N36" i="1"/>
  <c r="P36" i="1" s="1"/>
  <c r="U36" i="1" s="1"/>
  <c r="Q35" i="1"/>
  <c r="N35" i="1"/>
  <c r="P35" i="1" s="1"/>
  <c r="U35" i="1" s="1"/>
  <c r="Q34" i="1"/>
  <c r="N34" i="1"/>
  <c r="P34" i="1" s="1"/>
  <c r="U34" i="1" s="1"/>
  <c r="O27" i="1"/>
  <c r="Q27" i="1" s="1"/>
  <c r="N27" i="1"/>
  <c r="P27" i="1" s="1"/>
  <c r="U27" i="1" s="1"/>
  <c r="O26" i="1"/>
  <c r="Q26" i="1" s="1"/>
  <c r="N26" i="1"/>
  <c r="P26" i="1" s="1"/>
  <c r="U26" i="1" s="1"/>
  <c r="O25" i="1"/>
  <c r="Q25" i="1" s="1"/>
  <c r="N25" i="1"/>
  <c r="P25" i="1" s="1"/>
  <c r="U25" i="1" s="1"/>
  <c r="O24" i="1"/>
  <c r="Q24" i="1" s="1"/>
  <c r="N24" i="1"/>
  <c r="P24" i="1" s="1"/>
  <c r="U24" i="1" s="1"/>
  <c r="O23" i="1"/>
  <c r="Q23" i="1" s="1"/>
  <c r="N23" i="1"/>
  <c r="P23" i="1" s="1"/>
  <c r="U23" i="1" s="1"/>
  <c r="O22" i="1"/>
  <c r="Q22" i="1" s="1"/>
  <c r="N22" i="1"/>
  <c r="P22" i="1" s="1"/>
  <c r="U22" i="1" s="1"/>
  <c r="O21" i="1"/>
  <c r="Q21" i="1" s="1"/>
  <c r="N21" i="1"/>
  <c r="P21" i="1" s="1"/>
  <c r="U21" i="1" s="1"/>
  <c r="O20" i="1"/>
  <c r="Q20" i="1" s="1"/>
  <c r="N20" i="1"/>
  <c r="P20" i="1" s="1"/>
  <c r="U20" i="1" s="1"/>
  <c r="O19" i="1"/>
  <c r="Q19" i="1" s="1"/>
  <c r="N19" i="1"/>
  <c r="P19" i="1" s="1"/>
  <c r="U19" i="1" s="1"/>
  <c r="O18" i="1"/>
  <c r="Q18" i="1" s="1"/>
  <c r="N18" i="1"/>
  <c r="P18" i="1" s="1"/>
  <c r="U18" i="1" s="1"/>
  <c r="O17" i="1"/>
  <c r="Q17" i="1" s="1"/>
  <c r="N17" i="1"/>
  <c r="P17" i="1" s="1"/>
  <c r="U17" i="1" s="1"/>
  <c r="O16" i="1"/>
  <c r="Q16" i="1" s="1"/>
  <c r="N16" i="1"/>
  <c r="P16" i="1" s="1"/>
  <c r="U16" i="1" s="1"/>
  <c r="O15" i="1"/>
  <c r="Q15" i="1" s="1"/>
  <c r="N15" i="1"/>
  <c r="P15" i="1" s="1"/>
  <c r="U15" i="1" s="1"/>
  <c r="O14" i="1"/>
  <c r="Q14" i="1" s="1"/>
  <c r="N14" i="1"/>
  <c r="P14" i="1" s="1"/>
  <c r="U14" i="1" s="1"/>
  <c r="O13" i="1"/>
  <c r="Q13" i="1" s="1"/>
  <c r="N13" i="1"/>
  <c r="P13" i="1" s="1"/>
  <c r="U13" i="1" s="1"/>
  <c r="O12" i="1"/>
  <c r="Q12" i="1" s="1"/>
  <c r="N12" i="1"/>
  <c r="P12" i="1" s="1"/>
  <c r="U12" i="1" s="1"/>
  <c r="O11" i="1"/>
  <c r="Q11" i="1" s="1"/>
  <c r="N11" i="1"/>
  <c r="P11" i="1" s="1"/>
  <c r="U11" i="1" s="1"/>
  <c r="O10" i="1"/>
  <c r="Q10" i="1" s="1"/>
  <c r="N10" i="1"/>
  <c r="P10" i="1" s="1"/>
  <c r="U10" i="1" s="1"/>
  <c r="O9" i="1"/>
  <c r="Q9" i="1" s="1"/>
  <c r="N9" i="1"/>
  <c r="P9" i="1" s="1"/>
  <c r="U9" i="1" s="1"/>
  <c r="M13" i="1" l="1"/>
  <c r="R33" i="1"/>
  <c r="M21" i="1"/>
  <c r="R9" i="1"/>
  <c r="M25" i="1"/>
  <c r="M17" i="1"/>
  <c r="M24" i="1"/>
  <c r="M18" i="1"/>
  <c r="M16" i="1"/>
  <c r="M11" i="1"/>
  <c r="M9" i="1"/>
  <c r="M20" i="1"/>
  <c r="R22" i="1"/>
  <c r="R14" i="1"/>
  <c r="R37" i="1"/>
  <c r="R45" i="1"/>
  <c r="R21" i="1"/>
  <c r="R13" i="1"/>
  <c r="R38" i="1"/>
  <c r="R46" i="1"/>
  <c r="R20" i="1"/>
  <c r="R12" i="1"/>
  <c r="R39" i="1"/>
  <c r="R47" i="1"/>
  <c r="R27" i="1"/>
  <c r="R19" i="1"/>
  <c r="R11" i="1"/>
  <c r="R40" i="1"/>
  <c r="R48" i="1"/>
  <c r="R26" i="1"/>
  <c r="R18" i="1"/>
  <c r="R10" i="1"/>
  <c r="R41" i="1"/>
  <c r="R49" i="1"/>
  <c r="R25" i="1"/>
  <c r="R17" i="1"/>
  <c r="R34" i="1"/>
  <c r="R42" i="1"/>
  <c r="R50" i="1"/>
  <c r="R24" i="1"/>
  <c r="R16" i="1"/>
  <c r="R35" i="1"/>
  <c r="R43" i="1"/>
  <c r="R51" i="1"/>
  <c r="R23" i="1"/>
  <c r="R15" i="1"/>
  <c r="R36" i="1"/>
  <c r="R44" i="1"/>
  <c r="M12" i="1"/>
  <c r="M26" i="1"/>
  <c r="M27" i="1"/>
  <c r="M10" i="1"/>
  <c r="M23" i="1"/>
  <c r="M15" i="1"/>
  <c r="M22" i="1"/>
  <c r="M14" i="1"/>
  <c r="M19" i="1"/>
</calcChain>
</file>

<file path=xl/sharedStrings.xml><?xml version="1.0" encoding="utf-8"?>
<sst xmlns="http://schemas.openxmlformats.org/spreadsheetml/2006/main" count="52" uniqueCount="22">
  <si>
    <t>Range constant</t>
  </si>
  <si>
    <t>2-3 Tree Size</t>
  </si>
  <si>
    <t>Trial 1</t>
  </si>
  <si>
    <t>Average/μs</t>
  </si>
  <si>
    <t>Time/μs</t>
  </si>
  <si>
    <t>Memory/B</t>
  </si>
  <si>
    <t>vEB Size</t>
  </si>
  <si>
    <t>Trial 2</t>
  </si>
  <si>
    <t>Trial 3</t>
  </si>
  <si>
    <t>Average Time per Insertion</t>
    <phoneticPr fontId="3" type="noConversion"/>
  </si>
  <si>
    <t>Average Memory per Insertion</t>
    <phoneticPr fontId="3" type="noConversion"/>
  </si>
  <si>
    <t>Linearise dataset size</t>
    <phoneticPr fontId="3" type="noConversion"/>
  </si>
  <si>
    <t>Linearse per insertion time</t>
    <phoneticPr fontId="3" type="noConversion"/>
  </si>
  <si>
    <t>Time/μs</t>
    <phoneticPr fontId="3" type="noConversion"/>
  </si>
  <si>
    <t>Split Time/μs</t>
  </si>
  <si>
    <t>Average Time per Insertion</t>
  </si>
  <si>
    <t>Average Time per Insertion for 2-3 Tree/μs</t>
  </si>
  <si>
    <t>Average Time per Insertion for vEB Tree/μs</t>
  </si>
  <si>
    <t>Dataset Size</t>
  </si>
  <si>
    <t>Ratio of memory to time</t>
  </si>
  <si>
    <t>Ratio of memory to time for 2-3 tree</t>
  </si>
  <si>
    <t>Ratio of memory to time for vEB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</si>
</sst>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"/>
  </numFmts>
  <fonts count="7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sz val="9"/>
      <name val="Arial"/>
      <family val="3"/>
      <charset val="134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0" borderId="5" xfId="0" applyFont="1" applyBorder="1" applyAlignment="1">
      <alignment horizontal="center"/>
    </xf>
    <xf numFmtId="11" fontId="1" fillId="0" borderId="5" xfId="0" applyNumberFormat="1" applyFont="1" applyBorder="1"/>
    <xf numFmtId="0" fontId="1" fillId="0" borderId="5" xfId="0" applyFont="1" applyBorder="1"/>
    <xf numFmtId="1" fontId="1" fillId="0" borderId="5" xfId="0" applyNumberFormat="1" applyFont="1" applyBorder="1"/>
    <xf numFmtId="11" fontId="0" fillId="0" borderId="0" xfId="0" applyNumberFormat="1"/>
    <xf numFmtId="0" fontId="1" fillId="0" borderId="2" xfId="0" applyFont="1" applyBorder="1" applyAlignment="1">
      <alignment horizontal="center"/>
    </xf>
    <xf numFmtId="0" fontId="5" fillId="0" borderId="6" xfId="0" applyFont="1" applyBorder="1" applyAlignment="1">
      <alignment horizontal="left" indent="1"/>
    </xf>
    <xf numFmtId="0" fontId="5" fillId="0" borderId="6" xfId="0" applyFont="1" applyBorder="1" applyAlignment="1">
      <alignment horizontal="center"/>
    </xf>
    <xf numFmtId="0" fontId="0" fillId="0" borderId="6" xfId="0" applyBorder="1"/>
    <xf numFmtId="1" fontId="1" fillId="0" borderId="2" xfId="0" applyNumberFormat="1" applyFont="1" applyBorder="1"/>
    <xf numFmtId="0" fontId="1" fillId="0" borderId="2" xfId="0" applyFont="1" applyBorder="1"/>
    <xf numFmtId="11" fontId="0" fillId="0" borderId="6" xfId="0" applyNumberFormat="1" applyBorder="1"/>
    <xf numFmtId="11" fontId="4" fillId="0" borderId="6" xfId="0" applyNumberFormat="1" applyFont="1" applyBorder="1"/>
    <xf numFmtId="0" fontId="5" fillId="0" borderId="5" xfId="0" applyFont="1" applyBorder="1" applyAlignment="1">
      <alignment horizontal="center"/>
    </xf>
    <xf numFmtId="0" fontId="6" fillId="0" borderId="6" xfId="0" applyFont="1" applyBorder="1"/>
    <xf numFmtId="0" fontId="5" fillId="0" borderId="3" xfId="0" applyFont="1" applyBorder="1" applyAlignment="1">
      <alignment horizontal="center"/>
    </xf>
    <xf numFmtId="164" fontId="0" fillId="0" borderId="6" xfId="0" applyNumberFormat="1" applyBorder="1"/>
    <xf numFmtId="1" fontId="0" fillId="0" borderId="6" xfId="0" applyNumberFormat="1" applyBorder="1"/>
    <xf numFmtId="0" fontId="4" fillId="0" borderId="6" xfId="0" applyFont="1" applyBorder="1" applyAlignment="1">
      <alignment wrapText="1"/>
    </xf>
    <xf numFmtId="0" fontId="4" fillId="0" borderId="6" xfId="0" applyFont="1" applyBorder="1"/>
    <xf numFmtId="11" fontId="1" fillId="0" borderId="4" xfId="0" applyNumberFormat="1" applyFont="1" applyBorder="1"/>
    <xf numFmtId="165" fontId="0" fillId="0" borderId="6" xfId="0" applyNumberFormat="1" applyBorder="1"/>
    <xf numFmtId="0" fontId="0" fillId="0" borderId="6" xfId="0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2" fillId="0" borderId="4" xfId="0" applyFont="1" applyBorder="1"/>
    <xf numFmtId="0" fontId="1" fillId="0" borderId="2" xfId="0" applyFont="1" applyBorder="1" applyAlignment="1">
      <alignment horizontal="center"/>
    </xf>
    <xf numFmtId="0" fontId="2" fillId="0" borderId="7" xfId="0" applyFont="1" applyBorder="1"/>
    <xf numFmtId="0" fontId="2" fillId="0" borderId="11" xfId="0" applyFont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1" fontId="1" fillId="2" borderId="5" xfId="0" applyNumberFormat="1" applyFont="1" applyFill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 altLang="zh-CN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Average total time for insertion against dataset size</a:t>
            </a:r>
          </a:p>
        </c:rich>
      </c:tx>
      <c:layout>
        <c:manualLayout>
          <c:xMode val="edge"/>
          <c:yMode val="edge"/>
          <c:x val="0.24524713620490421"/>
          <c:y val="1.90429840206015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2-3 Tree</c:v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'Ep 1 Results'!$C$9:$C$27</c:f>
              <c:numCache>
                <c:formatCode>0.00E+00</c:formatCode>
                <c:ptCount val="19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2000000</c:v>
                </c:pt>
                <c:pt idx="11">
                  <c:v>3000000</c:v>
                </c:pt>
                <c:pt idx="12">
                  <c:v>4000000</c:v>
                </c:pt>
                <c:pt idx="13">
                  <c:v>5000000</c:v>
                </c:pt>
                <c:pt idx="14">
                  <c:v>6000000</c:v>
                </c:pt>
                <c:pt idx="15">
                  <c:v>7000000</c:v>
                </c:pt>
                <c:pt idx="16">
                  <c:v>8000000</c:v>
                </c:pt>
                <c:pt idx="17">
                  <c:v>9000000</c:v>
                </c:pt>
                <c:pt idx="18">
                  <c:v>10000000</c:v>
                </c:pt>
              </c:numCache>
            </c:numRef>
          </c:xVal>
          <c:yVal>
            <c:numRef>
              <c:f>'Ep 1 Results'!$N$9:$N$27</c:f>
              <c:numCache>
                <c:formatCode>0</c:formatCode>
                <c:ptCount val="19"/>
                <c:pt idx="0">
                  <c:v>65466333.333333336</c:v>
                </c:pt>
                <c:pt idx="1">
                  <c:v>158720666.66666666</c:v>
                </c:pt>
                <c:pt idx="2">
                  <c:v>273127800</c:v>
                </c:pt>
                <c:pt idx="3">
                  <c:v>441773666.66666669</c:v>
                </c:pt>
                <c:pt idx="4">
                  <c:v>609082633.33333337</c:v>
                </c:pt>
                <c:pt idx="5">
                  <c:v>792705433.33333337</c:v>
                </c:pt>
                <c:pt idx="6">
                  <c:v>999765533.33333337</c:v>
                </c:pt>
                <c:pt idx="7" formatCode="General">
                  <c:v>1150344766.6666667</c:v>
                </c:pt>
                <c:pt idx="8" formatCode="General">
                  <c:v>1284190833.3333333</c:v>
                </c:pt>
                <c:pt idx="9" formatCode="General">
                  <c:v>1484333166.6666667</c:v>
                </c:pt>
                <c:pt idx="10">
                  <c:v>3401905266.6666665</c:v>
                </c:pt>
                <c:pt idx="11">
                  <c:v>5878429300</c:v>
                </c:pt>
                <c:pt idx="12">
                  <c:v>8275443333.333333</c:v>
                </c:pt>
                <c:pt idx="13">
                  <c:v>10838576566.666666</c:v>
                </c:pt>
                <c:pt idx="14">
                  <c:v>13580084033.333334</c:v>
                </c:pt>
                <c:pt idx="15">
                  <c:v>17041173133.333334</c:v>
                </c:pt>
                <c:pt idx="16">
                  <c:v>18872423166.666668</c:v>
                </c:pt>
                <c:pt idx="17" formatCode="General">
                  <c:v>21733184766.666668</c:v>
                </c:pt>
                <c:pt idx="18" formatCode="General">
                  <c:v>24464137466.666668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2F-4003-BE4A-E06B313FCDF2}"/>
            </c:ext>
          </c:extLst>
        </c:ser>
        <c:ser>
          <c:idx val="1"/>
          <c:order val="1"/>
          <c:tx>
            <c:v>vEB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'Ep 1 Results'!$C$33:$C$51</c:f>
              <c:numCache>
                <c:formatCode>0.00E+00</c:formatCode>
                <c:ptCount val="19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2000000</c:v>
                </c:pt>
                <c:pt idx="11">
                  <c:v>3000000</c:v>
                </c:pt>
                <c:pt idx="12">
                  <c:v>4000000</c:v>
                </c:pt>
                <c:pt idx="13">
                  <c:v>5000000</c:v>
                </c:pt>
                <c:pt idx="14">
                  <c:v>6000000</c:v>
                </c:pt>
                <c:pt idx="15">
                  <c:v>7000000</c:v>
                </c:pt>
                <c:pt idx="16">
                  <c:v>8000000</c:v>
                </c:pt>
                <c:pt idx="17">
                  <c:v>9000000</c:v>
                </c:pt>
                <c:pt idx="18">
                  <c:v>10000000</c:v>
                </c:pt>
              </c:numCache>
            </c:numRef>
          </c:xVal>
          <c:yVal>
            <c:numRef>
              <c:f>'Ep 1 Results'!$N$33:$N$51</c:f>
              <c:numCache>
                <c:formatCode>0</c:formatCode>
                <c:ptCount val="19"/>
                <c:pt idx="0">
                  <c:v>170740600</c:v>
                </c:pt>
                <c:pt idx="1">
                  <c:v>350598033.33333331</c:v>
                </c:pt>
                <c:pt idx="2">
                  <c:v>518418133.33333331</c:v>
                </c:pt>
                <c:pt idx="3">
                  <c:v>688158100</c:v>
                </c:pt>
                <c:pt idx="4">
                  <c:v>849227433.33333337</c:v>
                </c:pt>
                <c:pt idx="5">
                  <c:v>1019754966.6666666</c:v>
                </c:pt>
                <c:pt idx="6">
                  <c:v>1192779100</c:v>
                </c:pt>
                <c:pt idx="7">
                  <c:v>1352212133.3333333</c:v>
                </c:pt>
                <c:pt idx="8">
                  <c:v>1526793233.3333333</c:v>
                </c:pt>
                <c:pt idx="9">
                  <c:v>1695310366.6666667</c:v>
                </c:pt>
                <c:pt idx="10">
                  <c:v>3462325833.3333335</c:v>
                </c:pt>
                <c:pt idx="11">
                  <c:v>5216429966.666667</c:v>
                </c:pt>
                <c:pt idx="12">
                  <c:v>6893835366.666667</c:v>
                </c:pt>
                <c:pt idx="13">
                  <c:v>8552008033.333333</c:v>
                </c:pt>
                <c:pt idx="14">
                  <c:v>10255598000</c:v>
                </c:pt>
                <c:pt idx="15">
                  <c:v>11937112000</c:v>
                </c:pt>
                <c:pt idx="16">
                  <c:v>13852823300</c:v>
                </c:pt>
                <c:pt idx="17">
                  <c:v>15574803700</c:v>
                </c:pt>
                <c:pt idx="18">
                  <c:v>16829633500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2F-4003-BE4A-E06B313FC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17167"/>
        <c:axId val="45920527"/>
      </c:scatterChart>
      <c:valAx>
        <c:axId val="4591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 altLang="zh-CN"/>
                  <a:t>Dataset 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20527"/>
        <c:crosses val="autoZero"/>
        <c:crossBetween val="midCat"/>
      </c:valAx>
      <c:valAx>
        <c:axId val="4592052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 altLang="zh-CN"/>
                  <a:t>Insertion</a:t>
                </a:r>
                <a:r>
                  <a:rPr lang="en-HK" altLang="zh-CN" baseline="0"/>
                  <a:t> Time / </a:t>
                </a:r>
                <a:r>
                  <a:rPr lang="el-GR" altLang="zh-CN" baseline="0"/>
                  <a:t>μ</a:t>
                </a:r>
                <a:r>
                  <a:rPr lang="en-HK" altLang="zh-CN" i="1" baseline="0"/>
                  <a:t>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7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 altLang="zh-CN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Average memory taken against dataset size</a:t>
            </a:r>
            <a:endParaRPr lang="zh-CN" altLang="en-US"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</a:endParaRPr>
          </a:p>
        </c:rich>
      </c:tx>
      <c:layout>
        <c:manualLayout>
          <c:xMode val="edge"/>
          <c:yMode val="edge"/>
          <c:x val="0.24524713620490421"/>
          <c:y val="1.90429840206015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2-3 Tree</c:v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'Ep 1 Results'!$C$9:$C$27</c:f>
              <c:numCache>
                <c:formatCode>0.00E+00</c:formatCode>
                <c:ptCount val="19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2000000</c:v>
                </c:pt>
                <c:pt idx="11">
                  <c:v>3000000</c:v>
                </c:pt>
                <c:pt idx="12">
                  <c:v>4000000</c:v>
                </c:pt>
                <c:pt idx="13">
                  <c:v>5000000</c:v>
                </c:pt>
                <c:pt idx="14">
                  <c:v>6000000</c:v>
                </c:pt>
                <c:pt idx="15">
                  <c:v>7000000</c:v>
                </c:pt>
                <c:pt idx="16">
                  <c:v>8000000</c:v>
                </c:pt>
                <c:pt idx="17">
                  <c:v>9000000</c:v>
                </c:pt>
                <c:pt idx="18">
                  <c:v>10000000</c:v>
                </c:pt>
              </c:numCache>
            </c:numRef>
          </c:xVal>
          <c:yVal>
            <c:numRef>
              <c:f>'Ep 1 Results'!$O$9:$O$27</c:f>
              <c:numCache>
                <c:formatCode>0</c:formatCode>
                <c:ptCount val="19"/>
                <c:pt idx="0">
                  <c:v>10209962.666666666</c:v>
                </c:pt>
                <c:pt idx="1">
                  <c:v>15881557.333333334</c:v>
                </c:pt>
                <c:pt idx="2">
                  <c:v>21917696</c:v>
                </c:pt>
                <c:pt idx="3">
                  <c:v>27940181.333333332</c:v>
                </c:pt>
                <c:pt idx="4">
                  <c:v>33981781.333333336</c:v>
                </c:pt>
                <c:pt idx="5" formatCode="General">
                  <c:v>39964672</c:v>
                </c:pt>
                <c:pt idx="6">
                  <c:v>45914794.666666664</c:v>
                </c:pt>
                <c:pt idx="7" formatCode="General">
                  <c:v>51945472</c:v>
                </c:pt>
                <c:pt idx="8" formatCode="General">
                  <c:v>57970688</c:v>
                </c:pt>
                <c:pt idx="9" formatCode="General">
                  <c:v>64032768</c:v>
                </c:pt>
                <c:pt idx="10">
                  <c:v>127254528</c:v>
                </c:pt>
                <c:pt idx="11">
                  <c:v>188197546.66666666</c:v>
                </c:pt>
                <c:pt idx="12">
                  <c:v>250387114.66666666</c:v>
                </c:pt>
                <c:pt idx="13">
                  <c:v>311851690.66666669</c:v>
                </c:pt>
                <c:pt idx="14">
                  <c:v>373306709.33333331</c:v>
                </c:pt>
                <c:pt idx="15" formatCode="General">
                  <c:v>435126272</c:v>
                </c:pt>
                <c:pt idx="16">
                  <c:v>496657749.33333331</c:v>
                </c:pt>
                <c:pt idx="17">
                  <c:v>558310741.33333337</c:v>
                </c:pt>
                <c:pt idx="18">
                  <c:v>619739818.66666663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4D-47AF-B7B1-2102C26B2F75}"/>
            </c:ext>
          </c:extLst>
        </c:ser>
        <c:ser>
          <c:idx val="1"/>
          <c:order val="1"/>
          <c:tx>
            <c:v>vEB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power"/>
            <c:forward val="2"/>
            <c:dispRSqr val="0"/>
            <c:dispEq val="0"/>
          </c:trendline>
          <c:xVal>
            <c:numRef>
              <c:f>'Ep 1 Results'!$C$33:$C$51</c:f>
              <c:numCache>
                <c:formatCode>0.00E+00</c:formatCode>
                <c:ptCount val="19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2000000</c:v>
                </c:pt>
                <c:pt idx="11">
                  <c:v>3000000</c:v>
                </c:pt>
                <c:pt idx="12">
                  <c:v>4000000</c:v>
                </c:pt>
                <c:pt idx="13">
                  <c:v>5000000</c:v>
                </c:pt>
                <c:pt idx="14">
                  <c:v>6000000</c:v>
                </c:pt>
                <c:pt idx="15">
                  <c:v>7000000</c:v>
                </c:pt>
                <c:pt idx="16">
                  <c:v>8000000</c:v>
                </c:pt>
                <c:pt idx="17">
                  <c:v>9000000</c:v>
                </c:pt>
                <c:pt idx="18">
                  <c:v>10000000</c:v>
                </c:pt>
              </c:numCache>
            </c:numRef>
          </c:xVal>
          <c:yVal>
            <c:numRef>
              <c:f>'Ep 1 Results'!$O$33:$O$51</c:f>
              <c:numCache>
                <c:formatCode>0</c:formatCode>
                <c:ptCount val="19"/>
                <c:pt idx="0">
                  <c:v>165949440</c:v>
                </c:pt>
                <c:pt idx="1">
                  <c:v>248993792</c:v>
                </c:pt>
                <c:pt idx="2">
                  <c:v>320550912</c:v>
                </c:pt>
                <c:pt idx="3">
                  <c:v>389165056</c:v>
                </c:pt>
                <c:pt idx="4">
                  <c:v>456032256</c:v>
                </c:pt>
                <c:pt idx="5">
                  <c:v>521222144</c:v>
                </c:pt>
                <c:pt idx="6">
                  <c:v>584558592</c:v>
                </c:pt>
                <c:pt idx="7">
                  <c:v>646717440</c:v>
                </c:pt>
                <c:pt idx="8">
                  <c:v>707483648</c:v>
                </c:pt>
                <c:pt idx="9">
                  <c:v>767557632</c:v>
                </c:pt>
                <c:pt idx="10">
                  <c:v>1328179200</c:v>
                </c:pt>
                <c:pt idx="11">
                  <c:v>1841790976</c:v>
                </c:pt>
                <c:pt idx="12">
                  <c:v>2324574208</c:v>
                </c:pt>
                <c:pt idx="13">
                  <c:v>2783209472</c:v>
                </c:pt>
                <c:pt idx="14">
                  <c:v>3222231040</c:v>
                </c:pt>
                <c:pt idx="15">
                  <c:v>3645380608</c:v>
                </c:pt>
                <c:pt idx="16">
                  <c:v>4053424128</c:v>
                </c:pt>
                <c:pt idx="17">
                  <c:v>4449902592</c:v>
                </c:pt>
                <c:pt idx="18">
                  <c:v>4835950592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4D-47AF-B7B1-2102C26B2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17167"/>
        <c:axId val="45920527"/>
      </c:scatterChart>
      <c:valAx>
        <c:axId val="4591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 altLang="zh-CN"/>
                  <a:t>Dataset 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20527"/>
        <c:crosses val="autoZero"/>
        <c:crossBetween val="midCat"/>
      </c:valAx>
      <c:valAx>
        <c:axId val="4592052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 altLang="zh-CN"/>
                  <a:t>Memory Taken /</a:t>
                </a:r>
                <a:r>
                  <a:rPr lang="en-HK" altLang="zh-CN" baseline="0"/>
                  <a:t> B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7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 altLang="zh-CN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Average total time per insertion against dataset size</a:t>
            </a:r>
          </a:p>
        </c:rich>
      </c:tx>
      <c:layout>
        <c:manualLayout>
          <c:xMode val="edge"/>
          <c:yMode val="edge"/>
          <c:x val="0.30011027257872025"/>
          <c:y val="2.17059852136848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2-3 Tree</c:v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'Ep 1 Results'!$C$9:$C$27</c:f>
              <c:numCache>
                <c:formatCode>0.00E+00</c:formatCode>
                <c:ptCount val="19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2000000</c:v>
                </c:pt>
                <c:pt idx="11">
                  <c:v>3000000</c:v>
                </c:pt>
                <c:pt idx="12">
                  <c:v>4000000</c:v>
                </c:pt>
                <c:pt idx="13">
                  <c:v>5000000</c:v>
                </c:pt>
                <c:pt idx="14">
                  <c:v>6000000</c:v>
                </c:pt>
                <c:pt idx="15">
                  <c:v>7000000</c:v>
                </c:pt>
                <c:pt idx="16">
                  <c:v>8000000</c:v>
                </c:pt>
                <c:pt idx="17">
                  <c:v>9000000</c:v>
                </c:pt>
                <c:pt idx="18">
                  <c:v>10000000</c:v>
                </c:pt>
              </c:numCache>
            </c:numRef>
          </c:xVal>
          <c:yVal>
            <c:numRef>
              <c:f>'Ep 1 Results'!$P$9:$P$27</c:f>
              <c:numCache>
                <c:formatCode>0.00E+00</c:formatCode>
                <c:ptCount val="19"/>
                <c:pt idx="0">
                  <c:v>654.66333333333341</c:v>
                </c:pt>
                <c:pt idx="1">
                  <c:v>793.60333333333324</c:v>
                </c:pt>
                <c:pt idx="2">
                  <c:v>910.42600000000004</c:v>
                </c:pt>
                <c:pt idx="3">
                  <c:v>1104.4341666666667</c:v>
                </c:pt>
                <c:pt idx="4">
                  <c:v>1218.1652666666666</c:v>
                </c:pt>
                <c:pt idx="5">
                  <c:v>1321.1757222222222</c:v>
                </c:pt>
                <c:pt idx="6">
                  <c:v>1428.2364761904762</c:v>
                </c:pt>
                <c:pt idx="7">
                  <c:v>1437.9309583333334</c:v>
                </c:pt>
                <c:pt idx="8">
                  <c:v>1426.8787037037036</c:v>
                </c:pt>
                <c:pt idx="9">
                  <c:v>1484.3331666666668</c:v>
                </c:pt>
                <c:pt idx="10">
                  <c:v>1700.9526333333333</c:v>
                </c:pt>
                <c:pt idx="11">
                  <c:v>1959.4764333333333</c:v>
                </c:pt>
                <c:pt idx="12">
                  <c:v>2068.8608333333332</c:v>
                </c:pt>
                <c:pt idx="13">
                  <c:v>2167.7153133333331</c:v>
                </c:pt>
                <c:pt idx="14">
                  <c:v>2263.3473388888888</c:v>
                </c:pt>
                <c:pt idx="15">
                  <c:v>2434.4533047619047</c:v>
                </c:pt>
                <c:pt idx="16">
                  <c:v>2359.0528958333334</c:v>
                </c:pt>
                <c:pt idx="17">
                  <c:v>2414.7983074074077</c:v>
                </c:pt>
                <c:pt idx="18">
                  <c:v>2446.4137466666666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26-4637-8E91-91B05D700BE0}"/>
            </c:ext>
          </c:extLst>
        </c:ser>
        <c:ser>
          <c:idx val="1"/>
          <c:order val="1"/>
          <c:tx>
            <c:v>vEB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'Ep 1 Results'!$C$33:$C$51</c:f>
              <c:numCache>
                <c:formatCode>0.00E+00</c:formatCode>
                <c:ptCount val="19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2000000</c:v>
                </c:pt>
                <c:pt idx="11">
                  <c:v>3000000</c:v>
                </c:pt>
                <c:pt idx="12">
                  <c:v>4000000</c:v>
                </c:pt>
                <c:pt idx="13">
                  <c:v>5000000</c:v>
                </c:pt>
                <c:pt idx="14">
                  <c:v>6000000</c:v>
                </c:pt>
                <c:pt idx="15">
                  <c:v>7000000</c:v>
                </c:pt>
                <c:pt idx="16">
                  <c:v>8000000</c:v>
                </c:pt>
                <c:pt idx="17">
                  <c:v>9000000</c:v>
                </c:pt>
                <c:pt idx="18">
                  <c:v>10000000</c:v>
                </c:pt>
              </c:numCache>
            </c:numRef>
          </c:xVal>
          <c:yVal>
            <c:numRef>
              <c:f>'Ep 1 Results'!$P$33:$P$51</c:f>
              <c:numCache>
                <c:formatCode>0.00E+00</c:formatCode>
                <c:ptCount val="19"/>
                <c:pt idx="0">
                  <c:v>1707.4059999999999</c:v>
                </c:pt>
                <c:pt idx="1">
                  <c:v>1752.9901666666665</c:v>
                </c:pt>
                <c:pt idx="2">
                  <c:v>1728.0604444444443</c:v>
                </c:pt>
                <c:pt idx="3">
                  <c:v>1720.39525</c:v>
                </c:pt>
                <c:pt idx="4">
                  <c:v>1698.4548666666667</c:v>
                </c:pt>
                <c:pt idx="5">
                  <c:v>1699.591611111111</c:v>
                </c:pt>
                <c:pt idx="6">
                  <c:v>1703.9701428571429</c:v>
                </c:pt>
                <c:pt idx="7">
                  <c:v>1690.2651666666666</c:v>
                </c:pt>
                <c:pt idx="8">
                  <c:v>1696.4369259259258</c:v>
                </c:pt>
                <c:pt idx="9">
                  <c:v>1695.3103666666668</c:v>
                </c:pt>
                <c:pt idx="10">
                  <c:v>1731.1629166666667</c:v>
                </c:pt>
                <c:pt idx="11">
                  <c:v>1738.8099888888889</c:v>
                </c:pt>
                <c:pt idx="12">
                  <c:v>1723.4588416666668</c:v>
                </c:pt>
                <c:pt idx="13">
                  <c:v>1710.4016066666666</c:v>
                </c:pt>
                <c:pt idx="14">
                  <c:v>1709.2663333333333</c:v>
                </c:pt>
                <c:pt idx="15">
                  <c:v>1705.3017142857143</c:v>
                </c:pt>
                <c:pt idx="16">
                  <c:v>1731.6029125</c:v>
                </c:pt>
                <c:pt idx="17">
                  <c:v>1730.5337444444444</c:v>
                </c:pt>
                <c:pt idx="18">
                  <c:v>1682.96335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26-4637-8E91-91B05D700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17167"/>
        <c:axId val="45920527"/>
      </c:scatterChart>
      <c:valAx>
        <c:axId val="4591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 altLang="zh-CN"/>
                  <a:t>Dataset 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20527"/>
        <c:crosses val="autoZero"/>
        <c:crossBetween val="midCat"/>
      </c:valAx>
      <c:valAx>
        <c:axId val="4592052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 altLang="zh-CN"/>
                  <a:t>Average Insertion</a:t>
                </a:r>
                <a:r>
                  <a:rPr lang="en-HK" altLang="zh-CN" baseline="0"/>
                  <a:t> Time / </a:t>
                </a:r>
                <a:r>
                  <a:rPr lang="el-GR" altLang="zh-CN" baseline="0"/>
                  <a:t>μ</a:t>
                </a:r>
                <a:r>
                  <a:rPr lang="en-HK" altLang="zh-CN" i="1" baseline="0"/>
                  <a:t>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7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 altLang="zh-CN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Average total memory per insertion against dataset size</a:t>
            </a:r>
          </a:p>
        </c:rich>
      </c:tx>
      <c:layout>
        <c:manualLayout>
          <c:xMode val="edge"/>
          <c:yMode val="edge"/>
          <c:x val="0.22911094432791221"/>
          <c:y val="2.43690904489093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2-3 Tree</c:v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'Ep 1 Results'!$C$9:$C$27</c:f>
              <c:numCache>
                <c:formatCode>0.00E+00</c:formatCode>
                <c:ptCount val="19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2000000</c:v>
                </c:pt>
                <c:pt idx="11">
                  <c:v>3000000</c:v>
                </c:pt>
                <c:pt idx="12">
                  <c:v>4000000</c:v>
                </c:pt>
                <c:pt idx="13">
                  <c:v>5000000</c:v>
                </c:pt>
                <c:pt idx="14">
                  <c:v>6000000</c:v>
                </c:pt>
                <c:pt idx="15">
                  <c:v>7000000</c:v>
                </c:pt>
                <c:pt idx="16">
                  <c:v>8000000</c:v>
                </c:pt>
                <c:pt idx="17">
                  <c:v>9000000</c:v>
                </c:pt>
                <c:pt idx="18">
                  <c:v>10000000</c:v>
                </c:pt>
              </c:numCache>
            </c:numRef>
          </c:xVal>
          <c:yVal>
            <c:numRef>
              <c:f>'Ep 1 Results'!$Q$9:$Q$27</c:f>
              <c:numCache>
                <c:formatCode>0.00E+00</c:formatCode>
                <c:ptCount val="19"/>
                <c:pt idx="0">
                  <c:v>102.09962666666667</c:v>
                </c:pt>
                <c:pt idx="1">
                  <c:v>79.407786666666667</c:v>
                </c:pt>
                <c:pt idx="2">
                  <c:v>73.058986666666669</c:v>
                </c:pt>
                <c:pt idx="3">
                  <c:v>69.850453333333334</c:v>
                </c:pt>
                <c:pt idx="4">
                  <c:v>67.963562666666675</c:v>
                </c:pt>
                <c:pt idx="5">
                  <c:v>66.607786666666669</c:v>
                </c:pt>
                <c:pt idx="6">
                  <c:v>65.59256380952381</c:v>
                </c:pt>
                <c:pt idx="7">
                  <c:v>64.931839999999994</c:v>
                </c:pt>
                <c:pt idx="8">
                  <c:v>64.411875555555554</c:v>
                </c:pt>
                <c:pt idx="9">
                  <c:v>64.032768000000004</c:v>
                </c:pt>
                <c:pt idx="10">
                  <c:v>63.627263999999997</c:v>
                </c:pt>
                <c:pt idx="11">
                  <c:v>62.732515555555551</c:v>
                </c:pt>
                <c:pt idx="12">
                  <c:v>62.596778666666665</c:v>
                </c:pt>
                <c:pt idx="13">
                  <c:v>62.370338133333334</c:v>
                </c:pt>
                <c:pt idx="14">
                  <c:v>62.217784888888886</c:v>
                </c:pt>
                <c:pt idx="15">
                  <c:v>62.160896000000001</c:v>
                </c:pt>
                <c:pt idx="16">
                  <c:v>62.082218666666662</c:v>
                </c:pt>
                <c:pt idx="17">
                  <c:v>62.034526814814818</c:v>
                </c:pt>
                <c:pt idx="18">
                  <c:v>61.973981866666662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EE-4A30-8496-6A75EF7A35C1}"/>
            </c:ext>
          </c:extLst>
        </c:ser>
        <c:ser>
          <c:idx val="1"/>
          <c:order val="1"/>
          <c:tx>
            <c:v>vEB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'Ep 1 Results'!$C$33:$C$51</c:f>
              <c:numCache>
                <c:formatCode>0.00E+00</c:formatCode>
                <c:ptCount val="19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2000000</c:v>
                </c:pt>
                <c:pt idx="11">
                  <c:v>3000000</c:v>
                </c:pt>
                <c:pt idx="12">
                  <c:v>4000000</c:v>
                </c:pt>
                <c:pt idx="13">
                  <c:v>5000000</c:v>
                </c:pt>
                <c:pt idx="14">
                  <c:v>6000000</c:v>
                </c:pt>
                <c:pt idx="15">
                  <c:v>7000000</c:v>
                </c:pt>
                <c:pt idx="16">
                  <c:v>8000000</c:v>
                </c:pt>
                <c:pt idx="17">
                  <c:v>9000000</c:v>
                </c:pt>
                <c:pt idx="18">
                  <c:v>10000000</c:v>
                </c:pt>
              </c:numCache>
            </c:numRef>
          </c:xVal>
          <c:yVal>
            <c:numRef>
              <c:f>'Ep 1 Results'!$Q$33:$Q$51</c:f>
              <c:numCache>
                <c:formatCode>0.00E+00</c:formatCode>
                <c:ptCount val="19"/>
                <c:pt idx="0">
                  <c:v>1659.4944</c:v>
                </c:pt>
                <c:pt idx="1">
                  <c:v>1244.9689599999999</c:v>
                </c:pt>
                <c:pt idx="2">
                  <c:v>1068.5030400000001</c:v>
                </c:pt>
                <c:pt idx="3">
                  <c:v>972.91264000000001</c:v>
                </c:pt>
                <c:pt idx="4">
                  <c:v>912.06451200000004</c:v>
                </c:pt>
                <c:pt idx="5">
                  <c:v>868.70357333333334</c:v>
                </c:pt>
                <c:pt idx="6">
                  <c:v>835.08370285714284</c:v>
                </c:pt>
                <c:pt idx="7">
                  <c:v>808.39679999999998</c:v>
                </c:pt>
                <c:pt idx="8">
                  <c:v>786.09294222222218</c:v>
                </c:pt>
                <c:pt idx="9">
                  <c:v>767.55763200000001</c:v>
                </c:pt>
                <c:pt idx="10">
                  <c:v>664.08960000000002</c:v>
                </c:pt>
                <c:pt idx="11">
                  <c:v>613.93032533333337</c:v>
                </c:pt>
                <c:pt idx="12">
                  <c:v>581.143552</c:v>
                </c:pt>
                <c:pt idx="13">
                  <c:v>556.64189439999996</c:v>
                </c:pt>
                <c:pt idx="14">
                  <c:v>537.03850666666665</c:v>
                </c:pt>
                <c:pt idx="15">
                  <c:v>520.76865828571431</c:v>
                </c:pt>
                <c:pt idx="16">
                  <c:v>506.67801600000001</c:v>
                </c:pt>
                <c:pt idx="17">
                  <c:v>494.43362133333335</c:v>
                </c:pt>
                <c:pt idx="18">
                  <c:v>483.59505919999998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EE-4A30-8496-6A75EF7A3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17167"/>
        <c:axId val="45920527"/>
      </c:scatterChart>
      <c:valAx>
        <c:axId val="4591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 altLang="zh-CN"/>
                  <a:t>Dataset 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20527"/>
        <c:crosses val="autoZero"/>
        <c:crossBetween val="midCat"/>
      </c:valAx>
      <c:valAx>
        <c:axId val="4592052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 altLang="zh-CN"/>
                  <a:t>Average Insertion</a:t>
                </a:r>
                <a:r>
                  <a:rPr lang="en-HK" altLang="zh-CN" baseline="0"/>
                  <a:t> Time / </a:t>
                </a:r>
                <a:r>
                  <a:rPr lang="el-GR" altLang="zh-CN" baseline="0"/>
                  <a:t>μ</a:t>
                </a:r>
                <a:r>
                  <a:rPr lang="en-HK" altLang="zh-CN" i="1" baseline="0"/>
                  <a:t>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7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 altLang="zh-CN"/>
              <a:t>Linearising attempt for average time per insertion against dataset</a:t>
            </a:r>
            <a:r>
              <a:rPr lang="en-HK" altLang="zh-CN" baseline="0"/>
              <a:t> size for 2-3 Tree (Very linear)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'Ep 1 Results'!$T$9:$T$27</c:f>
              <c:numCache>
                <c:formatCode>General</c:formatCode>
                <c:ptCount val="19"/>
                <c:pt idx="0">
                  <c:v>5</c:v>
                </c:pt>
                <c:pt idx="1">
                  <c:v>5.3010299956639813</c:v>
                </c:pt>
                <c:pt idx="2">
                  <c:v>5.4771212547196626</c:v>
                </c:pt>
                <c:pt idx="3">
                  <c:v>5.6020599913279625</c:v>
                </c:pt>
                <c:pt idx="4">
                  <c:v>5.6989700043360187</c:v>
                </c:pt>
                <c:pt idx="5">
                  <c:v>5.7781512503836439</c:v>
                </c:pt>
                <c:pt idx="6">
                  <c:v>5.8450980400142569</c:v>
                </c:pt>
                <c:pt idx="7">
                  <c:v>5.9030899869919438</c:v>
                </c:pt>
                <c:pt idx="8">
                  <c:v>5.9542425094393252</c:v>
                </c:pt>
                <c:pt idx="9">
                  <c:v>6</c:v>
                </c:pt>
                <c:pt idx="10">
                  <c:v>6.3010299956639813</c:v>
                </c:pt>
                <c:pt idx="11">
                  <c:v>6.4771212547196626</c:v>
                </c:pt>
                <c:pt idx="12">
                  <c:v>6.6020599913279625</c:v>
                </c:pt>
                <c:pt idx="13">
                  <c:v>6.6989700043360187</c:v>
                </c:pt>
                <c:pt idx="14">
                  <c:v>6.7781512503836439</c:v>
                </c:pt>
                <c:pt idx="15">
                  <c:v>6.8450980400142569</c:v>
                </c:pt>
                <c:pt idx="16">
                  <c:v>6.9030899869919438</c:v>
                </c:pt>
                <c:pt idx="17">
                  <c:v>6.9542425094393252</c:v>
                </c:pt>
                <c:pt idx="18">
                  <c:v>7</c:v>
                </c:pt>
              </c:numCache>
            </c:numRef>
          </c:xVal>
          <c:yVal>
            <c:numRef>
              <c:f>'Ep 1 Results'!$U$9:$U$27</c:f>
              <c:numCache>
                <c:formatCode>General</c:formatCode>
                <c:ptCount val="19"/>
                <c:pt idx="0">
                  <c:v>2.8160180174502729</c:v>
                </c:pt>
                <c:pt idx="1">
                  <c:v>2.899603483295861</c:v>
                </c:pt>
                <c:pt idx="2">
                  <c:v>2.9592446518358093</c:v>
                </c:pt>
                <c:pt idx="3">
                  <c:v>3.0431398334663893</c:v>
                </c:pt>
                <c:pt idx="4">
                  <c:v>3.0857062123792809</c:v>
                </c:pt>
                <c:pt idx="5">
                  <c:v>3.1209605845457191</c:v>
                </c:pt>
                <c:pt idx="6">
                  <c:v>3.1548001204667666</c:v>
                </c:pt>
                <c:pt idx="7">
                  <c:v>3.1577380340755927</c:v>
                </c:pt>
                <c:pt idx="8">
                  <c:v>3.1543870561201577</c:v>
                </c:pt>
                <c:pt idx="9">
                  <c:v>3.1715313916472998</c:v>
                </c:pt>
                <c:pt idx="10">
                  <c:v>3.2306922199215755</c:v>
                </c:pt>
                <c:pt idx="11">
                  <c:v>3.2921400445761333</c:v>
                </c:pt>
                <c:pt idx="12">
                  <c:v>3.315731277834344</c:v>
                </c:pt>
                <c:pt idx="13">
                  <c:v>3.3360022455938649</c:v>
                </c:pt>
                <c:pt idx="14">
                  <c:v>3.3547512069761591</c:v>
                </c:pt>
                <c:pt idx="15">
                  <c:v>3.3864014487612621</c:v>
                </c:pt>
                <c:pt idx="16">
                  <c:v>3.3727376789572281</c:v>
                </c:pt>
                <c:pt idx="17">
                  <c:v>3.3828808627736664</c:v>
                </c:pt>
                <c:pt idx="18">
                  <c:v>3.3885299084233398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EE-4BCE-AF58-1CD143BFB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909663"/>
        <c:axId val="1609931087"/>
      </c:scatterChart>
      <c:valAx>
        <c:axId val="1380909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931087"/>
        <c:crosses val="autoZero"/>
        <c:crossBetween val="midCat"/>
      </c:valAx>
      <c:valAx>
        <c:axId val="160993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909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 altLang="zh-CN"/>
              <a:t>Average time per insertion of a vEB against dataset size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backward val="100000"/>
            <c:intercept val="1713"/>
            <c:dispRSqr val="0"/>
            <c:dispEq val="1"/>
            <c:trendlineLbl>
              <c:layout>
                <c:manualLayout>
                  <c:x val="0.20527073775294633"/>
                  <c:y val="-0.45303225410673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'Ep 1 Results'!$C$33:$C$51</c:f>
              <c:numCache>
                <c:formatCode>0.00E+00</c:formatCode>
                <c:ptCount val="19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2000000</c:v>
                </c:pt>
                <c:pt idx="11">
                  <c:v>3000000</c:v>
                </c:pt>
                <c:pt idx="12">
                  <c:v>4000000</c:v>
                </c:pt>
                <c:pt idx="13">
                  <c:v>5000000</c:v>
                </c:pt>
                <c:pt idx="14">
                  <c:v>6000000</c:v>
                </c:pt>
                <c:pt idx="15">
                  <c:v>7000000</c:v>
                </c:pt>
                <c:pt idx="16">
                  <c:v>8000000</c:v>
                </c:pt>
                <c:pt idx="17">
                  <c:v>9000000</c:v>
                </c:pt>
                <c:pt idx="18">
                  <c:v>10000000</c:v>
                </c:pt>
              </c:numCache>
            </c:numRef>
          </c:xVal>
          <c:yVal>
            <c:numRef>
              <c:f>'Ep 1 Results'!$P$33:$P$51</c:f>
              <c:numCache>
                <c:formatCode>0.00E+00</c:formatCode>
                <c:ptCount val="19"/>
                <c:pt idx="0">
                  <c:v>1707.4059999999999</c:v>
                </c:pt>
                <c:pt idx="1">
                  <c:v>1752.9901666666665</c:v>
                </c:pt>
                <c:pt idx="2">
                  <c:v>1728.0604444444443</c:v>
                </c:pt>
                <c:pt idx="3">
                  <c:v>1720.39525</c:v>
                </c:pt>
                <c:pt idx="4">
                  <c:v>1698.4548666666667</c:v>
                </c:pt>
                <c:pt idx="5">
                  <c:v>1699.591611111111</c:v>
                </c:pt>
                <c:pt idx="6">
                  <c:v>1703.9701428571429</c:v>
                </c:pt>
                <c:pt idx="7">
                  <c:v>1690.2651666666666</c:v>
                </c:pt>
                <c:pt idx="8">
                  <c:v>1696.4369259259258</c:v>
                </c:pt>
                <c:pt idx="9">
                  <c:v>1695.3103666666668</c:v>
                </c:pt>
                <c:pt idx="10">
                  <c:v>1731.1629166666667</c:v>
                </c:pt>
                <c:pt idx="11">
                  <c:v>1738.8099888888889</c:v>
                </c:pt>
                <c:pt idx="12">
                  <c:v>1723.4588416666668</c:v>
                </c:pt>
                <c:pt idx="13">
                  <c:v>1710.4016066666666</c:v>
                </c:pt>
                <c:pt idx="14">
                  <c:v>1709.2663333333333</c:v>
                </c:pt>
                <c:pt idx="15">
                  <c:v>1705.3017142857143</c:v>
                </c:pt>
                <c:pt idx="16">
                  <c:v>1731.6029125</c:v>
                </c:pt>
                <c:pt idx="17">
                  <c:v>1730.5337444444444</c:v>
                </c:pt>
                <c:pt idx="18">
                  <c:v>1682.96335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78-43F2-8870-5A5D210DA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4233616"/>
        <c:axId val="1504256080"/>
      </c:scatterChart>
      <c:valAx>
        <c:axId val="150423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256080"/>
        <c:crosses val="autoZero"/>
        <c:crossBetween val="midCat"/>
      </c:valAx>
      <c:valAx>
        <c:axId val="150425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23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 altLang="zh-CN"/>
              <a:t>Average Memory per insertion</a:t>
            </a:r>
            <a:r>
              <a:rPr lang="en-HK" altLang="zh-CN" baseline="0"/>
              <a:t> against dataset size (vEB Tree)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'Ep 1 Results'!$C$33:$C$51</c:f>
              <c:numCache>
                <c:formatCode>0.00E+00</c:formatCode>
                <c:ptCount val="19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2000000</c:v>
                </c:pt>
                <c:pt idx="11">
                  <c:v>3000000</c:v>
                </c:pt>
                <c:pt idx="12">
                  <c:v>4000000</c:v>
                </c:pt>
                <c:pt idx="13">
                  <c:v>5000000</c:v>
                </c:pt>
                <c:pt idx="14">
                  <c:v>6000000</c:v>
                </c:pt>
                <c:pt idx="15">
                  <c:v>7000000</c:v>
                </c:pt>
                <c:pt idx="16">
                  <c:v>8000000</c:v>
                </c:pt>
                <c:pt idx="17">
                  <c:v>9000000</c:v>
                </c:pt>
                <c:pt idx="18">
                  <c:v>10000000</c:v>
                </c:pt>
              </c:numCache>
            </c:numRef>
          </c:xVal>
          <c:yVal>
            <c:numRef>
              <c:f>'Ep 1 Results'!$Q$33:$Q$51</c:f>
              <c:numCache>
                <c:formatCode>0.00E+00</c:formatCode>
                <c:ptCount val="19"/>
                <c:pt idx="0">
                  <c:v>1659.4944</c:v>
                </c:pt>
                <c:pt idx="1">
                  <c:v>1244.9689599999999</c:v>
                </c:pt>
                <c:pt idx="2">
                  <c:v>1068.5030400000001</c:v>
                </c:pt>
                <c:pt idx="3">
                  <c:v>972.91264000000001</c:v>
                </c:pt>
                <c:pt idx="4">
                  <c:v>912.06451200000004</c:v>
                </c:pt>
                <c:pt idx="5">
                  <c:v>868.70357333333334</c:v>
                </c:pt>
                <c:pt idx="6">
                  <c:v>835.08370285714284</c:v>
                </c:pt>
                <c:pt idx="7">
                  <c:v>808.39679999999998</c:v>
                </c:pt>
                <c:pt idx="8">
                  <c:v>786.09294222222218</c:v>
                </c:pt>
                <c:pt idx="9">
                  <c:v>767.55763200000001</c:v>
                </c:pt>
                <c:pt idx="10">
                  <c:v>664.08960000000002</c:v>
                </c:pt>
                <c:pt idx="11">
                  <c:v>613.93032533333337</c:v>
                </c:pt>
                <c:pt idx="12">
                  <c:v>581.143552</c:v>
                </c:pt>
                <c:pt idx="13">
                  <c:v>556.64189439999996</c:v>
                </c:pt>
                <c:pt idx="14">
                  <c:v>537.03850666666665</c:v>
                </c:pt>
                <c:pt idx="15">
                  <c:v>520.76865828571431</c:v>
                </c:pt>
                <c:pt idx="16">
                  <c:v>506.67801600000001</c:v>
                </c:pt>
                <c:pt idx="17">
                  <c:v>494.43362133333335</c:v>
                </c:pt>
                <c:pt idx="18">
                  <c:v>483.59505919999998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B8-4C9B-A30F-84549E5F2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680303"/>
        <c:axId val="1380407551"/>
      </c:scatterChart>
      <c:valAx>
        <c:axId val="68068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407551"/>
        <c:crosses val="autoZero"/>
        <c:crossBetween val="midCat"/>
      </c:valAx>
      <c:valAx>
        <c:axId val="138040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68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 altLang="zh-CN"/>
              <a:t>Memory</a:t>
            </a:r>
            <a:r>
              <a:rPr lang="en-HK" altLang="zh-CN" baseline="0"/>
              <a:t> against dataset size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'Ep 1 Results'!$C$33:$C$51</c:f>
              <c:numCache>
                <c:formatCode>0.00E+00</c:formatCode>
                <c:ptCount val="19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2000000</c:v>
                </c:pt>
                <c:pt idx="11">
                  <c:v>3000000</c:v>
                </c:pt>
                <c:pt idx="12">
                  <c:v>4000000</c:v>
                </c:pt>
                <c:pt idx="13">
                  <c:v>5000000</c:v>
                </c:pt>
                <c:pt idx="14">
                  <c:v>6000000</c:v>
                </c:pt>
                <c:pt idx="15">
                  <c:v>7000000</c:v>
                </c:pt>
                <c:pt idx="16">
                  <c:v>8000000</c:v>
                </c:pt>
                <c:pt idx="17">
                  <c:v>9000000</c:v>
                </c:pt>
                <c:pt idx="18">
                  <c:v>10000000</c:v>
                </c:pt>
              </c:numCache>
            </c:numRef>
          </c:xVal>
          <c:yVal>
            <c:numRef>
              <c:f>'Ep 1 Results'!$O$33:$O$51</c:f>
              <c:numCache>
                <c:formatCode>0</c:formatCode>
                <c:ptCount val="19"/>
                <c:pt idx="0">
                  <c:v>165949440</c:v>
                </c:pt>
                <c:pt idx="1">
                  <c:v>248993792</c:v>
                </c:pt>
                <c:pt idx="2">
                  <c:v>320550912</c:v>
                </c:pt>
                <c:pt idx="3">
                  <c:v>389165056</c:v>
                </c:pt>
                <c:pt idx="4">
                  <c:v>456032256</c:v>
                </c:pt>
                <c:pt idx="5">
                  <c:v>521222144</c:v>
                </c:pt>
                <c:pt idx="6">
                  <c:v>584558592</c:v>
                </c:pt>
                <c:pt idx="7">
                  <c:v>646717440</c:v>
                </c:pt>
                <c:pt idx="8">
                  <c:v>707483648</c:v>
                </c:pt>
                <c:pt idx="9">
                  <c:v>767557632</c:v>
                </c:pt>
                <c:pt idx="10">
                  <c:v>1328179200</c:v>
                </c:pt>
                <c:pt idx="11">
                  <c:v>1841790976</c:v>
                </c:pt>
                <c:pt idx="12">
                  <c:v>2324574208</c:v>
                </c:pt>
                <c:pt idx="13">
                  <c:v>2783209472</c:v>
                </c:pt>
                <c:pt idx="14">
                  <c:v>3222231040</c:v>
                </c:pt>
                <c:pt idx="15">
                  <c:v>3645380608</c:v>
                </c:pt>
                <c:pt idx="16">
                  <c:v>4053424128</c:v>
                </c:pt>
                <c:pt idx="17">
                  <c:v>4449902592</c:v>
                </c:pt>
                <c:pt idx="18">
                  <c:v>4835950592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6A-40F0-883D-9EFD1634F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546447"/>
        <c:axId val="1615249535"/>
      </c:scatterChart>
      <c:valAx>
        <c:axId val="139254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249535"/>
        <c:crosses val="autoZero"/>
        <c:crossBetween val="midCat"/>
      </c:valAx>
      <c:valAx>
        <c:axId val="161524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546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'Ep 1 Results'!$C$33:$C$51</c:f>
              <c:numCache>
                <c:formatCode>0.00E+00</c:formatCode>
                <c:ptCount val="19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2000000</c:v>
                </c:pt>
                <c:pt idx="11">
                  <c:v>3000000</c:v>
                </c:pt>
                <c:pt idx="12">
                  <c:v>4000000</c:v>
                </c:pt>
                <c:pt idx="13">
                  <c:v>5000000</c:v>
                </c:pt>
                <c:pt idx="14">
                  <c:v>6000000</c:v>
                </c:pt>
                <c:pt idx="15">
                  <c:v>7000000</c:v>
                </c:pt>
                <c:pt idx="16">
                  <c:v>8000000</c:v>
                </c:pt>
                <c:pt idx="17">
                  <c:v>9000000</c:v>
                </c:pt>
                <c:pt idx="18">
                  <c:v>10000000</c:v>
                </c:pt>
              </c:numCache>
            </c:numRef>
          </c:xVal>
          <c:yVal>
            <c:numRef>
              <c:f>'Ep 1 Results'!$N$33:$N$51</c:f>
              <c:numCache>
                <c:formatCode>0</c:formatCode>
                <c:ptCount val="19"/>
                <c:pt idx="0">
                  <c:v>170740600</c:v>
                </c:pt>
                <c:pt idx="1">
                  <c:v>350598033.33333331</c:v>
                </c:pt>
                <c:pt idx="2">
                  <c:v>518418133.33333331</c:v>
                </c:pt>
                <c:pt idx="3">
                  <c:v>688158100</c:v>
                </c:pt>
                <c:pt idx="4">
                  <c:v>849227433.33333337</c:v>
                </c:pt>
                <c:pt idx="5">
                  <c:v>1019754966.6666666</c:v>
                </c:pt>
                <c:pt idx="6">
                  <c:v>1192779100</c:v>
                </c:pt>
                <c:pt idx="7">
                  <c:v>1352212133.3333333</c:v>
                </c:pt>
                <c:pt idx="8">
                  <c:v>1526793233.3333333</c:v>
                </c:pt>
                <c:pt idx="9">
                  <c:v>1695310366.6666667</c:v>
                </c:pt>
                <c:pt idx="10">
                  <c:v>3462325833.3333335</c:v>
                </c:pt>
                <c:pt idx="11">
                  <c:v>5216429966.666667</c:v>
                </c:pt>
                <c:pt idx="12">
                  <c:v>6893835366.666667</c:v>
                </c:pt>
                <c:pt idx="13">
                  <c:v>8552008033.333333</c:v>
                </c:pt>
                <c:pt idx="14">
                  <c:v>10255598000</c:v>
                </c:pt>
                <c:pt idx="15">
                  <c:v>11937112000</c:v>
                </c:pt>
                <c:pt idx="16">
                  <c:v>13852823300</c:v>
                </c:pt>
                <c:pt idx="17">
                  <c:v>15574803700</c:v>
                </c:pt>
                <c:pt idx="18">
                  <c:v>16829633500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7-4069-B148-449088DCE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88095"/>
        <c:axId val="44792415"/>
      </c:scatterChart>
      <c:valAx>
        <c:axId val="4478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92415"/>
        <c:crosses val="autoZero"/>
        <c:crossBetween val="midCat"/>
      </c:valAx>
      <c:valAx>
        <c:axId val="4479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8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1631241</xdr:colOff>
      <xdr:row>5</xdr:row>
      <xdr:rowOff>92158</xdr:rowOff>
    </xdr:from>
    <xdr:to>
      <xdr:col>30</xdr:col>
      <xdr:colOff>94666</xdr:colOff>
      <xdr:row>29</xdr:row>
      <xdr:rowOff>71312</xdr:rowOff>
    </xdr:to>
    <xdr:graphicFrame macro="">
      <xdr:nvGraphicFramePr>
        <xdr:cNvPr id="4" name="图表 1">
          <a:extLst>
            <a:ext uri="{FF2B5EF4-FFF2-40B4-BE49-F238E27FC236}">
              <a16:creationId xmlns:a16="http://schemas.microsoft.com/office/drawing/2014/main" id="{2ED6A247-2919-F9C3-A5A8-07A7144AA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1704842</xdr:colOff>
      <xdr:row>81</xdr:row>
      <xdr:rowOff>92795</xdr:rowOff>
    </xdr:from>
    <xdr:to>
      <xdr:col>30</xdr:col>
      <xdr:colOff>164319</xdr:colOff>
      <xdr:row>105</xdr:row>
      <xdr:rowOff>71950</xdr:rowOff>
    </xdr:to>
    <xdr:graphicFrame macro="">
      <xdr:nvGraphicFramePr>
        <xdr:cNvPr id="10" name="图表 1">
          <a:extLst>
            <a:ext uri="{FF2B5EF4-FFF2-40B4-BE49-F238E27FC236}">
              <a16:creationId xmlns:a16="http://schemas.microsoft.com/office/drawing/2014/main" id="{19BBD672-758F-42AC-8861-8DACE7230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1716100</xdr:colOff>
      <xdr:row>29</xdr:row>
      <xdr:rowOff>67236</xdr:rowOff>
    </xdr:from>
    <xdr:to>
      <xdr:col>30</xdr:col>
      <xdr:colOff>188596</xdr:colOff>
      <xdr:row>53</xdr:row>
      <xdr:rowOff>46391</xdr:rowOff>
    </xdr:to>
    <xdr:graphicFrame macro="">
      <xdr:nvGraphicFramePr>
        <xdr:cNvPr id="6" name="图表 1">
          <a:extLst>
            <a:ext uri="{FF2B5EF4-FFF2-40B4-BE49-F238E27FC236}">
              <a16:creationId xmlns:a16="http://schemas.microsoft.com/office/drawing/2014/main" id="{7FC825E5-1041-4897-8A67-FDE6F06AF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1696356</xdr:colOff>
      <xdr:row>53</xdr:row>
      <xdr:rowOff>0</xdr:rowOff>
    </xdr:from>
    <xdr:to>
      <xdr:col>33</xdr:col>
      <xdr:colOff>678968</xdr:colOff>
      <xdr:row>79</xdr:row>
      <xdr:rowOff>136071</xdr:rowOff>
    </xdr:to>
    <xdr:graphicFrame macro="">
      <xdr:nvGraphicFramePr>
        <xdr:cNvPr id="9" name="图表 1">
          <a:extLst>
            <a:ext uri="{FF2B5EF4-FFF2-40B4-BE49-F238E27FC236}">
              <a16:creationId xmlns:a16="http://schemas.microsoft.com/office/drawing/2014/main" id="{1BE50387-E37A-4164-8215-7D5CD9BA6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256310</xdr:colOff>
      <xdr:row>1</xdr:row>
      <xdr:rowOff>134215</xdr:rowOff>
    </xdr:from>
    <xdr:to>
      <xdr:col>35</xdr:col>
      <xdr:colOff>314036</xdr:colOff>
      <xdr:row>27</xdr:row>
      <xdr:rowOff>12122</xdr:rowOff>
    </xdr:to>
    <xdr:graphicFrame macro="">
      <xdr:nvGraphicFramePr>
        <xdr:cNvPr id="4" name="图表 10">
          <a:extLst>
            <a:ext uri="{FF2B5EF4-FFF2-40B4-BE49-F238E27FC236}">
              <a16:creationId xmlns:a16="http://schemas.microsoft.com/office/drawing/2014/main" id="{2FB422D6-A301-1B19-F4EF-C182F413A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108228</xdr:colOff>
      <xdr:row>19</xdr:row>
      <xdr:rowOff>95925</xdr:rowOff>
    </xdr:from>
    <xdr:to>
      <xdr:col>11</xdr:col>
      <xdr:colOff>371186</xdr:colOff>
      <xdr:row>42</xdr:row>
      <xdr:rowOff>96117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53E4720-A294-1EE1-DB27-680F4D55A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69562</xdr:colOff>
      <xdr:row>43</xdr:row>
      <xdr:rowOff>139700</xdr:rowOff>
    </xdr:from>
    <xdr:to>
      <xdr:col>16</xdr:col>
      <xdr:colOff>311150</xdr:colOff>
      <xdr:row>72</xdr:row>
      <xdr:rowOff>100445</xdr:rowOff>
    </xdr:to>
    <xdr:graphicFrame macro="">
      <xdr:nvGraphicFramePr>
        <xdr:cNvPr id="3" name="图表 9">
          <a:extLst>
            <a:ext uri="{FF2B5EF4-FFF2-40B4-BE49-F238E27FC236}">
              <a16:creationId xmlns:a16="http://schemas.microsoft.com/office/drawing/2014/main" id="{084BDB5C-700E-EB32-A6BB-BF3BFE4019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88900</xdr:colOff>
      <xdr:row>42</xdr:row>
      <xdr:rowOff>88899</xdr:rowOff>
    </xdr:from>
    <xdr:to>
      <xdr:col>31</xdr:col>
      <xdr:colOff>77064</xdr:colOff>
      <xdr:row>70</xdr:row>
      <xdr:rowOff>19626</xdr:rowOff>
    </xdr:to>
    <xdr:graphicFrame macro="">
      <xdr:nvGraphicFramePr>
        <xdr:cNvPr id="4" name="图表 14">
          <a:extLst>
            <a:ext uri="{FF2B5EF4-FFF2-40B4-BE49-F238E27FC236}">
              <a16:creationId xmlns:a16="http://schemas.microsoft.com/office/drawing/2014/main" id="{45A8CEB4-FF52-DA80-7070-E431CFB56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866</xdr:colOff>
      <xdr:row>22</xdr:row>
      <xdr:rowOff>101023</xdr:rowOff>
    </xdr:from>
    <xdr:to>
      <xdr:col>23</xdr:col>
      <xdr:colOff>305666</xdr:colOff>
      <xdr:row>39</xdr:row>
      <xdr:rowOff>145473</xdr:rowOff>
    </xdr:to>
    <xdr:graphicFrame macro="">
      <xdr:nvGraphicFramePr>
        <xdr:cNvPr id="5" name="图表 2">
          <a:extLst>
            <a:ext uri="{FF2B5EF4-FFF2-40B4-BE49-F238E27FC236}">
              <a16:creationId xmlns:a16="http://schemas.microsoft.com/office/drawing/2014/main" id="{E119FB58-4254-C869-082A-F8AFB5888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Sheets">
    <a:dk1>
      <a:srgbClr val="000000"/>
    </a:dk1>
    <a:lt1>
      <a:srgbClr val="FFFFFF"/>
    </a:lt1>
    <a:dk2>
      <a:srgbClr val="000000"/>
    </a:dk2>
    <a:lt2>
      <a:srgbClr val="FFFFFF"/>
    </a:lt2>
    <a:accent1>
      <a:srgbClr val="4285F4"/>
    </a:accent1>
    <a:accent2>
      <a:srgbClr val="EA4335"/>
    </a:accent2>
    <a:accent3>
      <a:srgbClr val="FBBC04"/>
    </a:accent3>
    <a:accent4>
      <a:srgbClr val="34A853"/>
    </a:accent4>
    <a:accent5>
      <a:srgbClr val="FF6D01"/>
    </a:accent5>
    <a:accent6>
      <a:srgbClr val="46BDC6"/>
    </a:accent6>
    <a:hlink>
      <a:srgbClr val="1155CC"/>
    </a:hlink>
    <a:folHlink>
      <a:srgbClr val="1155CC"/>
    </a:folHlink>
  </a:clrScheme>
  <a:fontScheme name="Sheets">
    <a:majorFont>
      <a:latin typeface="Arial"/>
      <a:ea typeface="Arial"/>
      <a:cs typeface="Arial"/>
    </a:majorFont>
    <a:minorFont>
      <a:latin typeface="Arial"/>
      <a:ea typeface="Arial"/>
      <a:cs typeface="Arial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Sheets">
    <a:dk1>
      <a:srgbClr val="000000"/>
    </a:dk1>
    <a:lt1>
      <a:srgbClr val="FFFFFF"/>
    </a:lt1>
    <a:dk2>
      <a:srgbClr val="000000"/>
    </a:dk2>
    <a:lt2>
      <a:srgbClr val="FFFFFF"/>
    </a:lt2>
    <a:accent1>
      <a:srgbClr val="4285F4"/>
    </a:accent1>
    <a:accent2>
      <a:srgbClr val="EA4335"/>
    </a:accent2>
    <a:accent3>
      <a:srgbClr val="FBBC04"/>
    </a:accent3>
    <a:accent4>
      <a:srgbClr val="34A853"/>
    </a:accent4>
    <a:accent5>
      <a:srgbClr val="FF6D01"/>
    </a:accent5>
    <a:accent6>
      <a:srgbClr val="46BDC6"/>
    </a:accent6>
    <a:hlink>
      <a:srgbClr val="1155CC"/>
    </a:hlink>
    <a:folHlink>
      <a:srgbClr val="1155CC"/>
    </a:folHlink>
  </a:clrScheme>
  <a:fontScheme name="Sheets">
    <a:majorFont>
      <a:latin typeface="Arial"/>
      <a:ea typeface="Arial"/>
      <a:cs typeface="Arial"/>
    </a:majorFont>
    <a:minorFont>
      <a:latin typeface="Arial"/>
      <a:ea typeface="Arial"/>
      <a:cs typeface="Arial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Sheets">
    <a:dk1>
      <a:srgbClr val="000000"/>
    </a:dk1>
    <a:lt1>
      <a:srgbClr val="FFFFFF"/>
    </a:lt1>
    <a:dk2>
      <a:srgbClr val="000000"/>
    </a:dk2>
    <a:lt2>
      <a:srgbClr val="FFFFFF"/>
    </a:lt2>
    <a:accent1>
      <a:srgbClr val="4285F4"/>
    </a:accent1>
    <a:accent2>
      <a:srgbClr val="EA4335"/>
    </a:accent2>
    <a:accent3>
      <a:srgbClr val="FBBC04"/>
    </a:accent3>
    <a:accent4>
      <a:srgbClr val="34A853"/>
    </a:accent4>
    <a:accent5>
      <a:srgbClr val="FF6D01"/>
    </a:accent5>
    <a:accent6>
      <a:srgbClr val="46BDC6"/>
    </a:accent6>
    <a:hlink>
      <a:srgbClr val="1155CC"/>
    </a:hlink>
    <a:folHlink>
      <a:srgbClr val="1155CC"/>
    </a:folHlink>
  </a:clrScheme>
  <a:fontScheme name="Sheets">
    <a:majorFont>
      <a:latin typeface="Arial"/>
      <a:ea typeface="Arial"/>
      <a:cs typeface="Arial"/>
    </a:majorFont>
    <a:minorFont>
      <a:latin typeface="Arial"/>
      <a:ea typeface="Arial"/>
      <a:cs typeface="Arial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C6:U82"/>
  <sheetViews>
    <sheetView tabSelected="1" topLeftCell="J27" zoomScale="70" zoomScaleNormal="70" workbookViewId="0">
      <selection activeCell="AG93" sqref="AG93"/>
    </sheetView>
  </sheetViews>
  <sheetFormatPr defaultColWidth="12.6328125" defaultRowHeight="15.75" customHeight="1"/>
  <cols>
    <col min="9" max="9" width="28.6328125" customWidth="1"/>
    <col min="10" max="10" width="37.26953125" bestFit="1" customWidth="1"/>
    <col min="11" max="12" width="23.453125" bestFit="1" customWidth="1"/>
    <col min="15" max="15" width="13.08984375" bestFit="1" customWidth="1"/>
    <col min="16" max="16" width="36.7265625" bestFit="1" customWidth="1"/>
    <col min="17" max="17" width="37.26953125" bestFit="1" customWidth="1"/>
    <col min="18" max="18" width="20.453125" bestFit="1" customWidth="1"/>
    <col min="19" max="19" width="22.453125" customWidth="1"/>
    <col min="20" max="20" width="21.90625" bestFit="1" customWidth="1"/>
    <col min="21" max="21" width="24.36328125" bestFit="1" customWidth="1"/>
    <col min="22" max="22" width="33.7265625" bestFit="1" customWidth="1"/>
  </cols>
  <sheetData>
    <row r="6" spans="3:21" ht="15.75" customHeight="1">
      <c r="C6" s="1" t="s">
        <v>0</v>
      </c>
      <c r="D6" s="1"/>
    </row>
    <row r="7" spans="3:21" ht="15.75" customHeight="1">
      <c r="C7" s="25" t="s">
        <v>1</v>
      </c>
      <c r="D7" s="30" t="s">
        <v>2</v>
      </c>
      <c r="E7" s="31"/>
      <c r="F7" s="32"/>
      <c r="G7" s="34" t="s">
        <v>7</v>
      </c>
      <c r="H7" s="35"/>
      <c r="I7" s="36"/>
      <c r="J7" s="34" t="s">
        <v>8</v>
      </c>
      <c r="K7" s="35"/>
      <c r="L7" s="36"/>
      <c r="M7" s="27" t="s">
        <v>3</v>
      </c>
      <c r="N7" s="37"/>
      <c r="O7" s="38"/>
      <c r="P7" s="33" t="s">
        <v>15</v>
      </c>
      <c r="Q7" s="33" t="s">
        <v>10</v>
      </c>
      <c r="R7" s="24" t="s">
        <v>19</v>
      </c>
    </row>
    <row r="8" spans="3:21" ht="15.75" customHeight="1">
      <c r="C8" s="29"/>
      <c r="D8" s="16" t="s">
        <v>14</v>
      </c>
      <c r="E8" s="17" t="s">
        <v>4</v>
      </c>
      <c r="F8" s="2" t="s">
        <v>5</v>
      </c>
      <c r="G8" s="16" t="s">
        <v>14</v>
      </c>
      <c r="H8" s="2" t="s">
        <v>4</v>
      </c>
      <c r="I8" s="2" t="s">
        <v>5</v>
      </c>
      <c r="J8" s="16" t="s">
        <v>14</v>
      </c>
      <c r="K8" s="2" t="s">
        <v>4</v>
      </c>
      <c r="L8" s="2" t="s">
        <v>5</v>
      </c>
      <c r="M8" s="16" t="s">
        <v>14</v>
      </c>
      <c r="N8" s="15" t="s">
        <v>13</v>
      </c>
      <c r="O8" s="7" t="s">
        <v>5</v>
      </c>
      <c r="P8" s="33"/>
      <c r="Q8" s="33"/>
      <c r="R8" s="24"/>
      <c r="T8" s="8" t="s">
        <v>11</v>
      </c>
      <c r="U8" s="9" t="s">
        <v>12</v>
      </c>
    </row>
    <row r="9" spans="3:21" ht="15.75" customHeight="1">
      <c r="C9" s="3">
        <v>100000</v>
      </c>
      <c r="D9" s="4">
        <f>0.12*E9</f>
        <v>7671084</v>
      </c>
      <c r="E9" s="4">
        <v>63925700</v>
      </c>
      <c r="F9" s="4">
        <v>10207232</v>
      </c>
      <c r="G9" s="4">
        <f>0.12*H9</f>
        <v>7682088</v>
      </c>
      <c r="H9" s="4">
        <v>64017400</v>
      </c>
      <c r="I9" s="4">
        <v>10211328</v>
      </c>
      <c r="J9" s="4">
        <f>0.12*K9</f>
        <v>8214708</v>
      </c>
      <c r="K9" s="4">
        <v>68455900</v>
      </c>
      <c r="L9" s="4">
        <v>10211328</v>
      </c>
      <c r="M9" s="5">
        <f>AVERAGE(D9,J9,G9)</f>
        <v>7855960</v>
      </c>
      <c r="N9" s="5">
        <f t="shared" ref="N9:N27" si="0">AVERAGE(E9,K9,H9)</f>
        <v>65466333.333333336</v>
      </c>
      <c r="O9" s="11">
        <f t="shared" ref="O9:O27" si="1">AVERAGE(F9,I9,L9)</f>
        <v>10209962.666666666</v>
      </c>
      <c r="P9" s="13">
        <f t="shared" ref="P9:P27" si="2">N9/C9</f>
        <v>654.66333333333341</v>
      </c>
      <c r="Q9" s="13">
        <f t="shared" ref="Q9:Q27" si="3">O9/C9</f>
        <v>102.09962666666667</v>
      </c>
      <c r="R9" s="10">
        <f>O9/N9</f>
        <v>0.1559574539585232</v>
      </c>
      <c r="T9" s="10">
        <f t="shared" ref="T9:T27" si="4">LOG(C9)</f>
        <v>5</v>
      </c>
      <c r="U9" s="10">
        <f>LOG(P9)</f>
        <v>2.8160180174502729</v>
      </c>
    </row>
    <row r="10" spans="3:21" ht="15.75" customHeight="1">
      <c r="C10" s="3">
        <v>200000</v>
      </c>
      <c r="D10" s="4">
        <f>0.11*E10</f>
        <v>17196212</v>
      </c>
      <c r="E10" s="4">
        <v>156329200</v>
      </c>
      <c r="F10" s="4">
        <v>15876096</v>
      </c>
      <c r="G10" s="4">
        <f>0.12*H10</f>
        <v>19305780</v>
      </c>
      <c r="H10" s="4">
        <v>160881500</v>
      </c>
      <c r="I10" s="4">
        <v>15892480</v>
      </c>
      <c r="J10" s="4">
        <f>0.12*K10</f>
        <v>19074156</v>
      </c>
      <c r="K10" s="4">
        <v>158951300</v>
      </c>
      <c r="L10" s="4">
        <v>15876096</v>
      </c>
      <c r="M10" s="5">
        <f t="shared" ref="M10:M27" si="5">AVERAGE(D10,J10,G10)</f>
        <v>18525382.666666668</v>
      </c>
      <c r="N10" s="5">
        <f t="shared" si="0"/>
        <v>158720666.66666666</v>
      </c>
      <c r="O10" s="11">
        <f t="shared" si="1"/>
        <v>15881557.333333334</v>
      </c>
      <c r="P10" s="13">
        <f t="shared" si="2"/>
        <v>793.60333333333324</v>
      </c>
      <c r="Q10" s="13">
        <f t="shared" si="3"/>
        <v>79.407786666666667</v>
      </c>
      <c r="R10" s="10">
        <f t="shared" ref="R10:R27" si="6">O10/N10</f>
        <v>0.1000597947757276</v>
      </c>
      <c r="T10" s="10">
        <f t="shared" si="4"/>
        <v>5.3010299956639813</v>
      </c>
      <c r="U10" s="10">
        <f t="shared" ref="U10:U27" si="7">LOG(P10)</f>
        <v>2.899603483295861</v>
      </c>
    </row>
    <row r="11" spans="3:21" ht="15.75" customHeight="1">
      <c r="C11" s="3">
        <v>300000</v>
      </c>
      <c r="D11" s="4">
        <f>0.09*E11</f>
        <v>23792958</v>
      </c>
      <c r="E11" s="4">
        <v>264366200</v>
      </c>
      <c r="F11" s="4">
        <v>21925888</v>
      </c>
      <c r="G11" s="4">
        <f t="shared" ref="G11:G27" si="8">0.12*H11</f>
        <v>33028092</v>
      </c>
      <c r="H11" s="4">
        <v>275234100</v>
      </c>
      <c r="I11" s="4">
        <v>21905408</v>
      </c>
      <c r="J11" s="4">
        <f t="shared" ref="J11:J27" si="9">0.12*K11</f>
        <v>33573972</v>
      </c>
      <c r="K11" s="4">
        <v>279783100</v>
      </c>
      <c r="L11" s="4">
        <v>21921792</v>
      </c>
      <c r="M11" s="5">
        <f t="shared" si="5"/>
        <v>30131674</v>
      </c>
      <c r="N11" s="5">
        <f t="shared" si="0"/>
        <v>273127800</v>
      </c>
      <c r="O11" s="11">
        <f t="shared" si="1"/>
        <v>21917696</v>
      </c>
      <c r="P11" s="13">
        <f t="shared" si="2"/>
        <v>910.42600000000004</v>
      </c>
      <c r="Q11" s="13">
        <f t="shared" si="3"/>
        <v>73.058986666666669</v>
      </c>
      <c r="R11" s="10">
        <f t="shared" si="6"/>
        <v>8.0247034538410228E-2</v>
      </c>
      <c r="T11" s="10">
        <f t="shared" si="4"/>
        <v>5.4771212547196626</v>
      </c>
      <c r="U11" s="10">
        <f t="shared" si="7"/>
        <v>2.9592446518358093</v>
      </c>
    </row>
    <row r="12" spans="3:21" ht="15.75" customHeight="1">
      <c r="C12" s="3">
        <v>400000</v>
      </c>
      <c r="D12" s="4">
        <f>0.13*E12</f>
        <v>57483205</v>
      </c>
      <c r="E12" s="4">
        <v>442178500</v>
      </c>
      <c r="F12" s="4">
        <v>27930624</v>
      </c>
      <c r="G12" s="4">
        <f t="shared" si="8"/>
        <v>50215080</v>
      </c>
      <c r="H12" s="4">
        <v>418459000</v>
      </c>
      <c r="I12" s="4">
        <v>27942912</v>
      </c>
      <c r="J12" s="4">
        <f t="shared" si="9"/>
        <v>55762020</v>
      </c>
      <c r="K12" s="4">
        <v>464683500</v>
      </c>
      <c r="L12" s="4">
        <v>27947008</v>
      </c>
      <c r="M12" s="5">
        <f t="shared" si="5"/>
        <v>54486768.333333336</v>
      </c>
      <c r="N12" s="5">
        <f t="shared" si="0"/>
        <v>441773666.66666669</v>
      </c>
      <c r="O12" s="11">
        <f t="shared" si="1"/>
        <v>27940181.333333332</v>
      </c>
      <c r="P12" s="13">
        <f t="shared" si="2"/>
        <v>1104.4341666666667</v>
      </c>
      <c r="Q12" s="13">
        <f t="shared" si="3"/>
        <v>69.850453333333334</v>
      </c>
      <c r="R12" s="10">
        <f t="shared" si="6"/>
        <v>6.3245465815451499E-2</v>
      </c>
      <c r="T12" s="10">
        <f t="shared" si="4"/>
        <v>5.6020599913279625</v>
      </c>
      <c r="U12" s="10">
        <f t="shared" si="7"/>
        <v>3.0431398334663893</v>
      </c>
    </row>
    <row r="13" spans="3:21" ht="15.75" customHeight="1">
      <c r="C13" s="3">
        <v>500000</v>
      </c>
      <c r="D13" s="4">
        <f t="shared" ref="D13:D27" si="10">0.12*E13</f>
        <v>73341396</v>
      </c>
      <c r="E13" s="4">
        <v>611178300</v>
      </c>
      <c r="F13" s="4">
        <v>33988608</v>
      </c>
      <c r="G13" s="4">
        <f t="shared" si="8"/>
        <v>73110588</v>
      </c>
      <c r="H13" s="4">
        <v>609254900</v>
      </c>
      <c r="I13" s="4">
        <v>33980416</v>
      </c>
      <c r="J13" s="4">
        <f t="shared" si="9"/>
        <v>72817764</v>
      </c>
      <c r="K13" s="4">
        <v>606814700</v>
      </c>
      <c r="L13" s="4">
        <v>33976320</v>
      </c>
      <c r="M13" s="5">
        <f t="shared" si="5"/>
        <v>73089916</v>
      </c>
      <c r="N13" s="5">
        <f t="shared" si="0"/>
        <v>609082633.33333337</v>
      </c>
      <c r="O13" s="11">
        <f t="shared" si="1"/>
        <v>33981781.333333336</v>
      </c>
      <c r="P13" s="13">
        <f t="shared" si="2"/>
        <v>1218.1652666666666</v>
      </c>
      <c r="Q13" s="13">
        <f t="shared" si="3"/>
        <v>67.963562666666675</v>
      </c>
      <c r="R13" s="10">
        <f t="shared" si="6"/>
        <v>5.5791742324618351E-2</v>
      </c>
      <c r="T13" s="10">
        <f t="shared" si="4"/>
        <v>5.6989700043360187</v>
      </c>
      <c r="U13" s="10">
        <f t="shared" si="7"/>
        <v>3.0857062123792809</v>
      </c>
    </row>
    <row r="14" spans="3:21" ht="15.75" customHeight="1">
      <c r="C14" s="3">
        <v>600000</v>
      </c>
      <c r="D14" s="4">
        <f t="shared" si="10"/>
        <v>95288976</v>
      </c>
      <c r="E14" s="4">
        <v>794074800</v>
      </c>
      <c r="F14" s="4">
        <v>39968768</v>
      </c>
      <c r="G14" s="4">
        <f t="shared" si="8"/>
        <v>96123984</v>
      </c>
      <c r="H14" s="4">
        <v>801033200</v>
      </c>
      <c r="I14" s="4">
        <v>39960576</v>
      </c>
      <c r="J14" s="4">
        <f t="shared" si="9"/>
        <v>93960996</v>
      </c>
      <c r="K14" s="4">
        <v>783008300</v>
      </c>
      <c r="L14" s="4">
        <v>39964672</v>
      </c>
      <c r="M14" s="5">
        <f t="shared" si="5"/>
        <v>95124652</v>
      </c>
      <c r="N14" s="5">
        <f t="shared" si="0"/>
        <v>792705433.33333337</v>
      </c>
      <c r="O14" s="12">
        <f t="shared" si="1"/>
        <v>39964672</v>
      </c>
      <c r="P14" s="13">
        <f t="shared" si="2"/>
        <v>1321.1757222222222</v>
      </c>
      <c r="Q14" s="13">
        <f t="shared" si="3"/>
        <v>66.607786666666669</v>
      </c>
      <c r="R14" s="10">
        <f t="shared" si="6"/>
        <v>5.0415539391408228E-2</v>
      </c>
      <c r="T14" s="10">
        <f t="shared" si="4"/>
        <v>5.7781512503836439</v>
      </c>
      <c r="U14" s="10">
        <f t="shared" si="7"/>
        <v>3.1209605845457191</v>
      </c>
    </row>
    <row r="15" spans="3:21" ht="15.75" customHeight="1">
      <c r="C15" s="3">
        <v>700000</v>
      </c>
      <c r="D15" s="4">
        <f t="shared" si="10"/>
        <v>119651688</v>
      </c>
      <c r="E15" s="4">
        <v>997097400</v>
      </c>
      <c r="F15" s="4">
        <v>45920256</v>
      </c>
      <c r="G15" s="4">
        <f t="shared" si="8"/>
        <v>116798760</v>
      </c>
      <c r="H15" s="4">
        <v>973323000</v>
      </c>
      <c r="I15" s="4">
        <v>45903872</v>
      </c>
      <c r="J15" s="4">
        <f t="shared" si="9"/>
        <v>123465144</v>
      </c>
      <c r="K15" s="4">
        <v>1028876200</v>
      </c>
      <c r="L15" s="4">
        <v>45920256</v>
      </c>
      <c r="M15" s="5">
        <f t="shared" si="5"/>
        <v>119971864</v>
      </c>
      <c r="N15" s="5">
        <f t="shared" si="0"/>
        <v>999765533.33333337</v>
      </c>
      <c r="O15" s="11">
        <f t="shared" si="1"/>
        <v>45914794.666666664</v>
      </c>
      <c r="P15" s="13">
        <f t="shared" si="2"/>
        <v>1428.2364761904762</v>
      </c>
      <c r="Q15" s="13">
        <f t="shared" si="3"/>
        <v>65.59256380952381</v>
      </c>
      <c r="R15" s="10">
        <f t="shared" si="6"/>
        <v>4.5925562680263092E-2</v>
      </c>
      <c r="T15" s="10">
        <f t="shared" si="4"/>
        <v>5.8450980400142569</v>
      </c>
      <c r="U15" s="10">
        <f t="shared" si="7"/>
        <v>3.1548001204667666</v>
      </c>
    </row>
    <row r="16" spans="3:21" ht="15.75" customHeight="1">
      <c r="C16" s="3">
        <v>800000</v>
      </c>
      <c r="D16" s="4">
        <f t="shared" si="10"/>
        <v>133963764</v>
      </c>
      <c r="E16" s="4">
        <v>1116364700</v>
      </c>
      <c r="F16" s="4">
        <v>51945472</v>
      </c>
      <c r="G16" s="4">
        <f t="shared" si="8"/>
        <v>139079136</v>
      </c>
      <c r="H16" s="4">
        <v>1158992800</v>
      </c>
      <c r="I16" s="4">
        <v>51949568</v>
      </c>
      <c r="J16" s="4">
        <f t="shared" si="9"/>
        <v>141081216</v>
      </c>
      <c r="K16" s="4">
        <v>1175676800</v>
      </c>
      <c r="L16" s="4">
        <v>51941376</v>
      </c>
      <c r="M16" s="5">
        <f t="shared" si="5"/>
        <v>138041372</v>
      </c>
      <c r="N16" s="4">
        <f t="shared" si="0"/>
        <v>1150344766.6666667</v>
      </c>
      <c r="O16" s="12">
        <f t="shared" si="1"/>
        <v>51945472</v>
      </c>
      <c r="P16" s="13">
        <f t="shared" si="2"/>
        <v>1437.9309583333334</v>
      </c>
      <c r="Q16" s="13">
        <f t="shared" si="3"/>
        <v>64.931839999999994</v>
      </c>
      <c r="R16" s="10">
        <f t="shared" si="6"/>
        <v>4.5156437882984818E-2</v>
      </c>
      <c r="T16" s="10">
        <f t="shared" si="4"/>
        <v>5.9030899869919438</v>
      </c>
      <c r="U16" s="10">
        <f t="shared" si="7"/>
        <v>3.1577380340755927</v>
      </c>
    </row>
    <row r="17" spans="3:21" ht="15.75" customHeight="1">
      <c r="C17" s="3">
        <v>900000</v>
      </c>
      <c r="D17" s="4">
        <f t="shared" si="10"/>
        <v>154762368</v>
      </c>
      <c r="E17" s="4">
        <v>1289686400</v>
      </c>
      <c r="F17" s="4">
        <v>57974784</v>
      </c>
      <c r="G17" s="4">
        <f t="shared" si="8"/>
        <v>151619508</v>
      </c>
      <c r="H17" s="4">
        <v>1263495900</v>
      </c>
      <c r="I17" s="4">
        <v>57978880</v>
      </c>
      <c r="J17" s="4">
        <f t="shared" si="9"/>
        <v>155926824</v>
      </c>
      <c r="K17" s="4">
        <v>1299390200</v>
      </c>
      <c r="L17" s="4">
        <v>57958400</v>
      </c>
      <c r="M17" s="5">
        <f t="shared" si="5"/>
        <v>154102900</v>
      </c>
      <c r="N17" s="4">
        <f t="shared" si="0"/>
        <v>1284190833.3333333</v>
      </c>
      <c r="O17" s="12">
        <f t="shared" si="1"/>
        <v>57970688</v>
      </c>
      <c r="P17" s="13">
        <f t="shared" si="2"/>
        <v>1426.8787037037036</v>
      </c>
      <c r="Q17" s="13">
        <f t="shared" si="3"/>
        <v>64.411875555555554</v>
      </c>
      <c r="R17" s="10">
        <f t="shared" si="6"/>
        <v>4.5141801744159264E-2</v>
      </c>
      <c r="T17" s="10">
        <f t="shared" si="4"/>
        <v>5.9542425094393252</v>
      </c>
      <c r="U17" s="10">
        <f t="shared" si="7"/>
        <v>3.1543870561201577</v>
      </c>
    </row>
    <row r="18" spans="3:21" ht="15.75" customHeight="1">
      <c r="C18" s="3">
        <v>1000000</v>
      </c>
      <c r="D18" s="4">
        <f t="shared" si="10"/>
        <v>178283172</v>
      </c>
      <c r="E18" s="4">
        <v>1485693100</v>
      </c>
      <c r="F18" s="4">
        <v>64036864</v>
      </c>
      <c r="G18" s="4">
        <f t="shared" si="8"/>
        <v>179365488</v>
      </c>
      <c r="H18" s="4">
        <v>1494712400</v>
      </c>
      <c r="I18" s="4">
        <v>64028672</v>
      </c>
      <c r="J18" s="4">
        <f t="shared" si="9"/>
        <v>176711280</v>
      </c>
      <c r="K18" s="4">
        <v>1472594000</v>
      </c>
      <c r="L18" s="4">
        <v>64032768</v>
      </c>
      <c r="M18" s="5">
        <f t="shared" si="5"/>
        <v>178119980</v>
      </c>
      <c r="N18" s="4">
        <f t="shared" si="0"/>
        <v>1484333166.6666667</v>
      </c>
      <c r="O18" s="12">
        <f t="shared" si="1"/>
        <v>64032768</v>
      </c>
      <c r="P18" s="13">
        <f t="shared" si="2"/>
        <v>1484.3331666666668</v>
      </c>
      <c r="Q18" s="13">
        <f t="shared" si="3"/>
        <v>64.032768000000004</v>
      </c>
      <c r="R18" s="10">
        <f t="shared" si="6"/>
        <v>4.3139080523139514E-2</v>
      </c>
      <c r="T18" s="10">
        <f t="shared" si="4"/>
        <v>6</v>
      </c>
      <c r="U18" s="10">
        <f t="shared" si="7"/>
        <v>3.1715313916472998</v>
      </c>
    </row>
    <row r="19" spans="3:21" ht="15.75" customHeight="1">
      <c r="C19" s="3">
        <v>2000000</v>
      </c>
      <c r="D19" s="4">
        <f t="shared" si="10"/>
        <v>405538920</v>
      </c>
      <c r="E19" s="4">
        <v>3379491000</v>
      </c>
      <c r="F19" s="4">
        <v>127279104</v>
      </c>
      <c r="G19" s="4">
        <f t="shared" si="8"/>
        <v>404733168</v>
      </c>
      <c r="H19" s="4">
        <v>3372776400</v>
      </c>
      <c r="I19" s="4">
        <v>127246336</v>
      </c>
      <c r="J19" s="4">
        <f t="shared" si="9"/>
        <v>414413808</v>
      </c>
      <c r="K19" s="4">
        <v>3453448400</v>
      </c>
      <c r="L19" s="4">
        <v>127238144</v>
      </c>
      <c r="M19" s="5">
        <f t="shared" si="5"/>
        <v>408228632</v>
      </c>
      <c r="N19" s="5">
        <f t="shared" si="0"/>
        <v>3401905266.6666665</v>
      </c>
      <c r="O19" s="11">
        <f t="shared" si="1"/>
        <v>127254528</v>
      </c>
      <c r="P19" s="13">
        <f t="shared" si="2"/>
        <v>1700.9526333333333</v>
      </c>
      <c r="Q19" s="13">
        <f t="shared" si="3"/>
        <v>63.627263999999997</v>
      </c>
      <c r="R19" s="10">
        <f t="shared" si="6"/>
        <v>3.7406840586331043E-2</v>
      </c>
      <c r="T19" s="10">
        <f t="shared" si="4"/>
        <v>6.3010299956639813</v>
      </c>
      <c r="U19" s="10">
        <f t="shared" si="7"/>
        <v>3.2306922199215755</v>
      </c>
    </row>
    <row r="20" spans="3:21" ht="15.75" customHeight="1">
      <c r="C20" s="3">
        <v>3000000</v>
      </c>
      <c r="D20" s="4">
        <f t="shared" si="10"/>
        <v>705607116</v>
      </c>
      <c r="E20" s="4">
        <v>5880059300</v>
      </c>
      <c r="F20" s="4">
        <v>188207104</v>
      </c>
      <c r="G20" s="4">
        <f t="shared" si="8"/>
        <v>696191904</v>
      </c>
      <c r="H20" s="4">
        <v>5801599200</v>
      </c>
      <c r="I20" s="4">
        <v>188203008</v>
      </c>
      <c r="J20" s="4">
        <f t="shared" si="9"/>
        <v>714435528</v>
      </c>
      <c r="K20" s="4">
        <v>5953629400</v>
      </c>
      <c r="L20" s="4">
        <v>188182528</v>
      </c>
      <c r="M20" s="5">
        <f t="shared" si="5"/>
        <v>705411516</v>
      </c>
      <c r="N20" s="5">
        <f t="shared" si="0"/>
        <v>5878429300</v>
      </c>
      <c r="O20" s="11">
        <f t="shared" si="1"/>
        <v>188197546.66666666</v>
      </c>
      <c r="P20" s="13">
        <f t="shared" si="2"/>
        <v>1959.4764333333333</v>
      </c>
      <c r="Q20" s="13">
        <f t="shared" si="3"/>
        <v>62.732515555555551</v>
      </c>
      <c r="R20" s="10">
        <f t="shared" si="6"/>
        <v>3.2014937504932936E-2</v>
      </c>
      <c r="T20" s="10">
        <f t="shared" si="4"/>
        <v>6.4771212547196626</v>
      </c>
      <c r="U20" s="10">
        <f t="shared" si="7"/>
        <v>3.2921400445761333</v>
      </c>
    </row>
    <row r="21" spans="3:21" ht="15.75" customHeight="1">
      <c r="C21" s="3">
        <v>4000000</v>
      </c>
      <c r="D21" s="4">
        <f t="shared" si="10"/>
        <v>993887412</v>
      </c>
      <c r="E21" s="4">
        <v>8282395100</v>
      </c>
      <c r="F21" s="4">
        <v>250384384</v>
      </c>
      <c r="G21" s="4">
        <f t="shared" si="8"/>
        <v>991026528</v>
      </c>
      <c r="H21" s="4">
        <v>8258554400</v>
      </c>
      <c r="I21" s="4">
        <v>250388480</v>
      </c>
      <c r="J21" s="4">
        <f t="shared" si="9"/>
        <v>994245660</v>
      </c>
      <c r="K21" s="4">
        <v>8285380500</v>
      </c>
      <c r="L21" s="4">
        <v>250388480</v>
      </c>
      <c r="M21" s="5">
        <f t="shared" si="5"/>
        <v>993053200</v>
      </c>
      <c r="N21" s="5">
        <f t="shared" si="0"/>
        <v>8275443333.333333</v>
      </c>
      <c r="O21" s="11">
        <f t="shared" si="1"/>
        <v>250387114.66666666</v>
      </c>
      <c r="P21" s="13">
        <f t="shared" si="2"/>
        <v>2068.8608333333332</v>
      </c>
      <c r="Q21" s="13">
        <f t="shared" si="3"/>
        <v>62.596778666666665</v>
      </c>
      <c r="R21" s="10">
        <f t="shared" si="6"/>
        <v>3.0256640590856563E-2</v>
      </c>
      <c r="T21" s="10">
        <f t="shared" si="4"/>
        <v>6.6020599913279625</v>
      </c>
      <c r="U21" s="10">
        <f t="shared" si="7"/>
        <v>3.315731277834344</v>
      </c>
    </row>
    <row r="22" spans="3:21" ht="15.75" customHeight="1">
      <c r="C22" s="3">
        <v>5000000</v>
      </c>
      <c r="D22" s="4">
        <f t="shared" si="10"/>
        <v>1316374512</v>
      </c>
      <c r="E22" s="4">
        <v>10969787600</v>
      </c>
      <c r="F22" s="4">
        <v>311857152</v>
      </c>
      <c r="G22" s="4">
        <f t="shared" si="8"/>
        <v>1278792000</v>
      </c>
      <c r="H22" s="4">
        <v>10656600000</v>
      </c>
      <c r="I22" s="4">
        <v>311836672</v>
      </c>
      <c r="J22" s="4">
        <f t="shared" si="9"/>
        <v>1306721052</v>
      </c>
      <c r="K22" s="4">
        <v>10889342100</v>
      </c>
      <c r="L22" s="4">
        <v>311861248</v>
      </c>
      <c r="M22" s="5">
        <f t="shared" si="5"/>
        <v>1300629188</v>
      </c>
      <c r="N22" s="5">
        <f t="shared" si="0"/>
        <v>10838576566.666666</v>
      </c>
      <c r="O22" s="11">
        <f t="shared" si="1"/>
        <v>311851690.66666669</v>
      </c>
      <c r="P22" s="13">
        <f t="shared" si="2"/>
        <v>2167.7153133333331</v>
      </c>
      <c r="Q22" s="13">
        <f t="shared" si="3"/>
        <v>62.370338133333334</v>
      </c>
      <c r="R22" s="10">
        <f t="shared" si="6"/>
        <v>2.8772384339263348E-2</v>
      </c>
      <c r="T22" s="10">
        <f t="shared" si="4"/>
        <v>6.6989700043360187</v>
      </c>
      <c r="U22" s="10">
        <f t="shared" si="7"/>
        <v>3.3360022455938649</v>
      </c>
    </row>
    <row r="23" spans="3:21" ht="15.75" customHeight="1">
      <c r="C23" s="3">
        <v>6000000</v>
      </c>
      <c r="D23" s="4">
        <f t="shared" si="10"/>
        <v>1635312564</v>
      </c>
      <c r="E23" s="4">
        <v>13627604700</v>
      </c>
      <c r="F23" s="4">
        <v>373305344</v>
      </c>
      <c r="G23" s="4">
        <f t="shared" si="8"/>
        <v>1624065948</v>
      </c>
      <c r="H23" s="4">
        <v>13533882900</v>
      </c>
      <c r="I23" s="4">
        <v>373309440</v>
      </c>
      <c r="J23" s="4">
        <f t="shared" si="9"/>
        <v>1629451740</v>
      </c>
      <c r="K23" s="4">
        <v>13578764500</v>
      </c>
      <c r="L23" s="4">
        <v>373305344</v>
      </c>
      <c r="M23" s="5">
        <f t="shared" si="5"/>
        <v>1629610084</v>
      </c>
      <c r="N23" s="5">
        <f t="shared" si="0"/>
        <v>13580084033.333334</v>
      </c>
      <c r="O23" s="11">
        <f t="shared" si="1"/>
        <v>373306709.33333331</v>
      </c>
      <c r="P23" s="13">
        <f t="shared" si="2"/>
        <v>2263.3473388888888</v>
      </c>
      <c r="Q23" s="13">
        <f t="shared" si="3"/>
        <v>62.217784888888886</v>
      </c>
      <c r="R23" s="10">
        <f t="shared" si="6"/>
        <v>2.7489278300268542E-2</v>
      </c>
      <c r="T23" s="10">
        <f t="shared" si="4"/>
        <v>6.7781512503836439</v>
      </c>
      <c r="U23" s="10">
        <f t="shared" si="7"/>
        <v>3.3547512069761591</v>
      </c>
    </row>
    <row r="24" spans="3:21" ht="15.75" customHeight="1">
      <c r="C24" s="3">
        <v>7000000</v>
      </c>
      <c r="D24" s="4">
        <f t="shared" si="10"/>
        <v>2035440852</v>
      </c>
      <c r="E24" s="4">
        <v>16962007100</v>
      </c>
      <c r="F24" s="4">
        <v>435122176</v>
      </c>
      <c r="G24" s="4">
        <f t="shared" si="8"/>
        <v>2045800476</v>
      </c>
      <c r="H24" s="4">
        <v>17048337300</v>
      </c>
      <c r="I24" s="4">
        <v>435122176</v>
      </c>
      <c r="J24" s="4">
        <f t="shared" si="9"/>
        <v>2053581000</v>
      </c>
      <c r="K24" s="4">
        <v>17113175000</v>
      </c>
      <c r="L24" s="4">
        <v>435134464</v>
      </c>
      <c r="M24" s="5">
        <f t="shared" si="5"/>
        <v>2044940776</v>
      </c>
      <c r="N24" s="5">
        <f t="shared" si="0"/>
        <v>17041173133.333334</v>
      </c>
      <c r="O24" s="12">
        <f t="shared" si="1"/>
        <v>435126272</v>
      </c>
      <c r="P24" s="13">
        <f t="shared" si="2"/>
        <v>2434.4533047619047</v>
      </c>
      <c r="Q24" s="13">
        <f t="shared" si="3"/>
        <v>62.160896000000001</v>
      </c>
      <c r="R24" s="10">
        <f t="shared" si="6"/>
        <v>2.5533821445007949E-2</v>
      </c>
      <c r="T24" s="10">
        <f t="shared" si="4"/>
        <v>6.8450980400142569</v>
      </c>
      <c r="U24" s="10">
        <f t="shared" si="7"/>
        <v>3.3864014487612621</v>
      </c>
    </row>
    <row r="25" spans="3:21" ht="15.75" customHeight="1">
      <c r="C25" s="3">
        <v>8000000</v>
      </c>
      <c r="D25" s="4">
        <f t="shared" si="10"/>
        <v>2295154032</v>
      </c>
      <c r="E25" s="4">
        <v>19126283600</v>
      </c>
      <c r="F25" s="4">
        <v>496664576</v>
      </c>
      <c r="G25" s="4">
        <f t="shared" si="8"/>
        <v>2263237188</v>
      </c>
      <c r="H25" s="4">
        <v>18860309900</v>
      </c>
      <c r="I25" s="4">
        <v>496648192</v>
      </c>
      <c r="J25" s="4">
        <f t="shared" si="9"/>
        <v>2235681120</v>
      </c>
      <c r="K25" s="4">
        <v>18630676000</v>
      </c>
      <c r="L25" s="4">
        <v>496660480</v>
      </c>
      <c r="M25" s="5">
        <f t="shared" si="5"/>
        <v>2264690780</v>
      </c>
      <c r="N25" s="5">
        <f t="shared" si="0"/>
        <v>18872423166.666668</v>
      </c>
      <c r="O25" s="11">
        <f t="shared" si="1"/>
        <v>496657749.33333331</v>
      </c>
      <c r="P25" s="13">
        <f t="shared" si="2"/>
        <v>2359.0528958333334</v>
      </c>
      <c r="Q25" s="13">
        <f t="shared" si="3"/>
        <v>62.082218666666662</v>
      </c>
      <c r="R25" s="10">
        <f t="shared" si="6"/>
        <v>2.6316586108060189E-2</v>
      </c>
      <c r="T25" s="10">
        <f t="shared" si="4"/>
        <v>6.9030899869919438</v>
      </c>
      <c r="U25" s="10">
        <f t="shared" si="7"/>
        <v>3.3727376789572281</v>
      </c>
    </row>
    <row r="26" spans="3:21" ht="15.75" customHeight="1">
      <c r="C26" s="3">
        <v>9000000</v>
      </c>
      <c r="D26" s="4">
        <f t="shared" si="10"/>
        <v>2632797384</v>
      </c>
      <c r="E26" s="4">
        <v>21939978200</v>
      </c>
      <c r="F26" s="4">
        <v>558301184</v>
      </c>
      <c r="G26" s="4">
        <f t="shared" si="8"/>
        <v>2589625164</v>
      </c>
      <c r="H26" s="4">
        <v>21580209700</v>
      </c>
      <c r="I26" s="4">
        <v>558305280</v>
      </c>
      <c r="J26" s="4">
        <f t="shared" si="9"/>
        <v>2601523968</v>
      </c>
      <c r="K26" s="4">
        <v>21679366400</v>
      </c>
      <c r="L26" s="4">
        <v>558325760</v>
      </c>
      <c r="M26" s="5">
        <f t="shared" si="5"/>
        <v>2607982172</v>
      </c>
      <c r="N26" s="4">
        <f t="shared" si="0"/>
        <v>21733184766.666668</v>
      </c>
      <c r="O26" s="11">
        <f t="shared" si="1"/>
        <v>558310741.33333337</v>
      </c>
      <c r="P26" s="13">
        <f t="shared" si="2"/>
        <v>2414.7983074074077</v>
      </c>
      <c r="Q26" s="13">
        <f t="shared" si="3"/>
        <v>62.034526814814818</v>
      </c>
      <c r="R26" s="10">
        <f t="shared" si="6"/>
        <v>2.5689320149232985E-2</v>
      </c>
      <c r="T26" s="10">
        <f t="shared" si="4"/>
        <v>6.9542425094393252</v>
      </c>
      <c r="U26" s="10">
        <f t="shared" si="7"/>
        <v>3.3828808627736664</v>
      </c>
    </row>
    <row r="27" spans="3:21" ht="15.75" customHeight="1">
      <c r="C27" s="3">
        <v>10000000</v>
      </c>
      <c r="D27" s="4">
        <f t="shared" si="10"/>
        <v>2939651208</v>
      </c>
      <c r="E27" s="4">
        <v>24497093400</v>
      </c>
      <c r="F27" s="4">
        <v>619782144</v>
      </c>
      <c r="G27" s="4">
        <f t="shared" si="8"/>
        <v>2934904248</v>
      </c>
      <c r="H27" s="4">
        <v>24457535400</v>
      </c>
      <c r="I27" s="4">
        <v>619728896</v>
      </c>
      <c r="J27" s="4">
        <f t="shared" si="9"/>
        <v>2932534032</v>
      </c>
      <c r="K27" s="4">
        <v>24437783600</v>
      </c>
      <c r="L27" s="4">
        <v>619708416</v>
      </c>
      <c r="M27" s="5">
        <f t="shared" si="5"/>
        <v>2935696496</v>
      </c>
      <c r="N27" s="4">
        <f t="shared" si="0"/>
        <v>24464137466.666668</v>
      </c>
      <c r="O27" s="11">
        <f t="shared" si="1"/>
        <v>619739818.66666663</v>
      </c>
      <c r="P27" s="13">
        <f t="shared" si="2"/>
        <v>2446.4137466666666</v>
      </c>
      <c r="Q27" s="13">
        <f t="shared" si="3"/>
        <v>61.973981866666662</v>
      </c>
      <c r="R27" s="10">
        <f t="shared" si="6"/>
        <v>2.5332584053334644E-2</v>
      </c>
      <c r="T27" s="10">
        <f t="shared" si="4"/>
        <v>7</v>
      </c>
      <c r="U27" s="10">
        <f t="shared" si="7"/>
        <v>3.3885299084233398</v>
      </c>
    </row>
    <row r="28" spans="3:21" ht="15.75" customHeight="1">
      <c r="Q28" s="6"/>
    </row>
    <row r="30" spans="3:21" ht="15.75" customHeight="1">
      <c r="C30" s="1" t="s">
        <v>0</v>
      </c>
      <c r="D30" s="1"/>
    </row>
    <row r="31" spans="3:21" ht="15.75" customHeight="1">
      <c r="C31" s="25" t="s">
        <v>6</v>
      </c>
      <c r="D31" s="30" t="s">
        <v>2</v>
      </c>
      <c r="E31" s="31"/>
      <c r="F31" s="31"/>
      <c r="G31" s="32"/>
      <c r="H31" s="27" t="s">
        <v>7</v>
      </c>
      <c r="I31" s="37"/>
      <c r="J31" s="41"/>
      <c r="K31" s="27" t="s">
        <v>8</v>
      </c>
      <c r="L31" s="37"/>
      <c r="M31" s="41"/>
      <c r="N31" s="27" t="s">
        <v>3</v>
      </c>
      <c r="O31" s="28"/>
      <c r="P31" s="33" t="s">
        <v>9</v>
      </c>
      <c r="Q31" s="33" t="s">
        <v>10</v>
      </c>
      <c r="R31" s="24" t="s">
        <v>19</v>
      </c>
    </row>
    <row r="32" spans="3:21" ht="15.75" customHeight="1">
      <c r="C32" s="26"/>
      <c r="D32" s="39" t="s">
        <v>4</v>
      </c>
      <c r="E32" s="40"/>
      <c r="F32" s="27" t="s">
        <v>5</v>
      </c>
      <c r="G32" s="41"/>
      <c r="H32" s="2" t="s">
        <v>4</v>
      </c>
      <c r="I32" s="27" t="s">
        <v>5</v>
      </c>
      <c r="J32" s="41"/>
      <c r="K32" s="2" t="s">
        <v>4</v>
      </c>
      <c r="L32" s="27" t="s">
        <v>5</v>
      </c>
      <c r="M32" s="41"/>
      <c r="N32" s="2" t="s">
        <v>4</v>
      </c>
      <c r="O32" s="7" t="s">
        <v>5</v>
      </c>
      <c r="P32" s="33"/>
      <c r="Q32" s="33"/>
      <c r="R32" s="24"/>
      <c r="T32" s="8" t="s">
        <v>11</v>
      </c>
      <c r="U32" s="9" t="s">
        <v>12</v>
      </c>
    </row>
    <row r="33" spans="3:21" ht="15.75" customHeight="1">
      <c r="C33" s="3">
        <v>100000</v>
      </c>
      <c r="D33" s="27">
        <v>173948900</v>
      </c>
      <c r="E33" s="41"/>
      <c r="F33" s="27">
        <v>166125568</v>
      </c>
      <c r="G33" s="41"/>
      <c r="H33" s="4">
        <v>170702200</v>
      </c>
      <c r="I33" s="27">
        <v>165949440</v>
      </c>
      <c r="J33" s="41">
        <v>165949440</v>
      </c>
      <c r="K33" s="4">
        <v>167570700</v>
      </c>
      <c r="L33" s="27">
        <v>165949440</v>
      </c>
      <c r="M33" s="41">
        <v>165949440</v>
      </c>
      <c r="N33" s="5">
        <f>AVERAGE(D33,H33,K33)</f>
        <v>170740600</v>
      </c>
      <c r="O33" s="5">
        <f>AVERAGE(E33,I33,L33)</f>
        <v>165949440</v>
      </c>
      <c r="P33" s="14">
        <f>N33/C33</f>
        <v>1707.4059999999999</v>
      </c>
      <c r="Q33" s="13">
        <f>O33/C33</f>
        <v>1659.4944</v>
      </c>
      <c r="R33" s="10">
        <f>O33/N33</f>
        <v>0.97193895300824762</v>
      </c>
      <c r="T33" s="10">
        <f t="shared" ref="T33:T51" si="11">LOG(C33)</f>
        <v>5</v>
      </c>
      <c r="U33" s="10">
        <f>LOG(P33)</f>
        <v>3.2323368032437387</v>
      </c>
    </row>
    <row r="34" spans="3:21" ht="15.75" customHeight="1">
      <c r="C34" s="3">
        <v>200000</v>
      </c>
      <c r="D34" s="27">
        <v>344573200</v>
      </c>
      <c r="E34" s="41"/>
      <c r="F34" s="27">
        <v>248995840</v>
      </c>
      <c r="G34" s="41">
        <v>248995840</v>
      </c>
      <c r="H34" s="4">
        <v>350965100</v>
      </c>
      <c r="I34" s="27">
        <v>248991744</v>
      </c>
      <c r="J34" s="41">
        <v>248991744</v>
      </c>
      <c r="K34" s="4">
        <v>356255800</v>
      </c>
      <c r="L34" s="27">
        <v>248995840</v>
      </c>
      <c r="M34" s="41">
        <v>248995840</v>
      </c>
      <c r="N34" s="5">
        <f>AVERAGE(D34,H34,K34)</f>
        <v>350598033.33333331</v>
      </c>
      <c r="O34" s="5">
        <f>AVERAGE(E34,I34,L34)</f>
        <v>248993792</v>
      </c>
      <c r="P34" s="14">
        <f t="shared" ref="P34:P51" si="12">N34/C34</f>
        <v>1752.9901666666665</v>
      </c>
      <c r="Q34" s="13">
        <f t="shared" ref="Q34:Q51" si="13">O34/C34</f>
        <v>1244.9689599999999</v>
      </c>
      <c r="R34" s="10">
        <f t="shared" ref="R34:R51" si="14">O34/N34</f>
        <v>0.7101973437576804</v>
      </c>
      <c r="T34" s="10">
        <f t="shared" si="11"/>
        <v>5.3010299956639813</v>
      </c>
      <c r="U34" s="10">
        <f t="shared" ref="U34:U51" si="15">LOG(P34)</f>
        <v>3.2437794799418365</v>
      </c>
    </row>
    <row r="35" spans="3:21" ht="15.75" customHeight="1">
      <c r="C35" s="3">
        <v>300000</v>
      </c>
      <c r="D35" s="27">
        <v>497381900</v>
      </c>
      <c r="E35" s="41"/>
      <c r="F35" s="27">
        <v>320544768</v>
      </c>
      <c r="G35" s="41">
        <v>320544768</v>
      </c>
      <c r="H35" s="4">
        <v>566327300</v>
      </c>
      <c r="I35" s="27">
        <v>320581632</v>
      </c>
      <c r="J35" s="41">
        <v>320581632</v>
      </c>
      <c r="K35" s="4">
        <v>491545200</v>
      </c>
      <c r="L35" s="27">
        <v>320520192</v>
      </c>
      <c r="M35" s="41">
        <v>320520192</v>
      </c>
      <c r="N35" s="5">
        <f>AVERAGE(D35,H35,K35)</f>
        <v>518418133.33333331</v>
      </c>
      <c r="O35" s="5">
        <f>AVERAGE(E35,I35,L35)</f>
        <v>320550912</v>
      </c>
      <c r="P35" s="14">
        <f t="shared" si="12"/>
        <v>1728.0604444444443</v>
      </c>
      <c r="Q35" s="13">
        <f t="shared" si="13"/>
        <v>1068.5030400000001</v>
      </c>
      <c r="R35" s="10">
        <f t="shared" si="14"/>
        <v>0.61832503801307359</v>
      </c>
      <c r="T35" s="10">
        <f t="shared" si="11"/>
        <v>5.4771212547196626</v>
      </c>
      <c r="U35" s="10">
        <f t="shared" si="15"/>
        <v>3.2375589292479541</v>
      </c>
    </row>
    <row r="36" spans="3:21" ht="15.75" customHeight="1">
      <c r="C36" s="3">
        <v>400000</v>
      </c>
      <c r="D36" s="27">
        <v>707939200</v>
      </c>
      <c r="E36" s="41"/>
      <c r="F36" s="27">
        <v>389156864</v>
      </c>
      <c r="G36" s="41">
        <v>389156864</v>
      </c>
      <c r="H36" s="4">
        <v>687153400</v>
      </c>
      <c r="I36" s="27">
        <v>389169152</v>
      </c>
      <c r="J36" s="41">
        <v>389169152</v>
      </c>
      <c r="K36" s="4">
        <v>669381700</v>
      </c>
      <c r="L36" s="27">
        <v>389160960</v>
      </c>
      <c r="M36" s="41">
        <v>389160960</v>
      </c>
      <c r="N36" s="5">
        <f>AVERAGE(D36,H36,K36)</f>
        <v>688158100</v>
      </c>
      <c r="O36" s="5">
        <f>AVERAGE(E36,I36,L36)</f>
        <v>389165056</v>
      </c>
      <c r="P36" s="14">
        <f t="shared" si="12"/>
        <v>1720.39525</v>
      </c>
      <c r="Q36" s="13">
        <f t="shared" si="13"/>
        <v>972.91264000000001</v>
      </c>
      <c r="R36" s="10">
        <f t="shared" si="14"/>
        <v>0.56551692990317193</v>
      </c>
      <c r="T36" s="10">
        <f t="shared" si="11"/>
        <v>5.6020599913279625</v>
      </c>
      <c r="U36" s="10">
        <f t="shared" si="15"/>
        <v>3.2356282347994938</v>
      </c>
    </row>
    <row r="37" spans="3:21" ht="15.75" customHeight="1">
      <c r="C37" s="3">
        <v>500000</v>
      </c>
      <c r="D37" s="27">
        <v>851312100</v>
      </c>
      <c r="E37" s="41"/>
      <c r="F37" s="27">
        <v>456024064</v>
      </c>
      <c r="G37" s="41">
        <v>456024064</v>
      </c>
      <c r="H37" s="4">
        <v>839318200</v>
      </c>
      <c r="I37" s="27">
        <v>456036352</v>
      </c>
      <c r="J37" s="41">
        <v>456036352</v>
      </c>
      <c r="K37" s="4">
        <v>857052000</v>
      </c>
      <c r="L37" s="27">
        <v>456028160</v>
      </c>
      <c r="M37" s="41">
        <v>456028160</v>
      </c>
      <c r="N37" s="5">
        <f>AVERAGE(D37,H37,K37)</f>
        <v>849227433.33333337</v>
      </c>
      <c r="O37" s="5">
        <f>AVERAGE(E37,I37,L37)</f>
        <v>456032256</v>
      </c>
      <c r="P37" s="14">
        <f t="shared" si="12"/>
        <v>1698.4548666666667</v>
      </c>
      <c r="Q37" s="13">
        <f t="shared" si="13"/>
        <v>912.06451200000004</v>
      </c>
      <c r="R37" s="10">
        <f t="shared" si="14"/>
        <v>0.53699661374575625</v>
      </c>
      <c r="T37" s="10">
        <f t="shared" si="11"/>
        <v>5.6989700043360187</v>
      </c>
      <c r="U37" s="10">
        <f t="shared" si="15"/>
        <v>3.2300540107774056</v>
      </c>
    </row>
    <row r="38" spans="3:21" ht="15.75" customHeight="1">
      <c r="C38" s="3">
        <v>600000</v>
      </c>
      <c r="D38" s="27">
        <v>1027868200</v>
      </c>
      <c r="E38" s="41"/>
      <c r="F38" s="27">
        <v>521236480</v>
      </c>
      <c r="G38" s="41">
        <v>521236480</v>
      </c>
      <c r="H38" s="4">
        <v>1009073400</v>
      </c>
      <c r="I38" s="27">
        <v>521220096</v>
      </c>
      <c r="J38" s="41">
        <v>521220096</v>
      </c>
      <c r="K38" s="4">
        <v>1022323300</v>
      </c>
      <c r="L38" s="27">
        <v>521224192</v>
      </c>
      <c r="M38" s="41">
        <v>521224192</v>
      </c>
      <c r="N38" s="5">
        <f>AVERAGE(D38,H38,K38)</f>
        <v>1019754966.6666666</v>
      </c>
      <c r="O38" s="5">
        <f>AVERAGE(E38,I38,L38)</f>
        <v>521222144</v>
      </c>
      <c r="P38" s="14">
        <f t="shared" si="12"/>
        <v>1699.591611111111</v>
      </c>
      <c r="Q38" s="13">
        <f t="shared" si="13"/>
        <v>868.70357333333334</v>
      </c>
      <c r="R38" s="10">
        <f t="shared" si="14"/>
        <v>0.51112488885810448</v>
      </c>
      <c r="T38" s="10">
        <f t="shared" si="11"/>
        <v>5.7781512503836439</v>
      </c>
      <c r="U38" s="10">
        <f t="shared" si="15"/>
        <v>3.2303445788206631</v>
      </c>
    </row>
    <row r="39" spans="3:21" ht="15.75" customHeight="1">
      <c r="C39" s="42">
        <v>700000</v>
      </c>
      <c r="D39" s="27">
        <v>1194415300</v>
      </c>
      <c r="E39" s="41"/>
      <c r="F39" s="27">
        <v>584581120</v>
      </c>
      <c r="G39" s="41">
        <v>584581120</v>
      </c>
      <c r="H39" s="4">
        <v>1206609100</v>
      </c>
      <c r="I39" s="27">
        <v>584560640</v>
      </c>
      <c r="J39" s="41">
        <v>584560640</v>
      </c>
      <c r="K39" s="4">
        <v>1177312900</v>
      </c>
      <c r="L39" s="27">
        <v>584556544</v>
      </c>
      <c r="M39" s="41">
        <v>584556544</v>
      </c>
      <c r="N39" s="5">
        <f t="shared" ref="N39:O51" si="16">AVERAGE(D39,H39,K39)</f>
        <v>1192779100</v>
      </c>
      <c r="O39" s="5">
        <f t="shared" si="16"/>
        <v>584558592</v>
      </c>
      <c r="P39" s="14">
        <f t="shared" si="12"/>
        <v>1703.9701428571429</v>
      </c>
      <c r="Q39" s="13">
        <f t="shared" si="13"/>
        <v>835.08370285714284</v>
      </c>
      <c r="R39" s="10">
        <f t="shared" si="14"/>
        <v>0.49008118267665823</v>
      </c>
      <c r="T39" s="10">
        <f t="shared" si="11"/>
        <v>5.8450980400142569</v>
      </c>
      <c r="U39" s="10">
        <f t="shared" si="15"/>
        <v>3.2314619807440672</v>
      </c>
    </row>
    <row r="40" spans="3:21" ht="15.75" customHeight="1">
      <c r="C40" s="42">
        <v>800000</v>
      </c>
      <c r="D40" s="27">
        <v>1350321200</v>
      </c>
      <c r="E40" s="41"/>
      <c r="F40" s="27">
        <v>646705152</v>
      </c>
      <c r="G40" s="41">
        <v>646705152</v>
      </c>
      <c r="H40" s="4">
        <v>1358308300</v>
      </c>
      <c r="I40" s="27">
        <v>646725632</v>
      </c>
      <c r="J40" s="41">
        <v>646725632</v>
      </c>
      <c r="K40" s="4">
        <v>1348006900</v>
      </c>
      <c r="L40" s="27">
        <v>646709248</v>
      </c>
      <c r="M40" s="41">
        <v>646709248</v>
      </c>
      <c r="N40" s="5">
        <f t="shared" si="16"/>
        <v>1352212133.3333333</v>
      </c>
      <c r="O40" s="5">
        <f t="shared" si="16"/>
        <v>646717440</v>
      </c>
      <c r="P40" s="14">
        <f t="shared" si="12"/>
        <v>1690.2651666666666</v>
      </c>
      <c r="Q40" s="13">
        <f t="shared" si="13"/>
        <v>808.39679999999998</v>
      </c>
      <c r="R40" s="10">
        <f t="shared" si="14"/>
        <v>0.47826626019526919</v>
      </c>
      <c r="T40" s="10">
        <f t="shared" si="11"/>
        <v>5.9030899869919438</v>
      </c>
      <c r="U40" s="10">
        <f t="shared" si="15"/>
        <v>3.2279548415287831</v>
      </c>
    </row>
    <row r="41" spans="3:21" ht="15.75" customHeight="1">
      <c r="C41" s="42">
        <v>900000</v>
      </c>
      <c r="D41" s="27">
        <v>1528810000</v>
      </c>
      <c r="E41" s="41"/>
      <c r="F41" s="27">
        <v>707502080</v>
      </c>
      <c r="G41" s="41">
        <v>707502080</v>
      </c>
      <c r="H41" s="4">
        <v>1522456900</v>
      </c>
      <c r="I41" s="27">
        <v>707477504</v>
      </c>
      <c r="J41" s="41">
        <v>707477504</v>
      </c>
      <c r="K41" s="4">
        <v>1529112800</v>
      </c>
      <c r="L41" s="27">
        <v>707489792</v>
      </c>
      <c r="M41" s="41">
        <v>707489792</v>
      </c>
      <c r="N41" s="5">
        <f t="shared" si="16"/>
        <v>1526793233.3333333</v>
      </c>
      <c r="O41" s="5">
        <f t="shared" si="16"/>
        <v>707483648</v>
      </c>
      <c r="P41" s="14">
        <f t="shared" si="12"/>
        <v>1696.4369259259258</v>
      </c>
      <c r="Q41" s="13">
        <f t="shared" si="13"/>
        <v>786.09294222222218</v>
      </c>
      <c r="R41" s="10">
        <f t="shared" si="14"/>
        <v>0.46337882075584258</v>
      </c>
      <c r="T41" s="10">
        <f t="shared" si="11"/>
        <v>5.9542425094393252</v>
      </c>
      <c r="U41" s="10">
        <f t="shared" si="15"/>
        <v>3.229537717071882</v>
      </c>
    </row>
    <row r="42" spans="3:21" ht="15.75" customHeight="1">
      <c r="C42" s="42">
        <v>1000000</v>
      </c>
      <c r="D42" s="27">
        <v>1692142400</v>
      </c>
      <c r="E42" s="41"/>
      <c r="F42" s="27">
        <v>767545344</v>
      </c>
      <c r="G42" s="41">
        <v>767545344</v>
      </c>
      <c r="H42" s="4">
        <v>1698536200</v>
      </c>
      <c r="I42" s="27">
        <v>767565824</v>
      </c>
      <c r="J42" s="41">
        <v>767565824</v>
      </c>
      <c r="K42" s="4">
        <v>1695252500</v>
      </c>
      <c r="L42" s="27">
        <v>767549440</v>
      </c>
      <c r="M42" s="41">
        <v>767549440</v>
      </c>
      <c r="N42" s="5">
        <f t="shared" si="16"/>
        <v>1695310366.6666667</v>
      </c>
      <c r="O42" s="5">
        <f t="shared" si="16"/>
        <v>767557632</v>
      </c>
      <c r="P42" s="14">
        <f t="shared" si="12"/>
        <v>1695.3103666666668</v>
      </c>
      <c r="Q42" s="13">
        <f t="shared" si="13"/>
        <v>767.55763200000001</v>
      </c>
      <c r="R42" s="10">
        <f t="shared" si="14"/>
        <v>0.45275345865381461</v>
      </c>
      <c r="T42" s="10">
        <f t="shared" si="11"/>
        <v>6</v>
      </c>
      <c r="U42" s="10">
        <f t="shared" si="15"/>
        <v>3.2292492176964163</v>
      </c>
    </row>
    <row r="43" spans="3:21" ht="15.75" customHeight="1">
      <c r="C43" s="3">
        <v>2000000</v>
      </c>
      <c r="D43" s="27">
        <v>3427222200</v>
      </c>
      <c r="E43" s="41"/>
      <c r="F43" s="27">
        <v>1328177152</v>
      </c>
      <c r="G43" s="41">
        <v>1328177152</v>
      </c>
      <c r="H43" s="4">
        <v>3477047300</v>
      </c>
      <c r="I43" s="27">
        <v>1328181248</v>
      </c>
      <c r="J43" s="41">
        <v>1328181248</v>
      </c>
      <c r="K43" s="4">
        <v>3482708000</v>
      </c>
      <c r="L43" s="27">
        <v>1328177152</v>
      </c>
      <c r="M43" s="41">
        <v>1328177152</v>
      </c>
      <c r="N43" s="5">
        <f t="shared" si="16"/>
        <v>3462325833.3333335</v>
      </c>
      <c r="O43" s="5">
        <f t="shared" si="16"/>
        <v>1328179200</v>
      </c>
      <c r="P43" s="14">
        <f t="shared" si="12"/>
        <v>1731.1629166666667</v>
      </c>
      <c r="Q43" s="13">
        <f t="shared" si="13"/>
        <v>664.08960000000002</v>
      </c>
      <c r="R43" s="10">
        <f t="shared" si="14"/>
        <v>0.38360895650346788</v>
      </c>
      <c r="T43" s="10">
        <f t="shared" si="11"/>
        <v>6.3010299956639813</v>
      </c>
      <c r="U43" s="10">
        <f t="shared" si="15"/>
        <v>3.2383379404808132</v>
      </c>
    </row>
    <row r="44" spans="3:21" ht="15.75" customHeight="1">
      <c r="C44" s="3">
        <v>3000000</v>
      </c>
      <c r="D44" s="27">
        <v>5278958800</v>
      </c>
      <c r="E44" s="41"/>
      <c r="F44" s="27">
        <v>1841795072</v>
      </c>
      <c r="G44" s="41">
        <v>1841795072</v>
      </c>
      <c r="H44" s="4">
        <v>5144064700</v>
      </c>
      <c r="I44" s="27">
        <v>1841795072</v>
      </c>
      <c r="J44" s="41">
        <v>1841795072</v>
      </c>
      <c r="K44" s="4">
        <v>5226266400</v>
      </c>
      <c r="L44" s="27">
        <v>1841786880</v>
      </c>
      <c r="M44" s="41">
        <v>1841786880</v>
      </c>
      <c r="N44" s="5">
        <f t="shared" si="16"/>
        <v>5216429966.666667</v>
      </c>
      <c r="O44" s="5">
        <f t="shared" si="16"/>
        <v>1841790976</v>
      </c>
      <c r="P44" s="14">
        <f t="shared" si="12"/>
        <v>1738.8099888888889</v>
      </c>
      <c r="Q44" s="13">
        <f t="shared" si="13"/>
        <v>613.93032533333337</v>
      </c>
      <c r="R44" s="10">
        <f t="shared" si="14"/>
        <v>0.35307499338995563</v>
      </c>
      <c r="T44" s="10">
        <f t="shared" si="11"/>
        <v>6.4771212547196626</v>
      </c>
      <c r="U44" s="10">
        <f t="shared" si="15"/>
        <v>3.2402521264042745</v>
      </c>
    </row>
    <row r="45" spans="3:21" ht="15.75" customHeight="1">
      <c r="C45" s="3">
        <v>4000000</v>
      </c>
      <c r="D45" s="27">
        <v>6915461900</v>
      </c>
      <c r="E45" s="41"/>
      <c r="F45" s="27">
        <v>2324578304</v>
      </c>
      <c r="G45" s="41">
        <v>2324578304</v>
      </c>
      <c r="H45" s="4">
        <v>6953065400</v>
      </c>
      <c r="I45" s="27">
        <v>2324582400</v>
      </c>
      <c r="J45" s="41">
        <v>2324582400</v>
      </c>
      <c r="K45" s="4">
        <v>6812978800</v>
      </c>
      <c r="L45" s="27">
        <v>2324566016</v>
      </c>
      <c r="M45" s="41">
        <v>2324566016</v>
      </c>
      <c r="N45" s="5">
        <f t="shared" si="16"/>
        <v>6893835366.666667</v>
      </c>
      <c r="O45" s="5">
        <f t="shared" si="16"/>
        <v>2324574208</v>
      </c>
      <c r="P45" s="14">
        <f t="shared" si="12"/>
        <v>1723.4588416666668</v>
      </c>
      <c r="Q45" s="13">
        <f t="shared" si="13"/>
        <v>581.143552</v>
      </c>
      <c r="R45" s="10">
        <f t="shared" si="14"/>
        <v>0.3371960721951483</v>
      </c>
      <c r="T45" s="10">
        <f t="shared" si="11"/>
        <v>6.6020599913279625</v>
      </c>
      <c r="U45" s="10">
        <f t="shared" si="15"/>
        <v>3.2364009163772791</v>
      </c>
    </row>
    <row r="46" spans="3:21" ht="15.75" customHeight="1">
      <c r="C46" s="3">
        <v>5000000</v>
      </c>
      <c r="D46" s="27">
        <v>8531458700</v>
      </c>
      <c r="E46" s="41"/>
      <c r="F46" s="27">
        <v>2783207424</v>
      </c>
      <c r="G46" s="41">
        <v>2783207424</v>
      </c>
      <c r="H46" s="4">
        <v>8569628500</v>
      </c>
      <c r="I46" s="27">
        <v>2783219712</v>
      </c>
      <c r="J46" s="41">
        <v>2783219712</v>
      </c>
      <c r="K46" s="4">
        <v>8554936900</v>
      </c>
      <c r="L46" s="27">
        <v>2783199232</v>
      </c>
      <c r="M46" s="41">
        <v>2783199232</v>
      </c>
      <c r="N46" s="5">
        <f t="shared" si="16"/>
        <v>8552008033.333333</v>
      </c>
      <c r="O46" s="5">
        <f t="shared" si="16"/>
        <v>2783209472</v>
      </c>
      <c r="P46" s="14">
        <f t="shared" si="12"/>
        <v>1710.4016066666666</v>
      </c>
      <c r="Q46" s="13">
        <f t="shared" si="13"/>
        <v>556.64189439999996</v>
      </c>
      <c r="R46" s="10">
        <f t="shared" si="14"/>
        <v>0.32544514237496369</v>
      </c>
      <c r="T46" s="10">
        <f t="shared" si="11"/>
        <v>6.6989700043360187</v>
      </c>
      <c r="U46" s="10">
        <f t="shared" si="15"/>
        <v>3.2330980958196487</v>
      </c>
    </row>
    <row r="47" spans="3:21" ht="15.75" customHeight="1">
      <c r="C47" s="3">
        <v>6000000</v>
      </c>
      <c r="D47" s="27">
        <v>10160972100</v>
      </c>
      <c r="E47" s="41"/>
      <c r="F47" s="27">
        <v>3222233088</v>
      </c>
      <c r="G47" s="41">
        <v>3222233088</v>
      </c>
      <c r="H47" s="4">
        <v>10278502100</v>
      </c>
      <c r="I47" s="27">
        <v>3222228992</v>
      </c>
      <c r="J47" s="41">
        <v>3222228992</v>
      </c>
      <c r="K47" s="4">
        <v>10327319800</v>
      </c>
      <c r="L47" s="27">
        <v>3222233088</v>
      </c>
      <c r="M47" s="41">
        <v>3222233088</v>
      </c>
      <c r="N47" s="5">
        <f t="shared" si="16"/>
        <v>10255598000</v>
      </c>
      <c r="O47" s="5">
        <f t="shared" si="16"/>
        <v>3222231040</v>
      </c>
      <c r="P47" s="14">
        <f t="shared" si="12"/>
        <v>1709.2663333333333</v>
      </c>
      <c r="Q47" s="13">
        <f t="shared" si="13"/>
        <v>537.03850666666665</v>
      </c>
      <c r="R47" s="10">
        <f t="shared" si="14"/>
        <v>0.31419240886782029</v>
      </c>
      <c r="T47" s="10">
        <f t="shared" si="11"/>
        <v>6.7781512503836439</v>
      </c>
      <c r="U47" s="10">
        <f t="shared" si="15"/>
        <v>3.2328097386043386</v>
      </c>
    </row>
    <row r="48" spans="3:21" ht="15.75" customHeight="1">
      <c r="C48" s="3">
        <v>7000000</v>
      </c>
      <c r="D48" s="27">
        <v>11875981100</v>
      </c>
      <c r="E48" s="41"/>
      <c r="F48" s="27">
        <v>3645366272</v>
      </c>
      <c r="G48" s="41">
        <v>3645366272</v>
      </c>
      <c r="H48" s="4">
        <v>12063406400</v>
      </c>
      <c r="I48" s="27">
        <v>3645378560</v>
      </c>
      <c r="J48" s="41">
        <v>3645378560</v>
      </c>
      <c r="K48" s="4">
        <v>11871948500</v>
      </c>
      <c r="L48" s="27">
        <v>3645382656</v>
      </c>
      <c r="M48" s="41">
        <v>3645382656</v>
      </c>
      <c r="N48" s="5">
        <f t="shared" si="16"/>
        <v>11937112000</v>
      </c>
      <c r="O48" s="5">
        <f t="shared" si="16"/>
        <v>3645380608</v>
      </c>
      <c r="P48" s="14">
        <f t="shared" si="12"/>
        <v>1705.3017142857143</v>
      </c>
      <c r="Q48" s="13">
        <f t="shared" si="13"/>
        <v>520.76865828571431</v>
      </c>
      <c r="R48" s="10">
        <f t="shared" si="14"/>
        <v>0.30538212324723096</v>
      </c>
      <c r="T48" s="10">
        <f t="shared" si="11"/>
        <v>6.8450980400142569</v>
      </c>
      <c r="U48" s="10">
        <f t="shared" si="15"/>
        <v>3.2318012286405837</v>
      </c>
    </row>
    <row r="49" spans="3:21" ht="15.75" customHeight="1">
      <c r="C49" s="3">
        <v>8000000</v>
      </c>
      <c r="D49" s="27">
        <v>13675432800</v>
      </c>
      <c r="E49" s="41"/>
      <c r="F49" s="27">
        <v>4053417984</v>
      </c>
      <c r="G49" s="41">
        <v>4053417984</v>
      </c>
      <c r="H49" s="4">
        <v>13859578600</v>
      </c>
      <c r="I49" s="27">
        <v>4053426176</v>
      </c>
      <c r="J49" s="41">
        <v>4053426176</v>
      </c>
      <c r="K49" s="4">
        <v>14023458500</v>
      </c>
      <c r="L49" s="27">
        <v>4053422080</v>
      </c>
      <c r="M49" s="41">
        <v>4053422080</v>
      </c>
      <c r="N49" s="5">
        <f t="shared" si="16"/>
        <v>13852823300</v>
      </c>
      <c r="O49" s="5">
        <f t="shared" si="16"/>
        <v>4053424128</v>
      </c>
      <c r="P49" s="14">
        <f t="shared" si="12"/>
        <v>1731.6029125</v>
      </c>
      <c r="Q49" s="13">
        <f t="shared" si="13"/>
        <v>506.67801600000001</v>
      </c>
      <c r="R49" s="10">
        <f t="shared" si="14"/>
        <v>0.29260635469161006</v>
      </c>
      <c r="T49" s="10">
        <f t="shared" si="11"/>
        <v>6.9030899869919438</v>
      </c>
      <c r="U49" s="10">
        <f t="shared" si="15"/>
        <v>3.238448307610982</v>
      </c>
    </row>
    <row r="50" spans="3:21" ht="15.75" customHeight="1">
      <c r="C50" s="3">
        <v>9000000</v>
      </c>
      <c r="D50" s="27">
        <v>15473943300</v>
      </c>
      <c r="E50" s="41"/>
      <c r="F50" s="27">
        <v>4449906688</v>
      </c>
      <c r="G50" s="41">
        <v>4449906688</v>
      </c>
      <c r="H50" s="4">
        <v>15601019100</v>
      </c>
      <c r="I50" s="27">
        <v>4449902592</v>
      </c>
      <c r="J50" s="41">
        <v>4449902592</v>
      </c>
      <c r="K50" s="4">
        <v>15649448700</v>
      </c>
      <c r="L50" s="27">
        <v>4449902592</v>
      </c>
      <c r="M50" s="41">
        <v>4449902592</v>
      </c>
      <c r="N50" s="5">
        <f t="shared" si="16"/>
        <v>15574803700</v>
      </c>
      <c r="O50" s="5">
        <f t="shared" si="16"/>
        <v>4449902592</v>
      </c>
      <c r="P50" s="14">
        <f t="shared" si="12"/>
        <v>1730.5337444444444</v>
      </c>
      <c r="Q50" s="13">
        <f t="shared" si="13"/>
        <v>494.43362133333335</v>
      </c>
      <c r="R50" s="10">
        <f t="shared" si="14"/>
        <v>0.28571163256458892</v>
      </c>
      <c r="T50" s="10">
        <f t="shared" si="11"/>
        <v>6.9542425094393252</v>
      </c>
      <c r="U50" s="10">
        <f t="shared" si="15"/>
        <v>3.2381800722132921</v>
      </c>
    </row>
    <row r="51" spans="3:21" ht="15.75" customHeight="1">
      <c r="C51" s="3">
        <v>10000000</v>
      </c>
      <c r="D51" s="27">
        <v>16800526900</v>
      </c>
      <c r="E51" s="41"/>
      <c r="F51" s="27">
        <v>4835946496</v>
      </c>
      <c r="G51" s="41">
        <v>4835946496</v>
      </c>
      <c r="H51" s="4">
        <v>16887766300</v>
      </c>
      <c r="I51" s="27">
        <v>4835950592</v>
      </c>
      <c r="J51" s="41">
        <v>4835950592</v>
      </c>
      <c r="K51" s="4">
        <v>16800607300</v>
      </c>
      <c r="L51" s="27">
        <v>4835950592</v>
      </c>
      <c r="M51" s="41">
        <v>4835950592</v>
      </c>
      <c r="N51" s="5">
        <f t="shared" si="16"/>
        <v>16829633500</v>
      </c>
      <c r="O51" s="5">
        <f t="shared" si="16"/>
        <v>4835950592</v>
      </c>
      <c r="P51" s="14">
        <f t="shared" si="12"/>
        <v>1682.96335</v>
      </c>
      <c r="Q51" s="13">
        <f t="shared" si="13"/>
        <v>483.59505919999998</v>
      </c>
      <c r="R51" s="10">
        <f t="shared" si="14"/>
        <v>0.287347350255726</v>
      </c>
      <c r="T51" s="10">
        <f t="shared" si="11"/>
        <v>7</v>
      </c>
      <c r="U51" s="10">
        <f t="shared" si="15"/>
        <v>3.2260746584202256</v>
      </c>
    </row>
    <row r="57" spans="3:21" ht="15.75" customHeight="1">
      <c r="E57" s="43"/>
    </row>
    <row r="58" spans="3:21" ht="15.75" customHeight="1">
      <c r="E58" s="43"/>
    </row>
    <row r="59" spans="3:21" ht="15.75" customHeight="1">
      <c r="E59" s="43"/>
    </row>
    <row r="60" spans="3:21" ht="15.75" customHeight="1">
      <c r="E60" s="43"/>
    </row>
    <row r="61" spans="3:21" ht="15.75" customHeight="1">
      <c r="E61" s="43"/>
    </row>
    <row r="62" spans="3:21" ht="12.5">
      <c r="E62" s="43"/>
    </row>
    <row r="63" spans="3:21" ht="25">
      <c r="E63" s="43"/>
      <c r="H63" s="21" t="s">
        <v>18</v>
      </c>
      <c r="I63" s="21" t="s">
        <v>16</v>
      </c>
      <c r="J63" s="21" t="s">
        <v>17</v>
      </c>
      <c r="K63" s="20" t="s">
        <v>20</v>
      </c>
      <c r="L63" s="20" t="s">
        <v>21</v>
      </c>
      <c r="O63" s="21" t="s">
        <v>18</v>
      </c>
      <c r="P63" s="21" t="s">
        <v>16</v>
      </c>
      <c r="Q63" s="21" t="s">
        <v>17</v>
      </c>
      <c r="R63" s="20" t="s">
        <v>20</v>
      </c>
      <c r="S63" s="20" t="s">
        <v>21</v>
      </c>
    </row>
    <row r="64" spans="3:21" ht="15.75" customHeight="1">
      <c r="E64" s="43"/>
      <c r="H64" s="22">
        <v>100000</v>
      </c>
      <c r="I64" s="19">
        <v>654.66333333333341</v>
      </c>
      <c r="J64" s="19">
        <v>1707.4059999999999</v>
      </c>
      <c r="K64" s="18">
        <v>0.15595745395852301</v>
      </c>
      <c r="L64" s="18">
        <v>0.97228280405090139</v>
      </c>
      <c r="O64" s="10">
        <v>4294967296</v>
      </c>
      <c r="P64" s="10">
        <v>4983</v>
      </c>
      <c r="Q64" s="10">
        <v>1732</v>
      </c>
      <c r="R64" s="23">
        <f>62/P64</f>
        <v>1.244230383303231E-2</v>
      </c>
      <c r="S64" s="23">
        <f>109/Q64</f>
        <v>6.2933025404157045E-2</v>
      </c>
    </row>
    <row r="65" spans="5:12" ht="15.75" customHeight="1">
      <c r="E65" s="43"/>
      <c r="H65" s="3">
        <v>200000</v>
      </c>
      <c r="I65" s="19">
        <v>793.60333333333324</v>
      </c>
      <c r="J65" s="19">
        <v>1752.9901666666665</v>
      </c>
      <c r="K65" s="18">
        <v>0.1000597947757276</v>
      </c>
      <c r="L65" s="18">
        <v>0.71019929090684197</v>
      </c>
    </row>
    <row r="66" spans="5:12" ht="15.75" customHeight="1">
      <c r="E66" s="43"/>
      <c r="H66" s="3">
        <v>300000</v>
      </c>
      <c r="I66" s="19">
        <v>910.42600000000004</v>
      </c>
      <c r="J66" s="19">
        <v>1728.0604444444443</v>
      </c>
      <c r="K66" s="18">
        <v>8.0247034538410228E-2</v>
      </c>
      <c r="L66" s="18">
        <v>0.61832108753397519</v>
      </c>
    </row>
    <row r="67" spans="5:12" ht="15.75" customHeight="1">
      <c r="E67" s="43"/>
      <c r="H67" s="3">
        <v>400000</v>
      </c>
      <c r="I67" s="19">
        <v>1104.4341666666667</v>
      </c>
      <c r="J67" s="19">
        <v>1720.39525</v>
      </c>
      <c r="K67" s="18">
        <v>6.3245465815451499E-2</v>
      </c>
      <c r="L67" s="18">
        <v>0.56551296182277488</v>
      </c>
    </row>
    <row r="68" spans="5:12" ht="15.75" customHeight="1">
      <c r="E68" s="43"/>
      <c r="H68" s="3">
        <v>500000</v>
      </c>
      <c r="I68" s="19">
        <v>1218.1652666666666</v>
      </c>
      <c r="J68" s="19">
        <v>1698.4548666666667</v>
      </c>
      <c r="K68" s="18">
        <v>5.5791742324618351E-2</v>
      </c>
      <c r="L68" s="18">
        <v>0.53699339827418824</v>
      </c>
    </row>
    <row r="69" spans="5:12" ht="15.75" customHeight="1">
      <c r="E69" s="43"/>
      <c r="H69" s="3">
        <v>600000</v>
      </c>
      <c r="I69" s="19">
        <v>1321.1757222222222</v>
      </c>
      <c r="J69" s="19">
        <v>1699.591611111111</v>
      </c>
      <c r="K69" s="18">
        <v>5.0415539391408228E-2</v>
      </c>
      <c r="L69" s="18">
        <v>0.51112957495115907</v>
      </c>
    </row>
    <row r="70" spans="5:12" ht="15.75" customHeight="1">
      <c r="E70" s="43"/>
      <c r="H70" s="3">
        <v>700000</v>
      </c>
      <c r="I70" s="19">
        <v>1428.2364761904762</v>
      </c>
      <c r="J70" s="19">
        <v>1703.9701428571429</v>
      </c>
      <c r="K70" s="18">
        <v>4.5925562680263092E-2</v>
      </c>
      <c r="L70" s="18">
        <v>0.49008747833805383</v>
      </c>
    </row>
    <row r="71" spans="5:12" ht="15.75" customHeight="1">
      <c r="E71" s="43"/>
      <c r="H71" s="3">
        <v>800000</v>
      </c>
      <c r="I71" s="19">
        <v>1437.9309583333334</v>
      </c>
      <c r="J71" s="19">
        <v>1690.2651666666666</v>
      </c>
      <c r="K71" s="18">
        <v>4.5156437882984818E-2</v>
      </c>
      <c r="L71" s="18">
        <v>0.478263231084748</v>
      </c>
    </row>
    <row r="72" spans="5:12" ht="15.75" customHeight="1">
      <c r="E72" s="43"/>
      <c r="H72" s="3">
        <v>900000</v>
      </c>
      <c r="I72" s="19">
        <v>1426.8787037037036</v>
      </c>
      <c r="J72" s="19">
        <v>1696.4369259259258</v>
      </c>
      <c r="K72" s="18">
        <v>4.5141801744159264E-2</v>
      </c>
      <c r="L72" s="18">
        <v>0.46338284487637565</v>
      </c>
    </row>
    <row r="73" spans="5:12" ht="15.75" customHeight="1">
      <c r="E73" s="43"/>
      <c r="H73" s="3">
        <v>1000000</v>
      </c>
      <c r="I73" s="19">
        <v>1484.3331666666668</v>
      </c>
      <c r="J73" s="19">
        <v>1695.3103666666668</v>
      </c>
      <c r="K73" s="18">
        <v>4.3139080523139514E-2</v>
      </c>
      <c r="L73" s="18">
        <v>0.45275104257704157</v>
      </c>
    </row>
    <row r="74" spans="5:12" ht="15.75" customHeight="1">
      <c r="E74" s="43"/>
      <c r="H74" s="3">
        <v>2000000</v>
      </c>
      <c r="I74" s="19">
        <v>1700.9526333333333</v>
      </c>
      <c r="J74" s="19">
        <v>1731.1629166666667</v>
      </c>
      <c r="K74" s="18">
        <v>3.7406840586331043E-2</v>
      </c>
      <c r="L74" s="18">
        <v>0.38360875933350191</v>
      </c>
    </row>
    <row r="75" spans="5:12" ht="15.75" customHeight="1">
      <c r="E75" s="43"/>
      <c r="H75" s="3">
        <v>3000000</v>
      </c>
      <c r="I75" s="19">
        <v>1959.4764333333333</v>
      </c>
      <c r="J75" s="19">
        <v>1738.8099888888889</v>
      </c>
      <c r="K75" s="18">
        <v>3.2014937504932936E-2</v>
      </c>
      <c r="L75" s="18">
        <v>0.35307525512707127</v>
      </c>
    </row>
    <row r="76" spans="5:12" ht="15.75" customHeight="1">
      <c r="H76" s="3">
        <v>4000000</v>
      </c>
      <c r="I76" s="19">
        <v>2068.8608333333332</v>
      </c>
      <c r="J76" s="19">
        <v>1723.4588416666668</v>
      </c>
      <c r="K76" s="18">
        <v>3.0256640590856563E-2</v>
      </c>
      <c r="L76" s="18">
        <v>0.33719627024648846</v>
      </c>
    </row>
    <row r="77" spans="5:12" ht="15.75" customHeight="1">
      <c r="H77" s="3">
        <v>5000000</v>
      </c>
      <c r="I77" s="19">
        <v>2167.7153133333331</v>
      </c>
      <c r="J77" s="19">
        <v>1710.4016066666666</v>
      </c>
      <c r="K77" s="18">
        <v>2.8772384339263348E-2</v>
      </c>
      <c r="L77" s="18">
        <v>0.32544506254965672</v>
      </c>
    </row>
    <row r="78" spans="5:12" ht="15.75" customHeight="1">
      <c r="H78" s="3">
        <v>6000000</v>
      </c>
      <c r="I78" s="19">
        <v>2263.3473388888888</v>
      </c>
      <c r="J78" s="19">
        <v>1709.2663333333333</v>
      </c>
      <c r="K78" s="18">
        <v>2.7489278300268542E-2</v>
      </c>
      <c r="L78" s="18">
        <v>0.31419247543309192</v>
      </c>
    </row>
    <row r="79" spans="5:12" ht="15.75" customHeight="1">
      <c r="H79" s="3">
        <v>7000000</v>
      </c>
      <c r="I79" s="19">
        <v>2434.4533047619047</v>
      </c>
      <c r="J79" s="19">
        <v>1705.3017142857143</v>
      </c>
      <c r="K79" s="18">
        <v>2.5533821445007949E-2</v>
      </c>
      <c r="L79" s="18">
        <v>0.30538172292706423</v>
      </c>
    </row>
    <row r="80" spans="5:12" ht="15.75" customHeight="1">
      <c r="H80" s="3">
        <v>8000000</v>
      </c>
      <c r="I80" s="19">
        <v>2359.0528958333334</v>
      </c>
      <c r="J80" s="19">
        <v>1731.6029125</v>
      </c>
      <c r="K80" s="18">
        <v>2.6316586108060189E-2</v>
      </c>
      <c r="L80" s="18">
        <v>0.29260620685171085</v>
      </c>
    </row>
    <row r="81" spans="8:12" ht="15.75" customHeight="1">
      <c r="H81" s="3">
        <v>9000000</v>
      </c>
      <c r="I81" s="19">
        <v>2414.7983074074077</v>
      </c>
      <c r="J81" s="19">
        <v>1730.5337444444444</v>
      </c>
      <c r="K81" s="18">
        <v>2.5689320149232985E-2</v>
      </c>
      <c r="L81" s="18">
        <v>0.28571172022754504</v>
      </c>
    </row>
    <row r="82" spans="8:12" ht="15.75" customHeight="1">
      <c r="H82" s="3">
        <v>10000000</v>
      </c>
      <c r="I82" s="19">
        <v>2446.4137466666666</v>
      </c>
      <c r="J82" s="19">
        <v>1682.96335</v>
      </c>
      <c r="K82" s="18">
        <v>2.5332584053334644E-2</v>
      </c>
      <c r="L82" s="18">
        <v>0.28734726912898412</v>
      </c>
    </row>
  </sheetData>
  <mergeCells count="96">
    <mergeCell ref="L49:M49"/>
    <mergeCell ref="L50:M50"/>
    <mergeCell ref="L51:M51"/>
    <mergeCell ref="L44:M44"/>
    <mergeCell ref="L45:M45"/>
    <mergeCell ref="L46:M46"/>
    <mergeCell ref="L47:M47"/>
    <mergeCell ref="L48:M48"/>
    <mergeCell ref="F32:G32"/>
    <mergeCell ref="H31:J31"/>
    <mergeCell ref="I39:J39"/>
    <mergeCell ref="I38:J38"/>
    <mergeCell ref="I37:J37"/>
    <mergeCell ref="I36:J36"/>
    <mergeCell ref="I35:J35"/>
    <mergeCell ref="I34:J34"/>
    <mergeCell ref="I33:J33"/>
    <mergeCell ref="D32:E32"/>
    <mergeCell ref="D33:E33"/>
    <mergeCell ref="D36:E36"/>
    <mergeCell ref="D37:E37"/>
    <mergeCell ref="D38:E38"/>
    <mergeCell ref="I50:J50"/>
    <mergeCell ref="I51:J51"/>
    <mergeCell ref="I32:J32"/>
    <mergeCell ref="K31:M31"/>
    <mergeCell ref="L32:M32"/>
    <mergeCell ref="L33:M33"/>
    <mergeCell ref="L34:M34"/>
    <mergeCell ref="L35:M35"/>
    <mergeCell ref="L36:M36"/>
    <mergeCell ref="L37:M37"/>
    <mergeCell ref="L38:M38"/>
    <mergeCell ref="L39:M39"/>
    <mergeCell ref="L40:M40"/>
    <mergeCell ref="L41:M41"/>
    <mergeCell ref="L42:M42"/>
    <mergeCell ref="L43:M43"/>
    <mergeCell ref="I45:J45"/>
    <mergeCell ref="I46:J46"/>
    <mergeCell ref="I47:J47"/>
    <mergeCell ref="I48:J48"/>
    <mergeCell ref="I49:J49"/>
    <mergeCell ref="I40:J40"/>
    <mergeCell ref="I41:J41"/>
    <mergeCell ref="I42:J42"/>
    <mergeCell ref="I43:J43"/>
    <mergeCell ref="I44:J44"/>
    <mergeCell ref="D39:E39"/>
    <mergeCell ref="D34:E34"/>
    <mergeCell ref="F47:G47"/>
    <mergeCell ref="F48:G48"/>
    <mergeCell ref="F49:G49"/>
    <mergeCell ref="F50:G50"/>
    <mergeCell ref="F51:G51"/>
    <mergeCell ref="D50:E50"/>
    <mergeCell ref="D51:E51"/>
    <mergeCell ref="F33:G33"/>
    <mergeCell ref="F34:G34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F46:G46"/>
    <mergeCell ref="D45:E45"/>
    <mergeCell ref="D46:E46"/>
    <mergeCell ref="D47:E47"/>
    <mergeCell ref="D48:E48"/>
    <mergeCell ref="D49:E49"/>
    <mergeCell ref="D40:E40"/>
    <mergeCell ref="D41:E41"/>
    <mergeCell ref="D42:E42"/>
    <mergeCell ref="D43:E43"/>
    <mergeCell ref="D44:E44"/>
    <mergeCell ref="D35:E35"/>
    <mergeCell ref="D31:G31"/>
    <mergeCell ref="R7:R8"/>
    <mergeCell ref="R31:R32"/>
    <mergeCell ref="C31:C32"/>
    <mergeCell ref="N31:O31"/>
    <mergeCell ref="C7:C8"/>
    <mergeCell ref="D7:F7"/>
    <mergeCell ref="P31:P32"/>
    <mergeCell ref="Q31:Q32"/>
    <mergeCell ref="P7:P8"/>
    <mergeCell ref="Q7:Q8"/>
    <mergeCell ref="G7:I7"/>
    <mergeCell ref="J7:L7"/>
    <mergeCell ref="M7:O7"/>
  </mergeCells>
  <phoneticPr fontId="3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71184-3695-44C7-B1F2-65A972301B5E}">
  <dimension ref="A1"/>
  <sheetViews>
    <sheetView zoomScale="85" zoomScaleNormal="85" workbookViewId="0">
      <selection activeCell="T52" sqref="T52"/>
    </sheetView>
  </sheetViews>
  <sheetFormatPr defaultRowHeight="12.5"/>
  <sheetData/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48D41-3937-4926-9CEE-72634B833045}">
  <dimension ref="A1"/>
  <sheetViews>
    <sheetView topLeftCell="A10" workbookViewId="0">
      <selection activeCell="E77" sqref="E77"/>
    </sheetView>
  </sheetViews>
  <sheetFormatPr defaultRowHeight="12.5"/>
  <sheetData/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Ep 1 Results</vt:lpstr>
      <vt:lpstr>2-3 Tree Ep 1 Graphs</vt:lpstr>
      <vt:lpstr>vEB Tree Ep 1 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TaoY</cp:lastModifiedBy>
  <dcterms:modified xsi:type="dcterms:W3CDTF">2023-05-14T08:58:53Z</dcterms:modified>
</cp:coreProperties>
</file>